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F6D9525-52A3-468E-833F-795D4697F405}" xr6:coauthVersionLast="36" xr6:coauthVersionMax="36" xr10:uidLastSave="{00000000-0000-0000-0000-000000000000}"/>
  <bookViews>
    <workbookView xWindow="0" yWindow="0" windowWidth="28800" windowHeight="13590" firstSheet="3" activeTab="9" xr2:uid="{FDD9CCD4-11E9-4D49-A575-E187196C95B3}"/>
  </bookViews>
  <sheets>
    <sheet name="國華9月菜單" sheetId="7" r:id="rId1"/>
    <sheet name="國華9月第一週明細)" sheetId="8" r:id="rId2"/>
    <sheet name="國華9月第二週明細" sheetId="9" r:id="rId3"/>
    <sheet name="國華9月第二週明細-1" sheetId="10" r:id="rId4"/>
    <sheet name="國華9月第三週明細" sheetId="11" r:id="rId5"/>
    <sheet name="國華9月第四週明細" sheetId="12" r:id="rId6"/>
    <sheet name="國華9月第五週明細" sheetId="13" r:id="rId7"/>
    <sheet name="玉美彰化菜單" sheetId="1" r:id="rId8"/>
    <sheet name="玉美第一週明細" sheetId="2" r:id="rId9"/>
    <sheet name="玉美第二週明細" sheetId="3" r:id="rId10"/>
    <sheet name="玉美第三週明細" sheetId="4" r:id="rId11"/>
    <sheet name="玉美第四週明細" sheetId="5" r:id="rId12"/>
    <sheet name="玉美第五週明細" sheetId="6" r:id="rId13"/>
  </sheets>
  <externalReferences>
    <externalReference r:id="rId14"/>
  </externalReferences>
  <definedNames>
    <definedName name="_xlnm.Print_Area" localSheetId="8">玉美第一週明細!$A$1:$X$43</definedName>
    <definedName name="_xlnm.Print_Area" localSheetId="10">玉美第三週明細!$A$1:$X$43</definedName>
    <definedName name="_xlnm.Print_Area" localSheetId="12">玉美第五週明細!$A$1:$X$43</definedName>
    <definedName name="_xlnm.Print_Area" localSheetId="11">玉美第四週明細!$A$1:$X$43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3" l="1"/>
  <c r="G5" i="13"/>
  <c r="J5" i="13"/>
  <c r="M5" i="13"/>
  <c r="P5" i="13"/>
  <c r="S5" i="13"/>
  <c r="AC6" i="13"/>
  <c r="AC11" i="13" s="1"/>
  <c r="AE6" i="13"/>
  <c r="AC7" i="13"/>
  <c r="AD7" i="13"/>
  <c r="AF7" i="13"/>
  <c r="AC8" i="13"/>
  <c r="AF8" i="13" s="1"/>
  <c r="AE8" i="13"/>
  <c r="AD9" i="13"/>
  <c r="AF9" i="13"/>
  <c r="AE10" i="13"/>
  <c r="AD11" i="13"/>
  <c r="AE11" i="13"/>
  <c r="D13" i="13"/>
  <c r="G13" i="13"/>
  <c r="J13" i="13"/>
  <c r="M13" i="13"/>
  <c r="P13" i="13"/>
  <c r="S13" i="13"/>
  <c r="AC14" i="13"/>
  <c r="AF14" i="13" s="1"/>
  <c r="AE14" i="13"/>
  <c r="AE19" i="13" s="1"/>
  <c r="AC15" i="13"/>
  <c r="AD15" i="13"/>
  <c r="AF15" i="13"/>
  <c r="AC16" i="13"/>
  <c r="AE16" i="13"/>
  <c r="AF16" i="13" s="1"/>
  <c r="AD17" i="13"/>
  <c r="AF17" i="13" s="1"/>
  <c r="AE18" i="13"/>
  <c r="AC19" i="13"/>
  <c r="D21" i="13"/>
  <c r="G21" i="13"/>
  <c r="J21" i="13"/>
  <c r="M21" i="13"/>
  <c r="P21" i="13"/>
  <c r="S21" i="13"/>
  <c r="AC22" i="13"/>
  <c r="AC27" i="13" s="1"/>
  <c r="AE22" i="13"/>
  <c r="AC23" i="13"/>
  <c r="AD23" i="13"/>
  <c r="AD27" i="13" s="1"/>
  <c r="AF23" i="13"/>
  <c r="AC24" i="13"/>
  <c r="AE24" i="13"/>
  <c r="AE27" i="13" s="1"/>
  <c r="AF24" i="13"/>
  <c r="Y25" i="13"/>
  <c r="AD25" i="13"/>
  <c r="AF25" i="13" s="1"/>
  <c r="AE26" i="13"/>
  <c r="D29" i="13"/>
  <c r="G29" i="13"/>
  <c r="J29" i="13"/>
  <c r="M29" i="13"/>
  <c r="P29" i="13"/>
  <c r="S29" i="13"/>
  <c r="AC30" i="13"/>
  <c r="AE30" i="13"/>
  <c r="AF30" i="13"/>
  <c r="AC31" i="13"/>
  <c r="AC35" i="13" s="1"/>
  <c r="AD31" i="13"/>
  <c r="AD35" i="13" s="1"/>
  <c r="AF31" i="13"/>
  <c r="AC32" i="13"/>
  <c r="AE32" i="13"/>
  <c r="AE35" i="13" s="1"/>
  <c r="AF32" i="13"/>
  <c r="AD33" i="13"/>
  <c r="AF33" i="13" s="1"/>
  <c r="AE34" i="13"/>
  <c r="AC38" i="13"/>
  <c r="AE38" i="13"/>
  <c r="AF38" i="13" s="1"/>
  <c r="AC39" i="13"/>
  <c r="AF39" i="13" s="1"/>
  <c r="AD39" i="13"/>
  <c r="AC40" i="13"/>
  <c r="AE40" i="13"/>
  <c r="AF40" i="13"/>
  <c r="AD41" i="13"/>
  <c r="AF41" i="13"/>
  <c r="AE42" i="13"/>
  <c r="AC43" i="13"/>
  <c r="AD43" i="13"/>
  <c r="D5" i="12"/>
  <c r="G5" i="12"/>
  <c r="J5" i="12"/>
  <c r="M5" i="12"/>
  <c r="P5" i="12"/>
  <c r="S5" i="12"/>
  <c r="AC6" i="12"/>
  <c r="AC11" i="12" s="1"/>
  <c r="AE6" i="12"/>
  <c r="AE11" i="12" s="1"/>
  <c r="AC7" i="12"/>
  <c r="AF7" i="12" s="1"/>
  <c r="AD7" i="12"/>
  <c r="AC8" i="12"/>
  <c r="AE8" i="12"/>
  <c r="AF8" i="12"/>
  <c r="AD9" i="12"/>
  <c r="AF9" i="12"/>
  <c r="AE10" i="12"/>
  <c r="AD11" i="12"/>
  <c r="D13" i="12"/>
  <c r="G13" i="12"/>
  <c r="J13" i="12"/>
  <c r="M13" i="12"/>
  <c r="P13" i="12"/>
  <c r="S13" i="12"/>
  <c r="AC14" i="12"/>
  <c r="AF14" i="12" s="1"/>
  <c r="AE14" i="12"/>
  <c r="AE19" i="12" s="1"/>
  <c r="AC15" i="12"/>
  <c r="AD15" i="12"/>
  <c r="AF15" i="12"/>
  <c r="AC16" i="12"/>
  <c r="AE16" i="12"/>
  <c r="AF16" i="12"/>
  <c r="AD17" i="12"/>
  <c r="AF17" i="12" s="1"/>
  <c r="AE18" i="12"/>
  <c r="AC19" i="12"/>
  <c r="D21" i="12"/>
  <c r="G21" i="12"/>
  <c r="J21" i="12"/>
  <c r="M21" i="12"/>
  <c r="P21" i="12"/>
  <c r="S21" i="12"/>
  <c r="AC22" i="12"/>
  <c r="AC27" i="12" s="1"/>
  <c r="AE22" i="12"/>
  <c r="AC23" i="12"/>
  <c r="AD23" i="12"/>
  <c r="AD27" i="12" s="1"/>
  <c r="AF23" i="12"/>
  <c r="AC24" i="12"/>
  <c r="AE24" i="12"/>
  <c r="AE27" i="12" s="1"/>
  <c r="AF24" i="12"/>
  <c r="Y25" i="12"/>
  <c r="AD25" i="12"/>
  <c r="AF25" i="12" s="1"/>
  <c r="AE26" i="12"/>
  <c r="D29" i="12"/>
  <c r="G29" i="12"/>
  <c r="J29" i="12"/>
  <c r="M29" i="12"/>
  <c r="P29" i="12"/>
  <c r="S29" i="12"/>
  <c r="AC30" i="12"/>
  <c r="AE30" i="12"/>
  <c r="AF30" i="12" s="1"/>
  <c r="AC31" i="12"/>
  <c r="AC35" i="12" s="1"/>
  <c r="AD31" i="12"/>
  <c r="AD35" i="12" s="1"/>
  <c r="AF31" i="12"/>
  <c r="AC32" i="12"/>
  <c r="AE32" i="12"/>
  <c r="AE35" i="12" s="1"/>
  <c r="AF32" i="12"/>
  <c r="AD33" i="12"/>
  <c r="AF33" i="12" s="1"/>
  <c r="AE34" i="12"/>
  <c r="D37" i="12"/>
  <c r="G37" i="12"/>
  <c r="J37" i="12"/>
  <c r="M37" i="12"/>
  <c r="P37" i="12"/>
  <c r="S37" i="12"/>
  <c r="AC38" i="12"/>
  <c r="AE38" i="12"/>
  <c r="AF38" i="12"/>
  <c r="AC39" i="12"/>
  <c r="AC43" i="12" s="1"/>
  <c r="AD39" i="12"/>
  <c r="AD43" i="12" s="1"/>
  <c r="AF39" i="12"/>
  <c r="AC40" i="12"/>
  <c r="AE40" i="12"/>
  <c r="AE43" i="12" s="1"/>
  <c r="Y41" i="12"/>
  <c r="AD41" i="12"/>
  <c r="AF41" i="12" s="1"/>
  <c r="AE42" i="12"/>
  <c r="D5" i="11"/>
  <c r="G5" i="11"/>
  <c r="J5" i="11"/>
  <c r="M5" i="11"/>
  <c r="P5" i="11"/>
  <c r="S5" i="11"/>
  <c r="AC6" i="11"/>
  <c r="AE6" i="11"/>
  <c r="AF6" i="11"/>
  <c r="AC7" i="11"/>
  <c r="AC11" i="11" s="1"/>
  <c r="AD7" i="11"/>
  <c r="AD11" i="11" s="1"/>
  <c r="AF7" i="11"/>
  <c r="AC8" i="11"/>
  <c r="AF8" i="11" s="1"/>
  <c r="AE8" i="11"/>
  <c r="Y9" i="11"/>
  <c r="AD9" i="11"/>
  <c r="AF9" i="11" s="1"/>
  <c r="AE10" i="11"/>
  <c r="AE11" i="11"/>
  <c r="D13" i="11"/>
  <c r="G13" i="11"/>
  <c r="J13" i="11"/>
  <c r="M13" i="11"/>
  <c r="P13" i="11"/>
  <c r="S13" i="11"/>
  <c r="AC14" i="11"/>
  <c r="AE14" i="11"/>
  <c r="AF14" i="11" s="1"/>
  <c r="AC15" i="11"/>
  <c r="AC19" i="11" s="1"/>
  <c r="AD15" i="11"/>
  <c r="AC16" i="11"/>
  <c r="AF16" i="11" s="1"/>
  <c r="AE16" i="11"/>
  <c r="AD17" i="11"/>
  <c r="AF17" i="11" s="1"/>
  <c r="AE18" i="11"/>
  <c r="AD19" i="11"/>
  <c r="D21" i="11"/>
  <c r="G21" i="11"/>
  <c r="J21" i="11"/>
  <c r="M21" i="11"/>
  <c r="P21" i="11"/>
  <c r="S21" i="11"/>
  <c r="AC22" i="11"/>
  <c r="AC27" i="11" s="1"/>
  <c r="AE22" i="11"/>
  <c r="AF22" i="11"/>
  <c r="AC23" i="11"/>
  <c r="AF23" i="11" s="1"/>
  <c r="AD23" i="11"/>
  <c r="AC24" i="11"/>
  <c r="AF24" i="11" s="1"/>
  <c r="AE24" i="11"/>
  <c r="Y25" i="11"/>
  <c r="AD25" i="11"/>
  <c r="AF25" i="11"/>
  <c r="AE26" i="11"/>
  <c r="AE27" i="11" s="1"/>
  <c r="AD27" i="11"/>
  <c r="D29" i="11"/>
  <c r="G29" i="11"/>
  <c r="J29" i="11"/>
  <c r="M29" i="11"/>
  <c r="P29" i="11"/>
  <c r="S29" i="11"/>
  <c r="AC30" i="11"/>
  <c r="AF30" i="11" s="1"/>
  <c r="AE30" i="11"/>
  <c r="AE35" i="11" s="1"/>
  <c r="AC31" i="11"/>
  <c r="AD31" i="11"/>
  <c r="AF31" i="11"/>
  <c r="AC32" i="11"/>
  <c r="AE32" i="11"/>
  <c r="AF32" i="11" s="1"/>
  <c r="AD33" i="11"/>
  <c r="AF33" i="11"/>
  <c r="AE34" i="11"/>
  <c r="AC35" i="11"/>
  <c r="AD35" i="11"/>
  <c r="D37" i="11"/>
  <c r="G37" i="11"/>
  <c r="J37" i="11"/>
  <c r="M37" i="11"/>
  <c r="P37" i="11"/>
  <c r="S37" i="11"/>
  <c r="AC38" i="11"/>
  <c r="AC43" i="11" s="1"/>
  <c r="AE38" i="11"/>
  <c r="AE43" i="11" s="1"/>
  <c r="AC39" i="11"/>
  <c r="AD39" i="11"/>
  <c r="AF39" i="11" s="1"/>
  <c r="AC40" i="11"/>
  <c r="AE40" i="11"/>
  <c r="AF40" i="11"/>
  <c r="Y41" i="11"/>
  <c r="AD41" i="11"/>
  <c r="AF41" i="11"/>
  <c r="AE42" i="11"/>
  <c r="D5" i="10"/>
  <c r="G5" i="10"/>
  <c r="J5" i="10"/>
  <c r="M5" i="10"/>
  <c r="P5" i="10"/>
  <c r="S5" i="10"/>
  <c r="AC6" i="10"/>
  <c r="AE6" i="10"/>
  <c r="AF6" i="10"/>
  <c r="AC7" i="10"/>
  <c r="AF7" i="10" s="1"/>
  <c r="AD7" i="10"/>
  <c r="AC8" i="10"/>
  <c r="AC11" i="10" s="1"/>
  <c r="AE8" i="10"/>
  <c r="AF8" i="10" s="1"/>
  <c r="AD9" i="10"/>
  <c r="AF9" i="10" s="1"/>
  <c r="AE10" i="10"/>
  <c r="D13" i="10"/>
  <c r="G13" i="10"/>
  <c r="J13" i="10"/>
  <c r="M13" i="10"/>
  <c r="P13" i="10"/>
  <c r="S13" i="10"/>
  <c r="AC14" i="10"/>
  <c r="AF14" i="10" s="1"/>
  <c r="AE14" i="10"/>
  <c r="AE19" i="10" s="1"/>
  <c r="AC15" i="10"/>
  <c r="AD15" i="10"/>
  <c r="AF15" i="10"/>
  <c r="AC16" i="10"/>
  <c r="AC19" i="10" s="1"/>
  <c r="AE16" i="10"/>
  <c r="AF16" i="10"/>
  <c r="AD17" i="10"/>
  <c r="AF17" i="10" s="1"/>
  <c r="AE18" i="10"/>
  <c r="D21" i="10"/>
  <c r="G21" i="10"/>
  <c r="J21" i="10"/>
  <c r="M21" i="10"/>
  <c r="P21" i="10"/>
  <c r="S21" i="10"/>
  <c r="AC22" i="10"/>
  <c r="AF22" i="10" s="1"/>
  <c r="AE22" i="10"/>
  <c r="AC23" i="10"/>
  <c r="AD23" i="10"/>
  <c r="AD27" i="10" s="1"/>
  <c r="AF23" i="10"/>
  <c r="AC24" i="10"/>
  <c r="AE24" i="10"/>
  <c r="AE27" i="10" s="1"/>
  <c r="AD25" i="10"/>
  <c r="AF25" i="10" s="1"/>
  <c r="AE26" i="10"/>
  <c r="AC27" i="10"/>
  <c r="AF27" i="10" s="1"/>
  <c r="D29" i="10"/>
  <c r="G29" i="10"/>
  <c r="J29" i="10"/>
  <c r="M29" i="10"/>
  <c r="P29" i="10"/>
  <c r="S29" i="10"/>
  <c r="AC30" i="10"/>
  <c r="AF30" i="10" s="1"/>
  <c r="AE30" i="10"/>
  <c r="AC31" i="10"/>
  <c r="AF31" i="10" s="1"/>
  <c r="AD31" i="10"/>
  <c r="AD35" i="10" s="1"/>
  <c r="AC32" i="10"/>
  <c r="AC35" i="10" s="1"/>
  <c r="AE32" i="10"/>
  <c r="AE35" i="10" s="1"/>
  <c r="AD33" i="10"/>
  <c r="AF33" i="10"/>
  <c r="AE34" i="10"/>
  <c r="D37" i="10"/>
  <c r="G37" i="10"/>
  <c r="J37" i="10"/>
  <c r="M37" i="10"/>
  <c r="P37" i="10"/>
  <c r="S37" i="10"/>
  <c r="AC38" i="10"/>
  <c r="AF38" i="10" s="1"/>
  <c r="AE38" i="10"/>
  <c r="AC39" i="10"/>
  <c r="AC43" i="10" s="1"/>
  <c r="AD39" i="10"/>
  <c r="AF39" i="10"/>
  <c r="AC40" i="10"/>
  <c r="AF40" i="10" s="1"/>
  <c r="AE40" i="10"/>
  <c r="Y41" i="10"/>
  <c r="AD41" i="10"/>
  <c r="AF41" i="10" s="1"/>
  <c r="AE42" i="10"/>
  <c r="AE43" i="10"/>
  <c r="D5" i="9"/>
  <c r="G5" i="9"/>
  <c r="J5" i="9"/>
  <c r="M5" i="9"/>
  <c r="P5" i="9"/>
  <c r="S5" i="9"/>
  <c r="AC6" i="9"/>
  <c r="AF6" i="9" s="1"/>
  <c r="AE6" i="9"/>
  <c r="AC7" i="9"/>
  <c r="AC11" i="9" s="1"/>
  <c r="AD7" i="9"/>
  <c r="AC8" i="9"/>
  <c r="AE8" i="9"/>
  <c r="AF8" i="9" s="1"/>
  <c r="Y9" i="9"/>
  <c r="AD9" i="9"/>
  <c r="AF9" i="9" s="1"/>
  <c r="AE10" i="9"/>
  <c r="AE11" i="9"/>
  <c r="D13" i="9"/>
  <c r="G13" i="9"/>
  <c r="J13" i="9"/>
  <c r="M13" i="9"/>
  <c r="P13" i="9"/>
  <c r="S13" i="9"/>
  <c r="AC14" i="9"/>
  <c r="AF14" i="9" s="1"/>
  <c r="AE14" i="9"/>
  <c r="AE19" i="9" s="1"/>
  <c r="AC15" i="9"/>
  <c r="AD15" i="9"/>
  <c r="AF15" i="9"/>
  <c r="AC16" i="9"/>
  <c r="AC19" i="9" s="1"/>
  <c r="AE16" i="9"/>
  <c r="AF16" i="9"/>
  <c r="AD17" i="9"/>
  <c r="AF17" i="9" s="1"/>
  <c r="AE18" i="9"/>
  <c r="AD19" i="9"/>
  <c r="D21" i="9"/>
  <c r="G21" i="9"/>
  <c r="J21" i="9"/>
  <c r="M21" i="9"/>
  <c r="P21" i="9"/>
  <c r="S21" i="9"/>
  <c r="AC22" i="9"/>
  <c r="AC27" i="9" s="1"/>
  <c r="AE22" i="9"/>
  <c r="AC23" i="9"/>
  <c r="AD23" i="9"/>
  <c r="AD27" i="9" s="1"/>
  <c r="AF23" i="9"/>
  <c r="AC24" i="9"/>
  <c r="AE24" i="9"/>
  <c r="AF24" i="9" s="1"/>
  <c r="Y25" i="9"/>
  <c r="AD25" i="9"/>
  <c r="AF25" i="9" s="1"/>
  <c r="AE26" i="9"/>
  <c r="D29" i="9"/>
  <c r="G29" i="9"/>
  <c r="J29" i="9"/>
  <c r="M29" i="9"/>
  <c r="P29" i="9"/>
  <c r="S29" i="9"/>
  <c r="AC30" i="9"/>
  <c r="AE30" i="9"/>
  <c r="AF30" i="9"/>
  <c r="AC31" i="9"/>
  <c r="AC35" i="9" s="1"/>
  <c r="AD31" i="9"/>
  <c r="AD35" i="9" s="1"/>
  <c r="AF31" i="9"/>
  <c r="AC32" i="9"/>
  <c r="AE32" i="9"/>
  <c r="AE35" i="9" s="1"/>
  <c r="AF32" i="9"/>
  <c r="AD33" i="9"/>
  <c r="AF33" i="9"/>
  <c r="AE34" i="9"/>
  <c r="D37" i="9"/>
  <c r="G37" i="9"/>
  <c r="J37" i="9"/>
  <c r="M37" i="9"/>
  <c r="P37" i="9"/>
  <c r="S37" i="9"/>
  <c r="AC38" i="9"/>
  <c r="AE38" i="9"/>
  <c r="AF38" i="9"/>
  <c r="AC39" i="9"/>
  <c r="AD39" i="9"/>
  <c r="AF39" i="9" s="1"/>
  <c r="AC40" i="9"/>
  <c r="AF40" i="9" s="1"/>
  <c r="AE40" i="9"/>
  <c r="AE43" i="9" s="1"/>
  <c r="Y41" i="9"/>
  <c r="AD41" i="9"/>
  <c r="AF41" i="9" s="1"/>
  <c r="AE42" i="9"/>
  <c r="AC6" i="8"/>
  <c r="AF6" i="8" s="1"/>
  <c r="AE6" i="8"/>
  <c r="AE11" i="8" s="1"/>
  <c r="AC7" i="8"/>
  <c r="AF7" i="8" s="1"/>
  <c r="AD7" i="8"/>
  <c r="AC8" i="8"/>
  <c r="AF8" i="8" s="1"/>
  <c r="AE8" i="8"/>
  <c r="AD9" i="8"/>
  <c r="AF9" i="8" s="1"/>
  <c r="AE10" i="8"/>
  <c r="AC11" i="8"/>
  <c r="AD11" i="8"/>
  <c r="AC14" i="8"/>
  <c r="AF14" i="8" s="1"/>
  <c r="AE14" i="8"/>
  <c r="AC15" i="8"/>
  <c r="AD15" i="8"/>
  <c r="AD19" i="8" s="1"/>
  <c r="AC16" i="8"/>
  <c r="AC19" i="8" s="1"/>
  <c r="AE16" i="8"/>
  <c r="AE19" i="8" s="1"/>
  <c r="AD17" i="8"/>
  <c r="AF17" i="8" s="1"/>
  <c r="AE18" i="8"/>
  <c r="D21" i="8"/>
  <c r="G21" i="8"/>
  <c r="J21" i="8"/>
  <c r="M21" i="8"/>
  <c r="P21" i="8"/>
  <c r="S21" i="8"/>
  <c r="AC22" i="8"/>
  <c r="AF22" i="8" s="1"/>
  <c r="AE22" i="8"/>
  <c r="AC23" i="8"/>
  <c r="AC27" i="8" s="1"/>
  <c r="AD23" i="8"/>
  <c r="AD27" i="8" s="1"/>
  <c r="AF23" i="8"/>
  <c r="AC24" i="8"/>
  <c r="AF24" i="8" s="1"/>
  <c r="AE24" i="8"/>
  <c r="Y25" i="8"/>
  <c r="AD25" i="8"/>
  <c r="AF25" i="8" s="1"/>
  <c r="AE26" i="8"/>
  <c r="AE27" i="8"/>
  <c r="D29" i="8"/>
  <c r="G29" i="8"/>
  <c r="J29" i="8"/>
  <c r="M29" i="8"/>
  <c r="P29" i="8"/>
  <c r="S29" i="8"/>
  <c r="AC30" i="8"/>
  <c r="AE30" i="8"/>
  <c r="AF30" i="8" s="1"/>
  <c r="AC31" i="8"/>
  <c r="AC35" i="8" s="1"/>
  <c r="AD31" i="8"/>
  <c r="AC32" i="8"/>
  <c r="AE32" i="8"/>
  <c r="AF32" i="8"/>
  <c r="AD33" i="8"/>
  <c r="AF33" i="8" s="1"/>
  <c r="AE34" i="8"/>
  <c r="AD35" i="8"/>
  <c r="D37" i="8"/>
  <c r="G37" i="8"/>
  <c r="J37" i="8"/>
  <c r="M37" i="8"/>
  <c r="P37" i="8"/>
  <c r="S37" i="8"/>
  <c r="AC38" i="8"/>
  <c r="AC43" i="8" s="1"/>
  <c r="AE38" i="8"/>
  <c r="AF38" i="8"/>
  <c r="AC39" i="8"/>
  <c r="AD39" i="8"/>
  <c r="AF39" i="8"/>
  <c r="AC40" i="8"/>
  <c r="AF40" i="8" s="1"/>
  <c r="AE40" i="8"/>
  <c r="AE43" i="8" s="1"/>
  <c r="Y41" i="8"/>
  <c r="AD41" i="8"/>
  <c r="AF41" i="8" s="1"/>
  <c r="AE42" i="8"/>
  <c r="AD43" i="8"/>
  <c r="J8" i="7"/>
  <c r="L8" i="7"/>
  <c r="N8" i="7"/>
  <c r="P8" i="7"/>
  <c r="R8" i="7"/>
  <c r="T8" i="7"/>
  <c r="J9" i="7"/>
  <c r="L9" i="7"/>
  <c r="N9" i="7"/>
  <c r="P9" i="7"/>
  <c r="R9" i="7"/>
  <c r="T9" i="7"/>
  <c r="B17" i="7"/>
  <c r="D17" i="7"/>
  <c r="F17" i="7"/>
  <c r="H17" i="7"/>
  <c r="J17" i="7"/>
  <c r="L17" i="7"/>
  <c r="N17" i="7"/>
  <c r="P17" i="7"/>
  <c r="R17" i="7"/>
  <c r="T17" i="7"/>
  <c r="B18" i="7"/>
  <c r="D18" i="7"/>
  <c r="F18" i="7"/>
  <c r="H18" i="7"/>
  <c r="J18" i="7"/>
  <c r="L18" i="7"/>
  <c r="N18" i="7"/>
  <c r="P18" i="7"/>
  <c r="R18" i="7"/>
  <c r="T18" i="7"/>
  <c r="B26" i="7"/>
  <c r="D26" i="7"/>
  <c r="B27" i="7"/>
  <c r="D27" i="7"/>
  <c r="B35" i="7"/>
  <c r="D35" i="7"/>
  <c r="F35" i="7"/>
  <c r="H35" i="7"/>
  <c r="J35" i="7"/>
  <c r="L35" i="7"/>
  <c r="N35" i="7"/>
  <c r="P35" i="7"/>
  <c r="R35" i="7"/>
  <c r="T35" i="7"/>
  <c r="B36" i="7"/>
  <c r="D36" i="7"/>
  <c r="F36" i="7"/>
  <c r="H36" i="7"/>
  <c r="J36" i="7"/>
  <c r="L36" i="7"/>
  <c r="N36" i="7"/>
  <c r="P36" i="7"/>
  <c r="R36" i="7"/>
  <c r="T36" i="7"/>
  <c r="J44" i="7"/>
  <c r="L44" i="7"/>
  <c r="N44" i="7"/>
  <c r="P44" i="7"/>
  <c r="R44" i="7"/>
  <c r="T44" i="7"/>
  <c r="J45" i="7"/>
  <c r="L45" i="7"/>
  <c r="N45" i="7"/>
  <c r="P45" i="7"/>
  <c r="R45" i="7"/>
  <c r="T45" i="7"/>
  <c r="B53" i="7"/>
  <c r="D53" i="7"/>
  <c r="F53" i="7"/>
  <c r="H53" i="7"/>
  <c r="J53" i="7"/>
  <c r="L53" i="7"/>
  <c r="N53" i="7"/>
  <c r="P53" i="7"/>
  <c r="B54" i="7"/>
  <c r="D54" i="7"/>
  <c r="F54" i="7"/>
  <c r="H54" i="7"/>
  <c r="J54" i="7"/>
  <c r="L54" i="7"/>
  <c r="N54" i="7"/>
  <c r="P54" i="7"/>
  <c r="AE28" i="11" l="1"/>
  <c r="AE44" i="8"/>
  <c r="AF27" i="9"/>
  <c r="AC28" i="9" s="1"/>
  <c r="AF19" i="9"/>
  <c r="AD20" i="9" s="1"/>
  <c r="AC20" i="9"/>
  <c r="AD28" i="13"/>
  <c r="AF27" i="8"/>
  <c r="AE28" i="8" s="1"/>
  <c r="AD12" i="11"/>
  <c r="AE28" i="12"/>
  <c r="AF11" i="13"/>
  <c r="AC12" i="13"/>
  <c r="AF35" i="12"/>
  <c r="AD36" i="12" s="1"/>
  <c r="AC36" i="12"/>
  <c r="AE12" i="8"/>
  <c r="AE28" i="10"/>
  <c r="AF11" i="11"/>
  <c r="AC12" i="11"/>
  <c r="AE12" i="13"/>
  <c r="AF27" i="11"/>
  <c r="AC28" i="11"/>
  <c r="AF35" i="10"/>
  <c r="AD36" i="10" s="1"/>
  <c r="AF27" i="13"/>
  <c r="AC28" i="13"/>
  <c r="AD12" i="13"/>
  <c r="AD28" i="11"/>
  <c r="AF35" i="9"/>
  <c r="AE36" i="9" s="1"/>
  <c r="AF35" i="11"/>
  <c r="AE36" i="11" s="1"/>
  <c r="AD28" i="12"/>
  <c r="AE28" i="13"/>
  <c r="AD28" i="10"/>
  <c r="AF11" i="12"/>
  <c r="AE12" i="12" s="1"/>
  <c r="AC12" i="12"/>
  <c r="AD28" i="9"/>
  <c r="AE36" i="12"/>
  <c r="AF19" i="8"/>
  <c r="AD20" i="8" s="1"/>
  <c r="AF43" i="8"/>
  <c r="AC44" i="8" s="1"/>
  <c r="AE12" i="11"/>
  <c r="AD36" i="13"/>
  <c r="AD28" i="8"/>
  <c r="AD44" i="8"/>
  <c r="AF11" i="8"/>
  <c r="AC12" i="8" s="1"/>
  <c r="AF43" i="12"/>
  <c r="AE44" i="12" s="1"/>
  <c r="AF27" i="12"/>
  <c r="AC28" i="12"/>
  <c r="AD12" i="12"/>
  <c r="AF35" i="13"/>
  <c r="AE36" i="13" s="1"/>
  <c r="AC36" i="13"/>
  <c r="AD43" i="9"/>
  <c r="AD19" i="10"/>
  <c r="AF19" i="10" s="1"/>
  <c r="AE11" i="10"/>
  <c r="AC43" i="9"/>
  <c r="AD11" i="10"/>
  <c r="AF22" i="12"/>
  <c r="AF22" i="13"/>
  <c r="AE27" i="9"/>
  <c r="AD43" i="11"/>
  <c r="AF38" i="11"/>
  <c r="AF31" i="8"/>
  <c r="AF16" i="8"/>
  <c r="AF22" i="9"/>
  <c r="AF7" i="9"/>
  <c r="AF32" i="10"/>
  <c r="AF15" i="11"/>
  <c r="AD19" i="12"/>
  <c r="AF6" i="12"/>
  <c r="AD19" i="13"/>
  <c r="AF19" i="13" s="1"/>
  <c r="AF6" i="13"/>
  <c r="AF24" i="10"/>
  <c r="AF40" i="12"/>
  <c r="AE43" i="13"/>
  <c r="AE35" i="8"/>
  <c r="AF15" i="8"/>
  <c r="AD11" i="9"/>
  <c r="AE19" i="11"/>
  <c r="AF19" i="11" s="1"/>
  <c r="AD43" i="10"/>
  <c r="AC28" i="10"/>
  <c r="C4" i="6"/>
  <c r="I4" i="6"/>
  <c r="AC20" i="11" l="1"/>
  <c r="AD20" i="11"/>
  <c r="AE20" i="13"/>
  <c r="AC20" i="13"/>
  <c r="AE20" i="10"/>
  <c r="AC20" i="10"/>
  <c r="AC36" i="9"/>
  <c r="AE20" i="9"/>
  <c r="AC28" i="8"/>
  <c r="AD20" i="12"/>
  <c r="AD36" i="11"/>
  <c r="AE36" i="8"/>
  <c r="AC36" i="11"/>
  <c r="AF35" i="8"/>
  <c r="AC36" i="10"/>
  <c r="AF19" i="12"/>
  <c r="AD36" i="9"/>
  <c r="AF11" i="9"/>
  <c r="AE20" i="8"/>
  <c r="AD44" i="10"/>
  <c r="AC44" i="12"/>
  <c r="AD20" i="10"/>
  <c r="AD12" i="8"/>
  <c r="AC20" i="8"/>
  <c r="AD44" i="12"/>
  <c r="AF43" i="9"/>
  <c r="AE44" i="9" s="1"/>
  <c r="AC44" i="9"/>
  <c r="AD44" i="11"/>
  <c r="AD44" i="9"/>
  <c r="AE36" i="10"/>
  <c r="AF11" i="10"/>
  <c r="AC12" i="10" s="1"/>
  <c r="AE28" i="9"/>
  <c r="AF43" i="10"/>
  <c r="AF43" i="11"/>
  <c r="AE20" i="11"/>
  <c r="AD20" i="13"/>
  <c r="AF43" i="13"/>
  <c r="AE44" i="13" s="1"/>
  <c r="AD41" i="6"/>
  <c r="V41" i="6"/>
  <c r="AC40" i="6"/>
  <c r="AC42" i="6" s="1"/>
  <c r="AD39" i="6"/>
  <c r="AB39" i="6"/>
  <c r="AE39" i="6" s="1"/>
  <c r="V39" i="6"/>
  <c r="AC38" i="6"/>
  <c r="AB38" i="6"/>
  <c r="AE38" i="6" s="1"/>
  <c r="AD37" i="6"/>
  <c r="AD42" i="6" s="1"/>
  <c r="AB37" i="6"/>
  <c r="AE37" i="6" s="1"/>
  <c r="V37" i="6"/>
  <c r="V43" i="6" s="1"/>
  <c r="AD33" i="6"/>
  <c r="V33" i="6"/>
  <c r="AC32" i="6"/>
  <c r="AE32" i="6" s="1"/>
  <c r="AD31" i="6"/>
  <c r="AB31" i="6"/>
  <c r="AE31" i="6" s="1"/>
  <c r="V31" i="6"/>
  <c r="AC30" i="6"/>
  <c r="AB30" i="6"/>
  <c r="AD29" i="6"/>
  <c r="AD34" i="6" s="1"/>
  <c r="AB29" i="6"/>
  <c r="V29" i="6"/>
  <c r="R28" i="6"/>
  <c r="O28" i="6"/>
  <c r="L28" i="6"/>
  <c r="I28" i="6"/>
  <c r="F28" i="6"/>
  <c r="C28" i="6"/>
  <c r="AD25" i="6"/>
  <c r="V25" i="6"/>
  <c r="AC24" i="6"/>
  <c r="AE24" i="6" s="1"/>
  <c r="AD23" i="6"/>
  <c r="AD26" i="6" s="1"/>
  <c r="AB23" i="6"/>
  <c r="V23" i="6"/>
  <c r="AC22" i="6"/>
  <c r="AB22" i="6"/>
  <c r="AD21" i="6"/>
  <c r="AB21" i="6"/>
  <c r="V21" i="6"/>
  <c r="R20" i="6"/>
  <c r="O20" i="6"/>
  <c r="L20" i="6"/>
  <c r="I20" i="6"/>
  <c r="F20" i="6"/>
  <c r="C20" i="6"/>
  <c r="AD17" i="6"/>
  <c r="V17" i="6"/>
  <c r="AC16" i="6"/>
  <c r="AE16" i="6" s="1"/>
  <c r="AD15" i="6"/>
  <c r="AB15" i="6"/>
  <c r="AE15" i="6" s="1"/>
  <c r="V15" i="6"/>
  <c r="AC14" i="6"/>
  <c r="AC18" i="6" s="1"/>
  <c r="AB14" i="6"/>
  <c r="AD13" i="6"/>
  <c r="AB13" i="6"/>
  <c r="AE13" i="6" s="1"/>
  <c r="V13" i="6"/>
  <c r="V19" i="6" s="1"/>
  <c r="R12" i="6"/>
  <c r="O12" i="6"/>
  <c r="L12" i="6"/>
  <c r="I12" i="6"/>
  <c r="F12" i="6"/>
  <c r="C12" i="6"/>
  <c r="AC10" i="6"/>
  <c r="AD9" i="6"/>
  <c r="V9" i="6"/>
  <c r="AC8" i="6"/>
  <c r="AE8" i="6" s="1"/>
  <c r="AD7" i="6"/>
  <c r="AB7" i="6"/>
  <c r="AE7" i="6" s="1"/>
  <c r="V7" i="6"/>
  <c r="AC6" i="6"/>
  <c r="AB6" i="6"/>
  <c r="AE6" i="6" s="1"/>
  <c r="AD5" i="6"/>
  <c r="AD10" i="6" s="1"/>
  <c r="AB5" i="6"/>
  <c r="AE5" i="6" s="1"/>
  <c r="V5" i="6"/>
  <c r="V11" i="6" s="1"/>
  <c r="R4" i="6"/>
  <c r="O4" i="6"/>
  <c r="L4" i="6"/>
  <c r="F4" i="6"/>
  <c r="AD42" i="5"/>
  <c r="AD41" i="5"/>
  <c r="V41" i="5"/>
  <c r="T39" i="1" s="1"/>
  <c r="AC40" i="5"/>
  <c r="AE40" i="5" s="1"/>
  <c r="AD39" i="5"/>
  <c r="AB39" i="5"/>
  <c r="AE39" i="5" s="1"/>
  <c r="V39" i="5"/>
  <c r="AC38" i="5"/>
  <c r="AC42" i="5" s="1"/>
  <c r="AB38" i="5"/>
  <c r="AD37" i="5"/>
  <c r="AB37" i="5"/>
  <c r="V37" i="5"/>
  <c r="R36" i="5"/>
  <c r="O36" i="5"/>
  <c r="L36" i="5"/>
  <c r="I36" i="5"/>
  <c r="F36" i="5"/>
  <c r="C36" i="5"/>
  <c r="AD33" i="5"/>
  <c r="V33" i="5"/>
  <c r="AC32" i="5"/>
  <c r="AE32" i="5" s="1"/>
  <c r="AD31" i="5"/>
  <c r="AB31" i="5"/>
  <c r="V31" i="5"/>
  <c r="AC30" i="5"/>
  <c r="AC34" i="5" s="1"/>
  <c r="AB30" i="5"/>
  <c r="AD29" i="5"/>
  <c r="AB29" i="5"/>
  <c r="V29" i="5"/>
  <c r="R28" i="5"/>
  <c r="O28" i="5"/>
  <c r="L28" i="5"/>
  <c r="I28" i="5"/>
  <c r="F28" i="5"/>
  <c r="C28" i="5"/>
  <c r="AD25" i="5"/>
  <c r="V25" i="5"/>
  <c r="L39" i="1" s="1"/>
  <c r="AC24" i="5"/>
  <c r="AD23" i="5"/>
  <c r="AB23" i="5"/>
  <c r="AE23" i="5" s="1"/>
  <c r="V23" i="5"/>
  <c r="L38" i="1" s="1"/>
  <c r="AE22" i="5"/>
  <c r="AC22" i="5"/>
  <c r="AB22" i="5"/>
  <c r="AD21" i="5"/>
  <c r="AE21" i="5" s="1"/>
  <c r="AB21" i="5"/>
  <c r="V21" i="5"/>
  <c r="J39" i="1" s="1"/>
  <c r="R20" i="5"/>
  <c r="O20" i="5"/>
  <c r="L20" i="5"/>
  <c r="I20" i="5"/>
  <c r="F20" i="5"/>
  <c r="C20" i="5"/>
  <c r="AD17" i="5"/>
  <c r="V17" i="5"/>
  <c r="H39" i="1" s="1"/>
  <c r="AC16" i="5"/>
  <c r="AE16" i="5" s="1"/>
  <c r="AD15" i="5"/>
  <c r="AB15" i="5"/>
  <c r="AE15" i="5" s="1"/>
  <c r="V15" i="5"/>
  <c r="H38" i="1" s="1"/>
  <c r="AC14" i="5"/>
  <c r="AC18" i="5" s="1"/>
  <c r="AB14" i="5"/>
  <c r="AE13" i="5"/>
  <c r="AD13" i="5"/>
  <c r="AB13" i="5"/>
  <c r="V13" i="5"/>
  <c r="F39" i="1" s="1"/>
  <c r="V11" i="5"/>
  <c r="B38" i="1" s="1"/>
  <c r="AD9" i="5"/>
  <c r="V9" i="5"/>
  <c r="AC8" i="5"/>
  <c r="AE8" i="5" s="1"/>
  <c r="AD7" i="5"/>
  <c r="AE7" i="5" s="1"/>
  <c r="AB7" i="5"/>
  <c r="V7" i="5"/>
  <c r="AC6" i="5"/>
  <c r="AC10" i="5" s="1"/>
  <c r="AB6" i="5"/>
  <c r="AE6" i="5" s="1"/>
  <c r="AD5" i="5"/>
  <c r="AE5" i="5" s="1"/>
  <c r="AB5" i="5"/>
  <c r="AB10" i="5" s="1"/>
  <c r="V5" i="5"/>
  <c r="AB42" i="4"/>
  <c r="AD41" i="4"/>
  <c r="V41" i="4"/>
  <c r="T30" i="1" s="1"/>
  <c r="AC40" i="4"/>
  <c r="AE40" i="4" s="1"/>
  <c r="AD39" i="4"/>
  <c r="V39" i="4"/>
  <c r="AC38" i="4"/>
  <c r="AD37" i="4"/>
  <c r="AE37" i="4" s="1"/>
  <c r="V37" i="4"/>
  <c r="R30" i="1" s="1"/>
  <c r="R36" i="4"/>
  <c r="O36" i="4"/>
  <c r="L36" i="4"/>
  <c r="I36" i="4"/>
  <c r="F36" i="4"/>
  <c r="C36" i="4"/>
  <c r="AD33" i="4"/>
  <c r="V33" i="4"/>
  <c r="AC32" i="4"/>
  <c r="AE32" i="4" s="1"/>
  <c r="AD31" i="4"/>
  <c r="AE31" i="4" s="1"/>
  <c r="V31" i="4"/>
  <c r="AC30" i="4"/>
  <c r="AE29" i="4"/>
  <c r="AD29" i="4"/>
  <c r="V29" i="4"/>
  <c r="V35" i="4" s="1"/>
  <c r="N29" i="1" s="1"/>
  <c r="R28" i="4"/>
  <c r="O28" i="4"/>
  <c r="L28" i="4"/>
  <c r="I28" i="4"/>
  <c r="F28" i="4"/>
  <c r="C28" i="4"/>
  <c r="AD25" i="4"/>
  <c r="V25" i="4"/>
  <c r="L30" i="1" s="1"/>
  <c r="AC24" i="4"/>
  <c r="AE24" i="4" s="1"/>
  <c r="AD23" i="4"/>
  <c r="AE23" i="4" s="1"/>
  <c r="V23" i="4"/>
  <c r="AC22" i="4"/>
  <c r="AE21" i="4"/>
  <c r="AD21" i="4"/>
  <c r="V21" i="4"/>
  <c r="R20" i="4"/>
  <c r="O20" i="4"/>
  <c r="L20" i="4"/>
  <c r="I20" i="4"/>
  <c r="F20" i="4"/>
  <c r="C20" i="4"/>
  <c r="AD17" i="4"/>
  <c r="V17" i="4"/>
  <c r="H30" i="1" s="1"/>
  <c r="AC16" i="4"/>
  <c r="AE16" i="4" s="1"/>
  <c r="AE15" i="4"/>
  <c r="AD15" i="4"/>
  <c r="V15" i="4"/>
  <c r="AC14" i="4"/>
  <c r="AD13" i="4"/>
  <c r="AD18" i="4" s="1"/>
  <c r="V13" i="4"/>
  <c r="V19" i="4" s="1"/>
  <c r="F29" i="1" s="1"/>
  <c r="R12" i="4"/>
  <c r="O12" i="4"/>
  <c r="L12" i="4"/>
  <c r="I12" i="4"/>
  <c r="F12" i="4"/>
  <c r="C12" i="4"/>
  <c r="AD9" i="4"/>
  <c r="V9" i="4"/>
  <c r="D30" i="1" s="1"/>
  <c r="AC8" i="4"/>
  <c r="AE8" i="4" s="1"/>
  <c r="AD7" i="4"/>
  <c r="AE7" i="4" s="1"/>
  <c r="V7" i="4"/>
  <c r="D29" i="1" s="1"/>
  <c r="AC6" i="4"/>
  <c r="AD5" i="4"/>
  <c r="V5" i="4"/>
  <c r="R4" i="4"/>
  <c r="O4" i="4"/>
  <c r="L4" i="4"/>
  <c r="I4" i="4"/>
  <c r="F4" i="4"/>
  <c r="C4" i="4"/>
  <c r="V49" i="3"/>
  <c r="T49" i="1" s="1"/>
  <c r="V47" i="3"/>
  <c r="T48" i="1" s="1"/>
  <c r="V45" i="3"/>
  <c r="R44" i="3"/>
  <c r="O44" i="3"/>
  <c r="L44" i="3"/>
  <c r="I44" i="3"/>
  <c r="F44" i="3"/>
  <c r="C44" i="3"/>
  <c r="AD41" i="3"/>
  <c r="V41" i="3"/>
  <c r="T20" i="1" s="1"/>
  <c r="AC40" i="3"/>
  <c r="AE40" i="3" s="1"/>
  <c r="AD39" i="3"/>
  <c r="AD42" i="3" s="1"/>
  <c r="AB39" i="3"/>
  <c r="V39" i="3"/>
  <c r="AC38" i="3"/>
  <c r="AC42" i="3" s="1"/>
  <c r="AB38" i="3"/>
  <c r="AD37" i="3"/>
  <c r="AB37" i="3"/>
  <c r="V37" i="3"/>
  <c r="V43" i="3" s="1"/>
  <c r="R19" i="1" s="1"/>
  <c r="R36" i="3"/>
  <c r="O36" i="3"/>
  <c r="L36" i="3"/>
  <c r="I36" i="3"/>
  <c r="F36" i="3"/>
  <c r="C36" i="3"/>
  <c r="AD33" i="3"/>
  <c r="V33" i="3"/>
  <c r="AC32" i="3"/>
  <c r="AE32" i="3" s="1"/>
  <c r="AE31" i="3"/>
  <c r="AD31" i="3"/>
  <c r="AB31" i="3"/>
  <c r="V31" i="3"/>
  <c r="AC30" i="3"/>
  <c r="AC34" i="3" s="1"/>
  <c r="AB30" i="3"/>
  <c r="AE30" i="3" s="1"/>
  <c r="AD29" i="3"/>
  <c r="AB29" i="3"/>
  <c r="AE29" i="3" s="1"/>
  <c r="V29" i="3"/>
  <c r="V35" i="3" s="1"/>
  <c r="N19" i="1" s="1"/>
  <c r="R28" i="3"/>
  <c r="O28" i="3"/>
  <c r="L28" i="3"/>
  <c r="I28" i="3"/>
  <c r="F28" i="3"/>
  <c r="C28" i="3"/>
  <c r="AC26" i="3"/>
  <c r="AD25" i="3"/>
  <c r="V25" i="3"/>
  <c r="AC24" i="3"/>
  <c r="AE24" i="3" s="1"/>
  <c r="AD23" i="3"/>
  <c r="AB23" i="3"/>
  <c r="AE23" i="3" s="1"/>
  <c r="V23" i="3"/>
  <c r="L19" i="1" s="1"/>
  <c r="AC22" i="3"/>
  <c r="AB22" i="3"/>
  <c r="AD21" i="3"/>
  <c r="AB21" i="3"/>
  <c r="AE21" i="3" s="1"/>
  <c r="V21" i="3"/>
  <c r="J20" i="1" s="1"/>
  <c r="R20" i="3"/>
  <c r="O20" i="3"/>
  <c r="L20" i="3"/>
  <c r="I20" i="3"/>
  <c r="F20" i="3"/>
  <c r="C20" i="3"/>
  <c r="AD17" i="3"/>
  <c r="V17" i="3"/>
  <c r="AC16" i="3"/>
  <c r="AE16" i="3" s="1"/>
  <c r="AD15" i="3"/>
  <c r="AB15" i="3"/>
  <c r="V15" i="3"/>
  <c r="AC14" i="3"/>
  <c r="AB14" i="3"/>
  <c r="AD13" i="3"/>
  <c r="AD18" i="3" s="1"/>
  <c r="AB13" i="3"/>
  <c r="V13" i="3"/>
  <c r="R12" i="3"/>
  <c r="O12" i="3"/>
  <c r="L12" i="3"/>
  <c r="I12" i="3"/>
  <c r="F12" i="3"/>
  <c r="C12" i="3"/>
  <c r="AD9" i="3"/>
  <c r="V9" i="3"/>
  <c r="AC8" i="3"/>
  <c r="AE8" i="3" s="1"/>
  <c r="AE7" i="3"/>
  <c r="AD7" i="3"/>
  <c r="AB7" i="3"/>
  <c r="V7" i="3"/>
  <c r="AC6" i="3"/>
  <c r="AC10" i="3" s="1"/>
  <c r="AB6" i="3"/>
  <c r="AE6" i="3" s="1"/>
  <c r="AD5" i="3"/>
  <c r="AD10" i="3" s="1"/>
  <c r="AB5" i="3"/>
  <c r="V5" i="3"/>
  <c r="V11" i="3" s="1"/>
  <c r="R4" i="3"/>
  <c r="O4" i="3"/>
  <c r="L4" i="3"/>
  <c r="I4" i="3"/>
  <c r="F4" i="3"/>
  <c r="C4" i="3"/>
  <c r="AD41" i="2"/>
  <c r="V41" i="2"/>
  <c r="AC40" i="2"/>
  <c r="AE40" i="2" s="1"/>
  <c r="AD39" i="2"/>
  <c r="AB39" i="2"/>
  <c r="AE39" i="2" s="1"/>
  <c r="V39" i="2"/>
  <c r="T9" i="1" s="1"/>
  <c r="AC38" i="2"/>
  <c r="AC42" i="2" s="1"/>
  <c r="AB38" i="2"/>
  <c r="AE38" i="2" s="1"/>
  <c r="AD37" i="2"/>
  <c r="AB37" i="2"/>
  <c r="AB42" i="2" s="1"/>
  <c r="V37" i="2"/>
  <c r="V43" i="2" s="1"/>
  <c r="R9" i="1" s="1"/>
  <c r="R36" i="2"/>
  <c r="O36" i="2"/>
  <c r="L36" i="2"/>
  <c r="I36" i="2"/>
  <c r="F36" i="2"/>
  <c r="C36" i="2"/>
  <c r="AD33" i="2"/>
  <c r="V33" i="2"/>
  <c r="AC32" i="2"/>
  <c r="AC34" i="2" s="1"/>
  <c r="AD31" i="2"/>
  <c r="AB31" i="2"/>
  <c r="AE31" i="2" s="1"/>
  <c r="V31" i="2"/>
  <c r="P9" i="1" s="1"/>
  <c r="AC30" i="2"/>
  <c r="AB30" i="2"/>
  <c r="AE30" i="2" s="1"/>
  <c r="AD29" i="2"/>
  <c r="AD34" i="2" s="1"/>
  <c r="AB29" i="2"/>
  <c r="AE29" i="2" s="1"/>
  <c r="V29" i="2"/>
  <c r="V35" i="2" s="1"/>
  <c r="N9" i="1" s="1"/>
  <c r="R28" i="2"/>
  <c r="O28" i="2"/>
  <c r="L28" i="2"/>
  <c r="I28" i="2"/>
  <c r="F28" i="2"/>
  <c r="C28" i="2"/>
  <c r="AD25" i="2"/>
  <c r="V25" i="2"/>
  <c r="AC24" i="2"/>
  <c r="AE24" i="2" s="1"/>
  <c r="AD23" i="2"/>
  <c r="AD26" i="2" s="1"/>
  <c r="AB23" i="2"/>
  <c r="AE23" i="2" s="1"/>
  <c r="V23" i="2"/>
  <c r="AC22" i="2"/>
  <c r="AC26" i="2" s="1"/>
  <c r="AB22" i="2"/>
  <c r="AD21" i="2"/>
  <c r="AB21" i="2"/>
  <c r="V21" i="2"/>
  <c r="R20" i="2"/>
  <c r="O20" i="2"/>
  <c r="L20" i="2"/>
  <c r="I20" i="2"/>
  <c r="F20" i="2"/>
  <c r="C20" i="2"/>
  <c r="AD17" i="2"/>
  <c r="V17" i="2"/>
  <c r="AE16" i="2"/>
  <c r="AC16" i="2"/>
  <c r="AD15" i="2"/>
  <c r="AE15" i="2" s="1"/>
  <c r="AB15" i="2"/>
  <c r="V15" i="2"/>
  <c r="AC14" i="2"/>
  <c r="AC18" i="2" s="1"/>
  <c r="AB14" i="2"/>
  <c r="AE14" i="2" s="1"/>
  <c r="AD13" i="2"/>
  <c r="AD18" i="2" s="1"/>
  <c r="AB13" i="2"/>
  <c r="V13" i="2"/>
  <c r="V19" i="2" s="1"/>
  <c r="AD9" i="2"/>
  <c r="V9" i="2"/>
  <c r="D10" i="1" s="1"/>
  <c r="AC8" i="2"/>
  <c r="AE8" i="2" s="1"/>
  <c r="AD7" i="2"/>
  <c r="AB7" i="2"/>
  <c r="AE7" i="2" s="1"/>
  <c r="V7" i="2"/>
  <c r="AC6" i="2"/>
  <c r="AB6" i="2"/>
  <c r="AE6" i="2" s="1"/>
  <c r="AD5" i="2"/>
  <c r="AB5" i="2"/>
  <c r="V5" i="2"/>
  <c r="P39" i="1"/>
  <c r="N39" i="1"/>
  <c r="D39" i="1"/>
  <c r="B39" i="1"/>
  <c r="T38" i="1"/>
  <c r="P38" i="1"/>
  <c r="D38" i="1"/>
  <c r="P30" i="1"/>
  <c r="N30" i="1"/>
  <c r="J30" i="1"/>
  <c r="F30" i="1"/>
  <c r="B30" i="1"/>
  <c r="T29" i="1"/>
  <c r="P29" i="1"/>
  <c r="L29" i="1"/>
  <c r="H29" i="1"/>
  <c r="P20" i="1"/>
  <c r="N20" i="1"/>
  <c r="L20" i="1"/>
  <c r="H20" i="1"/>
  <c r="F20" i="1"/>
  <c r="D20" i="1"/>
  <c r="B20" i="1"/>
  <c r="T19" i="1"/>
  <c r="P19" i="1"/>
  <c r="H19" i="1"/>
  <c r="D19" i="1"/>
  <c r="B19" i="1"/>
  <c r="T10" i="1"/>
  <c r="R10" i="1"/>
  <c r="P10" i="1"/>
  <c r="L10" i="1"/>
  <c r="H10" i="1"/>
  <c r="F10" i="1"/>
  <c r="L9" i="1"/>
  <c r="H9" i="1"/>
  <c r="F9" i="1"/>
  <c r="D9" i="1"/>
  <c r="AE12" i="10" l="1"/>
  <c r="AE12" i="9"/>
  <c r="AC12" i="9"/>
  <c r="AD12" i="10"/>
  <c r="AC44" i="13"/>
  <c r="AD44" i="13"/>
  <c r="AC20" i="12"/>
  <c r="AE20" i="12"/>
  <c r="AC36" i="8"/>
  <c r="AD36" i="8"/>
  <c r="AC44" i="11"/>
  <c r="AE44" i="11"/>
  <c r="AD12" i="9"/>
  <c r="AC44" i="10"/>
  <c r="AE44" i="10"/>
  <c r="AB26" i="5"/>
  <c r="AC10" i="2"/>
  <c r="AE37" i="2"/>
  <c r="AD26" i="3"/>
  <c r="AD34" i="4"/>
  <c r="AD34" i="5"/>
  <c r="AC34" i="6"/>
  <c r="V35" i="5"/>
  <c r="N38" i="1" s="1"/>
  <c r="R20" i="1"/>
  <c r="AE22" i="2"/>
  <c r="AC18" i="3"/>
  <c r="AD10" i="4"/>
  <c r="AD18" i="5"/>
  <c r="V19" i="5"/>
  <c r="F38" i="1" s="1"/>
  <c r="AB18" i="6"/>
  <c r="AC26" i="6"/>
  <c r="AE14" i="6"/>
  <c r="AE22" i="3"/>
  <c r="AB34" i="3"/>
  <c r="AE5" i="4"/>
  <c r="AE13" i="4"/>
  <c r="AD10" i="2"/>
  <c r="AE15" i="3"/>
  <c r="AD26" i="4"/>
  <c r="AD42" i="4"/>
  <c r="AE14" i="5"/>
  <c r="V27" i="6"/>
  <c r="V27" i="5"/>
  <c r="J38" i="1" s="1"/>
  <c r="V27" i="3"/>
  <c r="J19" i="1" s="1"/>
  <c r="AE42" i="2"/>
  <c r="AC43" i="2" s="1"/>
  <c r="AB10" i="3"/>
  <c r="AE5" i="3"/>
  <c r="AB18" i="3"/>
  <c r="AE13" i="3"/>
  <c r="N10" i="1"/>
  <c r="V11" i="2"/>
  <c r="B9" i="1" s="1"/>
  <c r="B10" i="1"/>
  <c r="V27" i="2"/>
  <c r="J9" i="1" s="1"/>
  <c r="J10" i="1"/>
  <c r="AE32" i="2"/>
  <c r="AE14" i="3"/>
  <c r="AB26" i="3"/>
  <c r="AD34" i="3"/>
  <c r="AE34" i="3" s="1"/>
  <c r="AE39" i="4"/>
  <c r="AB18" i="5"/>
  <c r="AD26" i="5"/>
  <c r="AE38" i="5"/>
  <c r="AB10" i="6"/>
  <c r="AD18" i="6"/>
  <c r="AE18" i="6" s="1"/>
  <c r="AE30" i="6"/>
  <c r="AB42" i="6"/>
  <c r="AB42" i="5"/>
  <c r="AE37" i="5"/>
  <c r="AB10" i="2"/>
  <c r="AE5" i="2"/>
  <c r="AB18" i="2"/>
  <c r="AE13" i="2"/>
  <c r="AB26" i="2"/>
  <c r="AE21" i="2"/>
  <c r="V19" i="3"/>
  <c r="F19" i="1" s="1"/>
  <c r="V51" i="3"/>
  <c r="R48" i="1" s="1"/>
  <c r="R49" i="1"/>
  <c r="AC10" i="4"/>
  <c r="AE6" i="4"/>
  <c r="V11" i="4"/>
  <c r="B29" i="1" s="1"/>
  <c r="AC26" i="4"/>
  <c r="AE22" i="4"/>
  <c r="V27" i="4"/>
  <c r="J29" i="1" s="1"/>
  <c r="AC42" i="4"/>
  <c r="AE38" i="4"/>
  <c r="AC26" i="5"/>
  <c r="AE24" i="5"/>
  <c r="V43" i="5"/>
  <c r="R38" i="1" s="1"/>
  <c r="R39" i="1"/>
  <c r="V35" i="6"/>
  <c r="AE40" i="6"/>
  <c r="V43" i="4"/>
  <c r="R29" i="1" s="1"/>
  <c r="AB34" i="6"/>
  <c r="AE29" i="6"/>
  <c r="AB34" i="2"/>
  <c r="AD42" i="2"/>
  <c r="AB42" i="3"/>
  <c r="AE37" i="3"/>
  <c r="AE38" i="3"/>
  <c r="AE39" i="3"/>
  <c r="AC18" i="4"/>
  <c r="AE14" i="4"/>
  <c r="AC34" i="4"/>
  <c r="AE30" i="4"/>
  <c r="AD10" i="5"/>
  <c r="AB34" i="5"/>
  <c r="AE29" i="5"/>
  <c r="AE30" i="5"/>
  <c r="AE31" i="5"/>
  <c r="AB26" i="6"/>
  <c r="AE21" i="6"/>
  <c r="AE22" i="6"/>
  <c r="AE23" i="6"/>
  <c r="AC19" i="6" l="1"/>
  <c r="AB19" i="6"/>
  <c r="AB35" i="3"/>
  <c r="AC35" i="3"/>
  <c r="AD19" i="6"/>
  <c r="AB35" i="5"/>
  <c r="AE34" i="5"/>
  <c r="AB43" i="3"/>
  <c r="AE42" i="3"/>
  <c r="AE18" i="2"/>
  <c r="AB19" i="2" s="1"/>
  <c r="AB43" i="2"/>
  <c r="AE26" i="2"/>
  <c r="AE10" i="2"/>
  <c r="AB11" i="2" s="1"/>
  <c r="AE42" i="6"/>
  <c r="AE10" i="6"/>
  <c r="AB11" i="6" s="1"/>
  <c r="AE18" i="5"/>
  <c r="AD35" i="3"/>
  <c r="AE18" i="3"/>
  <c r="AB19" i="3"/>
  <c r="AE34" i="4"/>
  <c r="AD35" i="4" s="1"/>
  <c r="AE34" i="2"/>
  <c r="AB35" i="2"/>
  <c r="AE42" i="5"/>
  <c r="AB43" i="5" s="1"/>
  <c r="AE10" i="3"/>
  <c r="AE26" i="6"/>
  <c r="AE18" i="4"/>
  <c r="AD19" i="4" s="1"/>
  <c r="AD43" i="2"/>
  <c r="AE34" i="6"/>
  <c r="AB35" i="6" s="1"/>
  <c r="AE26" i="5"/>
  <c r="AB27" i="5" s="1"/>
  <c r="AE42" i="4"/>
  <c r="AC43" i="4" s="1"/>
  <c r="AE26" i="4"/>
  <c r="AD27" i="4" s="1"/>
  <c r="AE10" i="4"/>
  <c r="AD11" i="4" s="1"/>
  <c r="AE26" i="3"/>
  <c r="AE10" i="5"/>
  <c r="AC27" i="4" l="1"/>
  <c r="AC11" i="4"/>
  <c r="AC27" i="5"/>
  <c r="AC11" i="5"/>
  <c r="AB11" i="5"/>
  <c r="AD27" i="6"/>
  <c r="AC27" i="6"/>
  <c r="AD27" i="3"/>
  <c r="AC27" i="3"/>
  <c r="AC11" i="3"/>
  <c r="AD11" i="3"/>
  <c r="AD19" i="5"/>
  <c r="AC19" i="5"/>
  <c r="AC43" i="6"/>
  <c r="AD43" i="6"/>
  <c r="AD27" i="2"/>
  <c r="AC27" i="2"/>
  <c r="AD43" i="4"/>
  <c r="AB43" i="4"/>
  <c r="AC19" i="4"/>
  <c r="AB11" i="3"/>
  <c r="AC35" i="2"/>
  <c r="AD35" i="2"/>
  <c r="AC19" i="3"/>
  <c r="AD19" i="3"/>
  <c r="AD43" i="3"/>
  <c r="AC43" i="3"/>
  <c r="AD27" i="5"/>
  <c r="AD35" i="6"/>
  <c r="AC35" i="6"/>
  <c r="AD11" i="6"/>
  <c r="AC11" i="6"/>
  <c r="AC11" i="2"/>
  <c r="AD11" i="2"/>
  <c r="AD11" i="5"/>
  <c r="AB27" i="3"/>
  <c r="AB27" i="6"/>
  <c r="AC43" i="5"/>
  <c r="AD43" i="5"/>
  <c r="AC35" i="4"/>
  <c r="AB19" i="5"/>
  <c r="AB43" i="6"/>
  <c r="AB27" i="2"/>
  <c r="AD19" i="2"/>
  <c r="AC19" i="2"/>
  <c r="AD35" i="5"/>
  <c r="AC35" i="5"/>
</calcChain>
</file>

<file path=xl/sharedStrings.xml><?xml version="1.0" encoding="utf-8"?>
<sst xmlns="http://schemas.openxmlformats.org/spreadsheetml/2006/main" count="3343" uniqueCount="646">
  <si>
    <t>★本公司全面使用由台灣生產豬肉★</t>
  </si>
  <si>
    <t>菜單設計者:黃右昕</t>
    <phoneticPr fontId="4" type="noConversion"/>
  </si>
  <si>
    <t>8月30日(一)</t>
    <phoneticPr fontId="10" type="noConversion"/>
  </si>
  <si>
    <t>8月31日(二)</t>
    <phoneticPr fontId="10" type="noConversion"/>
  </si>
  <si>
    <t>9月1日(三)</t>
    <phoneticPr fontId="10" type="noConversion"/>
  </si>
  <si>
    <t>9月2日(四)</t>
    <phoneticPr fontId="10" type="noConversion"/>
  </si>
  <si>
    <t>9月3日(五)</t>
    <phoneticPr fontId="10" type="noConversion"/>
  </si>
  <si>
    <t>廠商營養師</t>
    <phoneticPr fontId="10" type="noConversion"/>
  </si>
  <si>
    <t>白飯</t>
    <phoneticPr fontId="10" type="noConversion"/>
  </si>
  <si>
    <t>燕麥飯</t>
    <phoneticPr fontId="10" type="noConversion"/>
  </si>
  <si>
    <t>上海菜飯</t>
    <phoneticPr fontId="10" type="noConversion"/>
  </si>
  <si>
    <t>照燒魚(海)</t>
    <phoneticPr fontId="10" type="noConversion"/>
  </si>
  <si>
    <t>鮮蔬燒雞</t>
    <phoneticPr fontId="10" type="noConversion"/>
  </si>
  <si>
    <t>總匯什錦</t>
    <phoneticPr fontId="10" type="noConversion"/>
  </si>
  <si>
    <t>刺瓜肉片</t>
    <phoneticPr fontId="10" type="noConversion"/>
  </si>
  <si>
    <t>地瓜薯條(炸.加)</t>
    <phoneticPr fontId="10" type="noConversion"/>
  </si>
  <si>
    <t>金茸粉絲</t>
    <phoneticPr fontId="10" type="noConversion"/>
  </si>
  <si>
    <t>家常豆腐(豆)</t>
    <phoneticPr fontId="10" type="noConversion"/>
  </si>
  <si>
    <t>淺色蔬菜</t>
    <phoneticPr fontId="10" type="noConversion"/>
  </si>
  <si>
    <t>深色蔬菜</t>
    <phoneticPr fontId="10" type="noConversion"/>
  </si>
  <si>
    <t>紫菜蛋花湯</t>
    <phoneticPr fontId="10" type="noConversion"/>
  </si>
  <si>
    <t>鮮筍湯</t>
    <phoneticPr fontId="10" type="noConversion"/>
  </si>
  <si>
    <t>一品冬瓜湯</t>
    <phoneticPr fontId="10" type="noConversion"/>
  </si>
  <si>
    <t>熱量:</t>
    <phoneticPr fontId="10" type="noConversion"/>
  </si>
  <si>
    <t>脂肪：</t>
  </si>
  <si>
    <t>醣類：</t>
  </si>
  <si>
    <t>蛋白質：</t>
  </si>
  <si>
    <t>廠商食品技師</t>
    <phoneticPr fontId="10" type="noConversion"/>
  </si>
  <si>
    <t>9月6日(一)</t>
    <phoneticPr fontId="10" type="noConversion"/>
  </si>
  <si>
    <t>9月7日(二)</t>
    <phoneticPr fontId="10" type="noConversion"/>
  </si>
  <si>
    <t>9月8日(三)</t>
    <phoneticPr fontId="10" type="noConversion"/>
  </si>
  <si>
    <t>9月9日(四)</t>
    <phoneticPr fontId="10" type="noConversion"/>
  </si>
  <si>
    <t>9月10日(五)</t>
    <phoneticPr fontId="10" type="noConversion"/>
  </si>
  <si>
    <t>蕎麥飯</t>
    <phoneticPr fontId="10" type="noConversion"/>
  </si>
  <si>
    <t>糙米飯</t>
    <phoneticPr fontId="10" type="noConversion"/>
  </si>
  <si>
    <t>鐵板麵</t>
    <phoneticPr fontId="10" type="noConversion"/>
  </si>
  <si>
    <t>紅燒肉</t>
    <phoneticPr fontId="10" type="noConversion"/>
  </si>
  <si>
    <t>鹽酥雞(炸)</t>
    <phoneticPr fontId="10" type="noConversion"/>
  </si>
  <si>
    <t>洋蔥肉片</t>
    <phoneticPr fontId="10" type="noConversion"/>
  </si>
  <si>
    <t>芝麻烤雞翅</t>
    <phoneticPr fontId="10" type="noConversion"/>
  </si>
  <si>
    <t>彩椒魚柳(海.炸)</t>
    <phoneticPr fontId="10" type="noConversion"/>
  </si>
  <si>
    <t>蒜茸豆腐(豆)</t>
    <phoneticPr fontId="10" type="noConversion"/>
  </si>
  <si>
    <t>照燒鮑菇</t>
    <phoneticPr fontId="10" type="noConversion"/>
  </si>
  <si>
    <t>脆炒雙花</t>
    <phoneticPr fontId="10" type="noConversion"/>
  </si>
  <si>
    <t>鮮味什錦</t>
    <phoneticPr fontId="10" type="noConversion"/>
  </si>
  <si>
    <t>黑糖銀絲卷(冷)</t>
    <phoneticPr fontId="10" type="noConversion"/>
  </si>
  <si>
    <t>鮮菇絲瓜</t>
    <phoneticPr fontId="10" type="noConversion"/>
  </si>
  <si>
    <t>筍香三絲</t>
    <phoneticPr fontId="10" type="noConversion"/>
  </si>
  <si>
    <t>香滷海結</t>
    <phoneticPr fontId="10" type="noConversion"/>
  </si>
  <si>
    <t>五彩玉米</t>
    <phoneticPr fontId="10" type="noConversion"/>
  </si>
  <si>
    <t>台式滷蛋</t>
    <phoneticPr fontId="10" type="noConversion"/>
  </si>
  <si>
    <t>港式酸辣湯(芡.豆)</t>
    <phoneticPr fontId="10" type="noConversion"/>
  </si>
  <si>
    <t>玉米蛋花湯</t>
    <phoneticPr fontId="10" type="noConversion"/>
  </si>
  <si>
    <t>白玉上排湯</t>
    <phoneticPr fontId="10" type="noConversion"/>
  </si>
  <si>
    <t>日式味噌湯</t>
    <phoneticPr fontId="10" type="noConversion"/>
  </si>
  <si>
    <t>午餐秘書</t>
    <phoneticPr fontId="10" type="noConversion"/>
  </si>
  <si>
    <t>9月13日(一)</t>
    <phoneticPr fontId="10" type="noConversion"/>
  </si>
  <si>
    <t>9月14日(二)</t>
    <phoneticPr fontId="10" type="noConversion"/>
  </si>
  <si>
    <t>9月15日(三)</t>
    <phoneticPr fontId="10" type="noConversion"/>
  </si>
  <si>
    <t>9月16日(四)</t>
    <phoneticPr fontId="10" type="noConversion"/>
  </si>
  <si>
    <t>9月17日(五)</t>
    <phoneticPr fontId="10" type="noConversion"/>
  </si>
  <si>
    <t>小米飯</t>
    <phoneticPr fontId="10" type="noConversion"/>
  </si>
  <si>
    <t>古早味雞肉飯</t>
    <phoneticPr fontId="10" type="noConversion"/>
  </si>
  <si>
    <t>沙茶豬柳</t>
    <phoneticPr fontId="10" type="noConversion"/>
  </si>
  <si>
    <t>五香燒雞</t>
    <phoneticPr fontId="10" type="noConversion"/>
  </si>
  <si>
    <t>壽喜燒肉片</t>
    <phoneticPr fontId="10" type="noConversion"/>
  </si>
  <si>
    <t>三杯魚(海)</t>
    <phoneticPr fontId="10" type="noConversion"/>
  </si>
  <si>
    <t>翡翠筍</t>
    <phoneticPr fontId="10" type="noConversion"/>
  </si>
  <si>
    <t>鐵板洋芋</t>
    <phoneticPr fontId="10" type="noConversion"/>
  </si>
  <si>
    <t>炒雙菇</t>
    <phoneticPr fontId="10" type="noConversion"/>
  </si>
  <si>
    <t>青花獅子頭(加)</t>
    <phoneticPr fontId="10" type="noConversion"/>
  </si>
  <si>
    <t>鮮菇扒刺瓜</t>
    <phoneticPr fontId="10" type="noConversion"/>
  </si>
  <si>
    <t>什錦鮮蔬煲</t>
    <phoneticPr fontId="10" type="noConversion"/>
  </si>
  <si>
    <t>麵線糊(芡)</t>
    <phoneticPr fontId="10" type="noConversion"/>
  </si>
  <si>
    <t>海菜蛋花湯</t>
    <phoneticPr fontId="10" type="noConversion"/>
  </si>
  <si>
    <t>鮮羹清湯</t>
    <phoneticPr fontId="10" type="noConversion"/>
  </si>
  <si>
    <t>清燉冬瓜湯</t>
    <phoneticPr fontId="10" type="noConversion"/>
  </si>
  <si>
    <t>學校護理師</t>
    <phoneticPr fontId="10" type="noConversion"/>
  </si>
  <si>
    <t>9月20日(一)</t>
    <phoneticPr fontId="10" type="noConversion"/>
  </si>
  <si>
    <t>9月21日(二)</t>
    <phoneticPr fontId="10" type="noConversion"/>
  </si>
  <si>
    <t>9月22日(三)</t>
    <phoneticPr fontId="10" type="noConversion"/>
  </si>
  <si>
    <t>9月23日(四)</t>
    <phoneticPr fontId="10" type="noConversion"/>
  </si>
  <si>
    <t>9月24日(五)</t>
    <phoneticPr fontId="10" type="noConversion"/>
  </si>
  <si>
    <t>中</t>
    <phoneticPr fontId="10" type="noConversion"/>
  </si>
  <si>
    <t>日式烏龍麵</t>
    <phoneticPr fontId="10" type="noConversion"/>
  </si>
  <si>
    <t>秋</t>
    <phoneticPr fontId="10" type="noConversion"/>
  </si>
  <si>
    <t>豆乳雞(炸)</t>
    <phoneticPr fontId="10" type="noConversion"/>
  </si>
  <si>
    <t>淋汁魚柳(海)</t>
    <phoneticPr fontId="10" type="noConversion"/>
  </si>
  <si>
    <t>洋芋燒肉</t>
    <phoneticPr fontId="10" type="noConversion"/>
  </si>
  <si>
    <t>節</t>
    <phoneticPr fontId="10" type="noConversion"/>
  </si>
  <si>
    <t>麻婆豆腐(豆)</t>
    <phoneticPr fontId="10" type="noConversion"/>
  </si>
  <si>
    <t>五香肉燥(豆)</t>
    <phoneticPr fontId="10" type="noConversion"/>
  </si>
  <si>
    <t>蘿蔔糕(冷.炸)</t>
    <phoneticPr fontId="10" type="noConversion"/>
  </si>
  <si>
    <t>快</t>
    <phoneticPr fontId="10" type="noConversion"/>
  </si>
  <si>
    <t>竹筍炒肉絲</t>
    <phoneticPr fontId="10" type="noConversion"/>
  </si>
  <si>
    <t>冬瓜什錦</t>
    <phoneticPr fontId="10" type="noConversion"/>
  </si>
  <si>
    <t>脆炒蒲瓜</t>
    <phoneticPr fontId="10" type="noConversion"/>
  </si>
  <si>
    <t>主任</t>
    <phoneticPr fontId="10" type="noConversion"/>
  </si>
  <si>
    <t>樂</t>
    <phoneticPr fontId="10" type="noConversion"/>
  </si>
  <si>
    <t>榨菜粉絲湯(醃)</t>
    <phoneticPr fontId="10" type="noConversion"/>
  </si>
  <si>
    <t>味噌鮮蔬湯</t>
    <phoneticPr fontId="10" type="noConversion"/>
  </si>
  <si>
    <t>9月27日(一)</t>
    <phoneticPr fontId="10" type="noConversion"/>
  </si>
  <si>
    <t>9月28日(二)</t>
    <phoneticPr fontId="10" type="noConversion"/>
  </si>
  <si>
    <t>9月29日(三)</t>
    <phoneticPr fontId="10" type="noConversion"/>
  </si>
  <si>
    <t>9月30日(四)</t>
    <phoneticPr fontId="10" type="noConversion"/>
  </si>
  <si>
    <r>
      <t>９月１１日（六）</t>
    </r>
    <r>
      <rPr>
        <sz val="11"/>
        <color rgb="FFFF0000"/>
        <rFont val="新細明體"/>
        <family val="1"/>
        <charset val="136"/>
      </rPr>
      <t>補課</t>
    </r>
    <phoneticPr fontId="10" type="noConversion"/>
  </si>
  <si>
    <t>地瓜飯</t>
    <phoneticPr fontId="10" type="noConversion"/>
  </si>
  <si>
    <t>轟炸雞翅(炸)</t>
    <phoneticPr fontId="10" type="noConversion"/>
  </si>
  <si>
    <t>鐵板豬柳</t>
    <phoneticPr fontId="10" type="noConversion"/>
  </si>
  <si>
    <t>照燒雞丁</t>
    <phoneticPr fontId="10" type="noConversion"/>
  </si>
  <si>
    <t>五味魚(海)</t>
    <phoneticPr fontId="10" type="noConversion"/>
  </si>
  <si>
    <t>鹽水雞</t>
    <phoneticPr fontId="10" type="noConversion"/>
  </si>
  <si>
    <t>校長</t>
    <phoneticPr fontId="10" type="noConversion"/>
  </si>
  <si>
    <t>胡瓜鮮匯</t>
    <phoneticPr fontId="10" type="noConversion"/>
  </si>
  <si>
    <t>金菇白菜</t>
    <phoneticPr fontId="10" type="noConversion"/>
  </si>
  <si>
    <t>肉燥蒸蛋</t>
    <phoneticPr fontId="10" type="noConversion"/>
  </si>
  <si>
    <t>廣式豆腐（豆）</t>
    <phoneticPr fontId="10" type="noConversion"/>
  </si>
  <si>
    <t>家鄉滷味</t>
    <phoneticPr fontId="10" type="noConversion"/>
  </si>
  <si>
    <t>花開富貴</t>
    <phoneticPr fontId="10" type="noConversion"/>
  </si>
  <si>
    <t>開陽胡瓜</t>
    <phoneticPr fontId="10" type="noConversion"/>
  </si>
  <si>
    <t>玉米濃湯(芡)</t>
    <phoneticPr fontId="10" type="noConversion"/>
  </si>
  <si>
    <t>白玉湯</t>
    <phoneticPr fontId="10" type="noConversion"/>
  </si>
  <si>
    <t>木耳豆薯湯</t>
    <phoneticPr fontId="10" type="noConversion"/>
  </si>
  <si>
    <t>薑絲冬瓜湯</t>
    <phoneticPr fontId="10" type="noConversion"/>
  </si>
  <si>
    <t>鮮蔬冬粉湯</t>
    <phoneticPr fontId="10" type="noConversion"/>
  </si>
  <si>
    <t>熱量:</t>
  </si>
  <si>
    <t>9第一週菜單明細(國小-玉美生技股份有限公司)</t>
    <phoneticPr fontId="4" type="noConversion"/>
  </si>
  <si>
    <t>食材以可食量標示</t>
    <phoneticPr fontId="10" type="noConversion"/>
  </si>
  <si>
    <t>日期</t>
  </si>
  <si>
    <t>星期</t>
  </si>
  <si>
    <t>主食</t>
  </si>
  <si>
    <t>備註</t>
    <phoneticPr fontId="10" type="noConversion"/>
  </si>
  <si>
    <t>個人量(克)</t>
    <phoneticPr fontId="10" type="noConversion"/>
  </si>
  <si>
    <t>主菜</t>
  </si>
  <si>
    <t>副菜</t>
  </si>
  <si>
    <t>湯</t>
  </si>
  <si>
    <t>水果/乳品</t>
    <phoneticPr fontId="10" type="noConversion"/>
  </si>
  <si>
    <t>營養分析</t>
  </si>
  <si>
    <t>食物類別</t>
    <phoneticPr fontId="10" type="noConversion"/>
  </si>
  <si>
    <t>份數</t>
    <phoneticPr fontId="10" type="noConversion"/>
  </si>
  <si>
    <t>醣類：</t>
    <phoneticPr fontId="10" type="noConversion"/>
  </si>
  <si>
    <t>主食類</t>
    <phoneticPr fontId="10" type="noConversion"/>
  </si>
  <si>
    <t>蛋白質</t>
    <phoneticPr fontId="10" type="noConversion"/>
  </si>
  <si>
    <t>脂肪</t>
    <phoneticPr fontId="10" type="noConversion"/>
  </si>
  <si>
    <t>醣類</t>
    <phoneticPr fontId="10" type="noConversion"/>
  </si>
  <si>
    <t>熱量</t>
    <phoneticPr fontId="10" type="noConversion"/>
  </si>
  <si>
    <t>月</t>
  </si>
  <si>
    <t>豆魚肉蛋類</t>
    <phoneticPr fontId="10" type="noConversion"/>
  </si>
  <si>
    <t>主食</t>
    <phoneticPr fontId="10" type="noConversion"/>
  </si>
  <si>
    <t>脂肪：</t>
    <phoneticPr fontId="10" type="noConversion"/>
  </si>
  <si>
    <t>蔬菜類</t>
    <phoneticPr fontId="10" type="noConversion"/>
  </si>
  <si>
    <t>肉</t>
    <phoneticPr fontId="10" type="noConversion"/>
  </si>
  <si>
    <t xml:space="preserve"> </t>
    <phoneticPr fontId="10" type="noConversion"/>
  </si>
  <si>
    <t>日</t>
  </si>
  <si>
    <t>油脂類</t>
    <phoneticPr fontId="10" type="noConversion"/>
  </si>
  <si>
    <t>菜</t>
    <phoneticPr fontId="10" type="noConversion"/>
  </si>
  <si>
    <t>星期一</t>
    <phoneticPr fontId="10" type="noConversion"/>
  </si>
  <si>
    <t>蛋白質：</t>
    <phoneticPr fontId="10" type="noConversion"/>
  </si>
  <si>
    <t>水果類</t>
    <phoneticPr fontId="10" type="noConversion"/>
  </si>
  <si>
    <t>油</t>
    <phoneticPr fontId="10" type="noConversion"/>
  </si>
  <si>
    <t>奶類</t>
    <phoneticPr fontId="10" type="noConversion"/>
  </si>
  <si>
    <t>水果</t>
    <phoneticPr fontId="10" type="noConversion"/>
  </si>
  <si>
    <t>餐數</t>
    <phoneticPr fontId="10" type="noConversion"/>
  </si>
  <si>
    <t>熱量：</t>
  </si>
  <si>
    <t>星期二</t>
    <phoneticPr fontId="10" type="noConversion"/>
  </si>
  <si>
    <t>蒸</t>
    <phoneticPr fontId="10" type="noConversion"/>
  </si>
  <si>
    <t>煮</t>
    <phoneticPr fontId="10" type="noConversion"/>
  </si>
  <si>
    <t>炒</t>
    <phoneticPr fontId="10" type="noConversion"/>
  </si>
  <si>
    <t>川燙</t>
    <phoneticPr fontId="10" type="noConversion"/>
  </si>
  <si>
    <t>白米</t>
  </si>
  <si>
    <t>豬肉片</t>
    <phoneticPr fontId="10" type="noConversion"/>
  </si>
  <si>
    <t>豆薯</t>
  </si>
  <si>
    <t>杏鮑菇</t>
  </si>
  <si>
    <t>青菜</t>
  </si>
  <si>
    <t>洗選蛋</t>
    <phoneticPr fontId="10" type="noConversion"/>
  </si>
  <si>
    <t>玉米粒</t>
  </si>
  <si>
    <t>豆干片</t>
  </si>
  <si>
    <t>豆</t>
  </si>
  <si>
    <t>紫菜</t>
  </si>
  <si>
    <t>蒜末</t>
    <phoneticPr fontId="10" type="noConversion"/>
  </si>
  <si>
    <t>毛豆</t>
  </si>
  <si>
    <t>九層塔</t>
  </si>
  <si>
    <t>青蔥</t>
  </si>
  <si>
    <t>星期三</t>
    <phoneticPr fontId="10" type="noConversion"/>
  </si>
  <si>
    <t>絞肉</t>
  </si>
  <si>
    <t>薑片</t>
  </si>
  <si>
    <t>胡蘿蔔</t>
  </si>
  <si>
    <t>燒</t>
    <phoneticPr fontId="10" type="noConversion"/>
  </si>
  <si>
    <t>生鮮魚丁</t>
  </si>
  <si>
    <t>大黃瓜</t>
  </si>
  <si>
    <t>高麗菜</t>
  </si>
  <si>
    <t>鮮竹筍</t>
    <phoneticPr fontId="10" type="noConversion"/>
  </si>
  <si>
    <t>燕麥粒</t>
  </si>
  <si>
    <t>洋蔥</t>
  </si>
  <si>
    <t>金針菇</t>
  </si>
  <si>
    <t>龍骨丁</t>
    <phoneticPr fontId="10" type="noConversion"/>
  </si>
  <si>
    <t>彩色甜椒</t>
    <phoneticPr fontId="10" type="noConversion"/>
  </si>
  <si>
    <t>豬肉片</t>
  </si>
  <si>
    <t>冬粉</t>
  </si>
  <si>
    <t>木耳絲</t>
    <phoneticPr fontId="10" type="noConversion"/>
  </si>
  <si>
    <t>星期四</t>
    <phoneticPr fontId="10" type="noConversion"/>
  </si>
  <si>
    <t>白芝麻粒</t>
  </si>
  <si>
    <t>木耳絲</t>
  </si>
  <si>
    <t>粗絞肉</t>
  </si>
  <si>
    <t>鮑魚菇</t>
    <phoneticPr fontId="10" type="noConversion"/>
  </si>
  <si>
    <t>炸</t>
    <phoneticPr fontId="10" type="noConversion"/>
  </si>
  <si>
    <t>雞排切丁</t>
    <phoneticPr fontId="10" type="noConversion"/>
  </si>
  <si>
    <t>地瓜條</t>
    <phoneticPr fontId="10" type="noConversion"/>
  </si>
  <si>
    <t>豆腐</t>
  </si>
  <si>
    <t>冬瓜</t>
    <phoneticPr fontId="10" type="noConversion"/>
  </si>
  <si>
    <t>青江菜</t>
  </si>
  <si>
    <t>胡蘿蔔</t>
    <phoneticPr fontId="10" type="noConversion"/>
  </si>
  <si>
    <t>黑蠔菇</t>
  </si>
  <si>
    <t>豬肉絲</t>
  </si>
  <si>
    <t>白蘿蔔</t>
    <phoneticPr fontId="10" type="noConversion"/>
  </si>
  <si>
    <t>毛豆</t>
    <phoneticPr fontId="10" type="noConversion"/>
  </si>
  <si>
    <t>薑絲</t>
  </si>
  <si>
    <t>星期五</t>
    <phoneticPr fontId="10" type="noConversion"/>
  </si>
  <si>
    <t>香菇絲</t>
  </si>
  <si>
    <t>9月第二週菜單明細(國小-玉美生技股份有限公司)</t>
    <phoneticPr fontId="4" type="noConversion"/>
  </si>
  <si>
    <t>肉丁</t>
    <phoneticPr fontId="10" type="noConversion"/>
  </si>
  <si>
    <t>四角油豆腐</t>
  </si>
  <si>
    <t>絲瓜</t>
  </si>
  <si>
    <t>蒜茸</t>
  </si>
  <si>
    <t>洗選蛋</t>
  </si>
  <si>
    <t>小黃瓜</t>
  </si>
  <si>
    <t>黑木耳</t>
  </si>
  <si>
    <t>非基改豆腐</t>
  </si>
  <si>
    <t>豆</t>
    <phoneticPr fontId="10" type="noConversion"/>
  </si>
  <si>
    <t>青蔥</t>
    <phoneticPr fontId="10" type="noConversion"/>
  </si>
  <si>
    <t>鮮竹筍</t>
  </si>
  <si>
    <t>滷</t>
    <phoneticPr fontId="10" type="noConversion"/>
  </si>
  <si>
    <t>生鮮雞丁</t>
  </si>
  <si>
    <t>竹筍絲</t>
  </si>
  <si>
    <t>蕎麥</t>
  </si>
  <si>
    <t>腰果</t>
  </si>
  <si>
    <t>青花菜</t>
  </si>
  <si>
    <t>白蘿蔔</t>
  </si>
  <si>
    <t>白花菜</t>
  </si>
  <si>
    <t>海帶結</t>
  </si>
  <si>
    <t>鮑魚菇</t>
  </si>
  <si>
    <t>豬肉丁</t>
  </si>
  <si>
    <t>烤</t>
    <phoneticPr fontId="10" type="noConversion"/>
  </si>
  <si>
    <t>雞翅</t>
  </si>
  <si>
    <t>大白菜</t>
  </si>
  <si>
    <t>糙米</t>
  </si>
  <si>
    <t>竹筍</t>
  </si>
  <si>
    <t>毛豆仁</t>
  </si>
  <si>
    <t>龍骨丁</t>
  </si>
  <si>
    <t>芹菜</t>
  </si>
  <si>
    <t>雪蓮子</t>
  </si>
  <si>
    <t>鐵板麵</t>
  </si>
  <si>
    <t>虱目魚柳</t>
  </si>
  <si>
    <t>銀絲卷</t>
    <phoneticPr fontId="10" type="noConversion"/>
  </si>
  <si>
    <t>白煮蛋</t>
  </si>
  <si>
    <t>彩色甜椒</t>
  </si>
  <si>
    <t>味噌</t>
  </si>
  <si>
    <t>海帶芽</t>
  </si>
  <si>
    <t>高麗菜</t>
    <phoneticPr fontId="10" type="noConversion"/>
  </si>
  <si>
    <t>雞排切丁</t>
  </si>
  <si>
    <t>豆腐</t>
    <phoneticPr fontId="10" type="noConversion"/>
  </si>
  <si>
    <t>胡瓜</t>
  </si>
  <si>
    <t>地瓜</t>
  </si>
  <si>
    <t>寬冬粉</t>
  </si>
  <si>
    <t>蝦皮</t>
  </si>
  <si>
    <t>星期六</t>
    <phoneticPr fontId="10" type="noConversion"/>
  </si>
  <si>
    <t>9月第三週菜單明細(國小-玉美生技股份有限公司)</t>
    <phoneticPr fontId="4" type="noConversion"/>
  </si>
  <si>
    <t>生鮮豬柳</t>
    <phoneticPr fontId="10" type="noConversion"/>
  </si>
  <si>
    <t>五香豆干丁</t>
  </si>
  <si>
    <t>青菜</t>
    <phoneticPr fontId="10" type="noConversion"/>
  </si>
  <si>
    <t>洋蔥</t>
    <phoneticPr fontId="10" type="noConversion"/>
  </si>
  <si>
    <t>鴻喜菇</t>
    <phoneticPr fontId="10" type="noConversion"/>
  </si>
  <si>
    <t>彩椒</t>
    <phoneticPr fontId="10" type="noConversion"/>
  </si>
  <si>
    <t>川</t>
    <phoneticPr fontId="10" type="noConversion"/>
  </si>
  <si>
    <t>生鮮雞丁</t>
    <phoneticPr fontId="4" type="noConversion"/>
  </si>
  <si>
    <t>馬鈴薯</t>
  </si>
  <si>
    <t>豬肉絲</t>
    <phoneticPr fontId="10" type="noConversion"/>
  </si>
  <si>
    <t>胡蘿蔔</t>
    <phoneticPr fontId="4" type="noConversion"/>
  </si>
  <si>
    <t>洋蔥絲</t>
    <phoneticPr fontId="10" type="noConversion"/>
  </si>
  <si>
    <t>海茸</t>
  </si>
  <si>
    <t>白芝麻</t>
  </si>
  <si>
    <t>生鮮魚丁</t>
    <phoneticPr fontId="4" type="noConversion"/>
  </si>
  <si>
    <t>海</t>
    <phoneticPr fontId="10" type="noConversion"/>
  </si>
  <si>
    <t>獅子頭</t>
  </si>
  <si>
    <t>冬瓜</t>
  </si>
  <si>
    <t>小米</t>
  </si>
  <si>
    <t>蒜仁</t>
  </si>
  <si>
    <t>拌</t>
    <phoneticPr fontId="10" type="noConversion"/>
  </si>
  <si>
    <t>過</t>
    <phoneticPr fontId="10" type="noConversion"/>
  </si>
  <si>
    <t>鍋貼</t>
    <phoneticPr fontId="10" type="noConversion"/>
  </si>
  <si>
    <t>加</t>
    <phoneticPr fontId="10" type="noConversion"/>
  </si>
  <si>
    <t>黃豆干</t>
  </si>
  <si>
    <t>豆皮</t>
  </si>
  <si>
    <t>雞肉絲</t>
  </si>
  <si>
    <t>紅蔥頭末</t>
  </si>
  <si>
    <t>9月第四週菜單明細(國小-玉美生技股份有限公司)</t>
    <phoneticPr fontId="4" type="noConversion"/>
  </si>
  <si>
    <t>中秋節快樂!!!</t>
    <phoneticPr fontId="10" type="noConversion"/>
  </si>
  <si>
    <t>雞丁</t>
    <phoneticPr fontId="10" type="noConversion"/>
  </si>
  <si>
    <t>豆腐乳</t>
    <phoneticPr fontId="10" type="noConversion"/>
  </si>
  <si>
    <t>適量</t>
    <phoneticPr fontId="10" type="noConversion"/>
  </si>
  <si>
    <t>虱目魚柳</t>
    <phoneticPr fontId="10" type="noConversion"/>
  </si>
  <si>
    <t>榨菜絲</t>
  </si>
  <si>
    <t>蕎麥</t>
    <phoneticPr fontId="10" type="noConversion"/>
  </si>
  <si>
    <t>黃豆干丁</t>
  </si>
  <si>
    <t>醃</t>
    <phoneticPr fontId="10" type="noConversion"/>
  </si>
  <si>
    <t>烏龍麵</t>
  </si>
  <si>
    <t>蘿蔔糕</t>
    <phoneticPr fontId="10" type="noConversion"/>
  </si>
  <si>
    <t>冷</t>
    <phoneticPr fontId="10" type="noConversion"/>
  </si>
  <si>
    <t>蒲瓜</t>
  </si>
  <si>
    <t>木耳</t>
  </si>
  <si>
    <t>9月第五週菜單明細(國小-玉美生技股份有限公司)</t>
    <phoneticPr fontId="4" type="noConversion"/>
  </si>
  <si>
    <t>雞翅</t>
    <phoneticPr fontId="10" type="noConversion"/>
  </si>
  <si>
    <t>玉米粒</t>
    <phoneticPr fontId="10" type="noConversion"/>
  </si>
  <si>
    <t>海茸</t>
    <phoneticPr fontId="10" type="noConversion"/>
  </si>
  <si>
    <t>洋蔥片</t>
    <phoneticPr fontId="10" type="noConversion"/>
  </si>
  <si>
    <t>豬柳</t>
    <phoneticPr fontId="10" type="noConversion"/>
  </si>
  <si>
    <t>蒲瓜</t>
    <phoneticPr fontId="10" type="noConversion"/>
  </si>
  <si>
    <t>冬粉</t>
    <phoneticPr fontId="10" type="noConversion"/>
  </si>
  <si>
    <t>四方干</t>
  </si>
  <si>
    <t>彩椒</t>
  </si>
  <si>
    <t>鯰魚丁</t>
  </si>
  <si>
    <t>花椰菜</t>
  </si>
  <si>
    <t>海</t>
    <phoneticPr fontId="4" type="noConversion"/>
  </si>
  <si>
    <t>三杯杏鮑菇(豆)</t>
    <phoneticPr fontId="10" type="noConversion"/>
  </si>
  <si>
    <t>冷</t>
    <phoneticPr fontId="4" type="noConversion"/>
  </si>
  <si>
    <t>豆</t>
    <phoneticPr fontId="4" type="noConversion"/>
  </si>
  <si>
    <t>田園四色(豆)</t>
    <phoneticPr fontId="10" type="noConversion"/>
  </si>
  <si>
    <t>筍絲</t>
  </si>
  <si>
    <t>紅麵線</t>
  </si>
  <si>
    <t>加</t>
    <phoneticPr fontId="4" type="noConversion"/>
  </si>
  <si>
    <t>綜合滷味(豆)</t>
    <phoneticPr fontId="10" type="noConversion"/>
  </si>
  <si>
    <t>鮮筍湯(豆)</t>
    <phoneticPr fontId="10" type="noConversion"/>
  </si>
  <si>
    <t>糖醋豆包(豆)</t>
    <phoneticPr fontId="10" type="noConversion"/>
  </si>
  <si>
    <t>豆包</t>
  </si>
  <si>
    <t>刺瓜鮮菇湯</t>
    <phoneticPr fontId="10" type="noConversion"/>
  </si>
  <si>
    <t>油腐丁</t>
    <phoneticPr fontId="10" type="noConversion"/>
  </si>
  <si>
    <t>加.豆</t>
    <phoneticPr fontId="10" type="noConversion"/>
  </si>
  <si>
    <t>關東煮(加.豆)</t>
    <phoneticPr fontId="10" type="noConversion"/>
  </si>
  <si>
    <t>新港國小-玉美生技股份有限公司菜單</t>
    <phoneticPr fontId="4" type="noConversion"/>
  </si>
  <si>
    <t>海帶片</t>
    <phoneticPr fontId="10" type="noConversion"/>
  </si>
  <si>
    <t>玉米可樂餅</t>
    <phoneticPr fontId="10" type="noConversion"/>
  </si>
  <si>
    <t>滷印干</t>
    <phoneticPr fontId="10" type="noConversion"/>
  </si>
  <si>
    <t>*蒜泥白肉</t>
    <phoneticPr fontId="10" type="noConversion"/>
  </si>
  <si>
    <t>*鮮蔬粉絲</t>
    <phoneticPr fontId="10" type="noConversion"/>
  </si>
  <si>
    <t>鍋貼(加.炸)</t>
    <phoneticPr fontId="10" type="noConversion"/>
  </si>
  <si>
    <t>小米</t>
    <phoneticPr fontId="4" type="noConversion"/>
  </si>
  <si>
    <t>咕咾肉</t>
    <phoneticPr fontId="10" type="noConversion"/>
  </si>
  <si>
    <t>炸</t>
    <phoneticPr fontId="4" type="noConversion"/>
  </si>
  <si>
    <t>鮮蔬肉絲湯</t>
    <phoneticPr fontId="10" type="noConversion"/>
  </si>
  <si>
    <t>竹筍金菇湯</t>
    <phoneticPr fontId="10" type="noConversion"/>
  </si>
  <si>
    <t>冬粉肉絲湯(醃)</t>
    <phoneticPr fontId="10" type="noConversion"/>
  </si>
  <si>
    <t xml:space="preserve">  有機深色蔬菜  </t>
    <phoneticPr fontId="10" type="noConversion"/>
  </si>
  <si>
    <t>芋香白菜</t>
    <phoneticPr fontId="10" type="noConversion"/>
  </si>
  <si>
    <t xml:space="preserve"> 美味柳葉魚(炸海加) </t>
    <phoneticPr fontId="10" type="noConversion"/>
  </si>
  <si>
    <t>鮮五彩</t>
    <phoneticPr fontId="10" type="noConversion"/>
  </si>
  <si>
    <t xml:space="preserve">   總匯蘿蔔燒(豆) </t>
    <phoneticPr fontId="10" type="noConversion"/>
  </si>
  <si>
    <t xml:space="preserve">  咖哩豆腐(豆) </t>
    <phoneticPr fontId="10" type="noConversion"/>
  </si>
  <si>
    <t>絲瓜冬粉煲</t>
    <phoneticPr fontId="10" type="noConversion"/>
  </si>
  <si>
    <t xml:space="preserve">香菇肉醬+海絲茶碗蒸 </t>
    <phoneticPr fontId="10" type="noConversion"/>
  </si>
  <si>
    <t>玉米炒蛋</t>
    <phoneticPr fontId="10" type="noConversion"/>
  </si>
  <si>
    <t xml:space="preserve"> 瓜仔燒腿丁(醃)</t>
    <phoneticPr fontId="10" type="noConversion"/>
  </si>
  <si>
    <t>壽喜燒</t>
    <phoneticPr fontId="10" type="noConversion"/>
  </si>
  <si>
    <t>日式香雞(炸加)</t>
    <phoneticPr fontId="10" type="noConversion"/>
  </si>
  <si>
    <t xml:space="preserve">  回鍋肉(豆)</t>
    <phoneticPr fontId="10" type="noConversion"/>
  </si>
  <si>
    <t>地瓜燕麥飯</t>
    <phoneticPr fontId="10" type="noConversion"/>
  </si>
  <si>
    <t>香Q米飯</t>
    <phoneticPr fontId="10" type="noConversion"/>
  </si>
  <si>
    <t>雜糧Q飯</t>
    <phoneticPr fontId="10" type="noConversion"/>
  </si>
  <si>
    <t>土瓶蒸湯</t>
    <phoneticPr fontId="10" type="noConversion"/>
  </si>
  <si>
    <t>筍片雞湯</t>
    <phoneticPr fontId="10" type="noConversion"/>
  </si>
  <si>
    <t>時蔬豆腐鴨湯(豆)</t>
    <phoneticPr fontId="10" type="noConversion"/>
  </si>
  <si>
    <t xml:space="preserve">深色蔬菜 </t>
    <phoneticPr fontId="10" type="noConversion"/>
  </si>
  <si>
    <t>香筍魷魚(海)</t>
    <phoneticPr fontId="10" type="noConversion"/>
  </si>
  <si>
    <t>皇帝鴨</t>
    <phoneticPr fontId="10" type="noConversion"/>
  </si>
  <si>
    <t xml:space="preserve">四季豆炒絲(豆) </t>
    <phoneticPr fontId="10" type="noConversion"/>
  </si>
  <si>
    <t>芝麻包(冷)</t>
    <phoneticPr fontId="10" type="noConversion"/>
  </si>
  <si>
    <t>絲瓜麵線</t>
    <phoneticPr fontId="10" type="noConversion"/>
  </si>
  <si>
    <t xml:space="preserve">醬汁燒蛋+香薯餅(加) </t>
    <phoneticPr fontId="10" type="noConversion"/>
  </si>
  <si>
    <t xml:space="preserve"> 香汁雞里肉 </t>
    <phoneticPr fontId="10" type="noConversion"/>
  </si>
  <si>
    <t xml:space="preserve">  香汁鯛魚(海) </t>
    <phoneticPr fontId="10" type="noConversion"/>
  </si>
  <si>
    <t xml:space="preserve"> 鐵板豬柳 </t>
    <phoneticPr fontId="10" type="noConversion"/>
  </si>
  <si>
    <t>特製拌麵</t>
    <phoneticPr fontId="10" type="noConversion"/>
  </si>
  <si>
    <t>芋頭小米飯</t>
    <phoneticPr fontId="10" type="noConversion"/>
  </si>
  <si>
    <t>:</t>
    <phoneticPr fontId="10" type="noConversion"/>
  </si>
  <si>
    <t>味噌湯</t>
    <phoneticPr fontId="10" type="noConversion"/>
  </si>
  <si>
    <t>冬瓜雞湯</t>
    <phoneticPr fontId="10" type="noConversion"/>
  </si>
  <si>
    <t>海帶豆腐湯(豆)</t>
    <phoneticPr fontId="10" type="noConversion"/>
  </si>
  <si>
    <t>蘿蔔毛豆湯</t>
    <phoneticPr fontId="10" type="noConversion"/>
  </si>
  <si>
    <t xml:space="preserve">淺色蔬菜 </t>
    <phoneticPr fontId="10" type="noConversion"/>
  </si>
  <si>
    <t>什錦冬瓜盅</t>
    <phoneticPr fontId="10" type="noConversion"/>
  </si>
  <si>
    <t xml:space="preserve">  滷味豆干(豆加)</t>
    <phoneticPr fontId="10" type="noConversion"/>
  </si>
  <si>
    <t xml:space="preserve">  扁蒲菇菇  </t>
    <phoneticPr fontId="10" type="noConversion"/>
  </si>
  <si>
    <t xml:space="preserve"> 綠芽鮮魷(海) </t>
    <phoneticPr fontId="10" type="noConversion"/>
  </si>
  <si>
    <t>茄香炒蛋</t>
    <phoneticPr fontId="10" type="noConversion"/>
  </si>
  <si>
    <t xml:space="preserve"> 蒸 餃(冷)</t>
    <phoneticPr fontId="10" type="noConversion"/>
  </si>
  <si>
    <t>聰明什蔬蛋</t>
    <phoneticPr fontId="10" type="noConversion"/>
  </si>
  <si>
    <t>鐵板腐香肉(豆)</t>
    <phoneticPr fontId="10" type="noConversion"/>
  </si>
  <si>
    <t xml:space="preserve">螺旋醬肉+小饅頭(冷) </t>
    <phoneticPr fontId="10" type="noConversion"/>
  </si>
  <si>
    <t xml:space="preserve">  脆綠彩絲  </t>
    <phoneticPr fontId="10" type="noConversion"/>
  </si>
  <si>
    <t xml:space="preserve">  飄香腿排 </t>
    <phoneticPr fontId="10" type="noConversion"/>
  </si>
  <si>
    <t>咖哩排骨</t>
    <phoneticPr fontId="10" type="noConversion"/>
  </si>
  <si>
    <t xml:space="preserve"> 黃金魚片(炸海)</t>
    <phoneticPr fontId="10" type="noConversion"/>
  </si>
  <si>
    <t xml:space="preserve"> 家鄉豬排 </t>
    <phoneticPr fontId="10" type="noConversion"/>
  </si>
  <si>
    <t xml:space="preserve"> 肉丁花生 </t>
    <phoneticPr fontId="10" type="noConversion"/>
  </si>
  <si>
    <t>焗烤起司飯</t>
    <phoneticPr fontId="10" type="noConversion"/>
  </si>
  <si>
    <t>地瓜蕎麥飯</t>
    <phoneticPr fontId="10" type="noConversion"/>
  </si>
  <si>
    <t>胚芽麥片飯</t>
    <phoneticPr fontId="10" type="noConversion"/>
  </si>
  <si>
    <t>元氣補湯</t>
    <phoneticPr fontId="10" type="noConversion"/>
  </si>
  <si>
    <t>金絲蛋</t>
    <phoneticPr fontId="10" type="noConversion"/>
  </si>
  <si>
    <t>小瓜豆腐(豆)</t>
    <phoneticPr fontId="10" type="noConversion"/>
  </si>
  <si>
    <t xml:space="preserve">  桂筍肉片(醃) </t>
    <phoneticPr fontId="10" type="noConversion"/>
  </si>
  <si>
    <r>
      <rPr>
        <sz val="14"/>
        <rFont val="細明體"/>
        <family val="3"/>
        <charset val="136"/>
      </rPr>
      <t>＊菜單設計者：曾富美</t>
    </r>
    <r>
      <rPr>
        <sz val="14"/>
        <rFont val="Arial"/>
        <family val="2"/>
      </rPr>
      <t xml:space="preserve"> </t>
    </r>
    <r>
      <rPr>
        <sz val="14"/>
        <rFont val="細明體"/>
        <family val="3"/>
        <charset val="136"/>
      </rPr>
      <t>營養師</t>
    </r>
    <r>
      <rPr>
        <sz val="14"/>
        <rFont val="Arial"/>
        <family val="2"/>
      </rPr>
      <t xml:space="preserve">                                                                                                                </t>
    </r>
    <r>
      <rPr>
        <sz val="14"/>
        <rFont val="細明體"/>
        <family val="3"/>
        <charset val="136"/>
      </rPr>
      <t>＊專線：</t>
    </r>
    <r>
      <rPr>
        <sz val="14"/>
        <rFont val="Arial"/>
        <family val="2"/>
      </rPr>
      <t>7363303</t>
    </r>
    <r>
      <rPr>
        <sz val="14"/>
        <rFont val="細明體"/>
        <family val="3"/>
        <charset val="136"/>
      </rPr>
      <t>＊</t>
    </r>
    <r>
      <rPr>
        <sz val="14"/>
        <color indexed="10"/>
        <rFont val="Arial"/>
        <family val="2"/>
      </rPr>
      <t xml:space="preserve"> (</t>
    </r>
    <r>
      <rPr>
        <sz val="14"/>
        <color indexed="10"/>
        <rFont val="細明體"/>
        <family val="3"/>
        <charset val="136"/>
      </rPr>
      <t>新港國小菜單</t>
    </r>
    <r>
      <rPr>
        <sz val="14"/>
        <color indexed="10"/>
        <rFont val="Arial"/>
        <family val="2"/>
      </rPr>
      <t xml:space="preserve">)            </t>
    </r>
    <r>
      <rPr>
        <sz val="14"/>
        <rFont val="Arial"/>
        <family val="2"/>
      </rPr>
      <t xml:space="preserve">                                                                                                       </t>
    </r>
    <r>
      <rPr>
        <sz val="14"/>
        <rFont val="細明體"/>
        <family val="3"/>
        <charset val="136"/>
      </rPr>
      <t>＊國華</t>
    </r>
    <r>
      <rPr>
        <sz val="14"/>
        <rFont val="Arial"/>
        <family val="2"/>
      </rPr>
      <t>E-mail</t>
    </r>
    <r>
      <rPr>
        <sz val="14"/>
        <rFont val="細明體"/>
        <family val="3"/>
        <charset val="136"/>
      </rPr>
      <t>：</t>
    </r>
    <r>
      <rPr>
        <sz val="14"/>
        <rFont val="Arial"/>
        <family val="2"/>
      </rPr>
      <t xml:space="preserve">kuohow.food@gmail.com                                                                                                                            </t>
    </r>
    <r>
      <rPr>
        <sz val="14"/>
        <rFont val="細明體"/>
        <family val="3"/>
        <charset val="136"/>
      </rPr>
      <t>＊飯菜不足或用餐有任何問題，請洽服務人員哦</t>
    </r>
    <r>
      <rPr>
        <sz val="14"/>
        <rFont val="Arial"/>
        <family val="2"/>
      </rPr>
      <t xml:space="preserve">    </t>
    </r>
    <r>
      <rPr>
        <sz val="14"/>
        <color indexed="10"/>
        <rFont val="Arial"/>
        <family val="2"/>
      </rPr>
      <t xml:space="preserve"> 110.9</t>
    </r>
    <r>
      <rPr>
        <sz val="14"/>
        <color indexed="10"/>
        <rFont val="細明體"/>
        <family val="3"/>
        <charset val="136"/>
      </rPr>
      <t>月</t>
    </r>
    <r>
      <rPr>
        <sz val="14"/>
        <color indexed="10"/>
        <rFont val="Arial"/>
        <family val="2"/>
      </rPr>
      <t xml:space="preserve"> </t>
    </r>
    <phoneticPr fontId="10" type="noConversion"/>
  </si>
  <si>
    <t>9月11日(六)</t>
    <phoneticPr fontId="10" type="noConversion"/>
  </si>
  <si>
    <t>豆薯玉米湯</t>
    <phoneticPr fontId="10" type="noConversion"/>
  </si>
  <si>
    <t>金菇肉絲湯</t>
    <phoneticPr fontId="10" type="noConversion"/>
  </si>
  <si>
    <t>菜頭龍骨湯</t>
    <phoneticPr fontId="10" type="noConversion"/>
  </si>
  <si>
    <t>什錦綜合湯</t>
    <phoneticPr fontId="10" type="noConversion"/>
  </si>
  <si>
    <t>細粉鮮蔬湯</t>
    <phoneticPr fontId="10" type="noConversion"/>
  </si>
  <si>
    <r>
      <t xml:space="preserve">  深色蔬菜</t>
    </r>
    <r>
      <rPr>
        <sz val="17"/>
        <color indexed="8"/>
        <rFont val="華康POP1體W5"/>
        <family val="5"/>
        <charset val="136"/>
      </rPr>
      <t/>
    </r>
    <phoneticPr fontId="10" type="noConversion"/>
  </si>
  <si>
    <t>有機淺色蔬菜</t>
    <phoneticPr fontId="10" type="noConversion"/>
  </si>
  <si>
    <t xml:space="preserve"> 海鮮黃瓜(海) </t>
    <phoneticPr fontId="10" type="noConversion"/>
  </si>
  <si>
    <t xml:space="preserve">  打拋豬肉(豆)</t>
    <phoneticPr fontId="10" type="noConversion"/>
  </si>
  <si>
    <t>炒海帶根</t>
    <phoneticPr fontId="10" type="noConversion"/>
  </si>
  <si>
    <t>堅果小菜</t>
    <phoneticPr fontId="10" type="noConversion"/>
  </si>
  <si>
    <t>枸杞絲瓜</t>
    <phoneticPr fontId="10" type="noConversion"/>
  </si>
  <si>
    <t xml:space="preserve">  家常餃子(冷) </t>
    <phoneticPr fontId="10" type="noConversion"/>
  </si>
  <si>
    <t xml:space="preserve">  白菜粉絲煲  </t>
    <phoneticPr fontId="10" type="noConversion"/>
  </si>
  <si>
    <t xml:space="preserve">  美味蒸蛋  </t>
    <phoneticPr fontId="10" type="noConversion"/>
  </si>
  <si>
    <t>香酥魚(炸海加)+珍珠丸子(冷)</t>
    <phoneticPr fontId="10" type="noConversion"/>
  </si>
  <si>
    <t>三色炒蛋</t>
    <phoneticPr fontId="10" type="noConversion"/>
  </si>
  <si>
    <t xml:space="preserve">   鳳梨洋蔥豬(炸加)  </t>
    <phoneticPr fontId="10" type="noConversion"/>
  </si>
  <si>
    <t xml:space="preserve">塔香雞 </t>
    <phoneticPr fontId="10" type="noConversion"/>
  </si>
  <si>
    <t>魯燒里肌大排</t>
    <phoneticPr fontId="10" type="noConversion"/>
  </si>
  <si>
    <t>冬瓜鴨肉</t>
    <phoneticPr fontId="10" type="noConversion"/>
  </si>
  <si>
    <t xml:space="preserve">  豆干滷肉(豆)</t>
    <phoneticPr fontId="10" type="noConversion"/>
  </si>
  <si>
    <t>什錦炒麵</t>
    <phoneticPr fontId="10" type="noConversion"/>
  </si>
  <si>
    <t>南瓜小米飯</t>
    <phoneticPr fontId="10" type="noConversion"/>
  </si>
  <si>
    <t>什穀Q飯</t>
    <phoneticPr fontId="10" type="noConversion"/>
  </si>
  <si>
    <t>玉米海帶湯</t>
    <phoneticPr fontId="10" type="noConversion"/>
  </si>
  <si>
    <t>香筍鴨肉湯</t>
    <phoneticPr fontId="10" type="noConversion"/>
  </si>
  <si>
    <t>可口時蔬湯</t>
    <phoneticPr fontId="10" type="noConversion"/>
  </si>
  <si>
    <t xml:space="preserve">  香炒葫蘆瓜(海)</t>
    <phoneticPr fontId="10" type="noConversion"/>
  </si>
  <si>
    <t>三色炒肉</t>
    <phoneticPr fontId="10" type="noConversion"/>
  </si>
  <si>
    <t>燴什錦</t>
    <phoneticPr fontId="10" type="noConversion"/>
  </si>
  <si>
    <t xml:space="preserve">  日式蘿蔔糕(冷)</t>
    <phoneticPr fontId="10" type="noConversion"/>
  </si>
  <si>
    <t>燴炒大瓜</t>
    <phoneticPr fontId="10" type="noConversion"/>
  </si>
  <si>
    <t xml:space="preserve"> 豆腐絞肉(豆)</t>
    <phoneticPr fontId="10" type="noConversion"/>
  </si>
  <si>
    <t xml:space="preserve">  卡香雞肉排(炸加)</t>
    <phoneticPr fontId="10" type="noConversion"/>
  </si>
  <si>
    <t xml:space="preserve">  茄汁魚(炸海) </t>
    <phoneticPr fontId="10" type="noConversion"/>
  </si>
  <si>
    <t>岩燒鳳翅</t>
    <phoneticPr fontId="10" type="noConversion"/>
  </si>
  <si>
    <t xml:space="preserve">    蝦仁炒飯(海) </t>
    <phoneticPr fontId="10" type="noConversion"/>
  </si>
  <si>
    <t>地瓜麥片飯</t>
    <phoneticPr fontId="10" type="noConversion"/>
  </si>
  <si>
    <t>733.8大卡</t>
    <phoneticPr fontId="10" type="noConversion"/>
  </si>
  <si>
    <t>29.1g</t>
    <phoneticPr fontId="10" type="noConversion"/>
  </si>
  <si>
    <t>蝦仁</t>
    <phoneticPr fontId="10" type="noConversion"/>
  </si>
  <si>
    <t>21.4g</t>
    <phoneticPr fontId="10" type="noConversion"/>
  </si>
  <si>
    <t>海帶根</t>
    <phoneticPr fontId="10" type="noConversion"/>
  </si>
  <si>
    <t>小捲</t>
    <phoneticPr fontId="10" type="noConversion"/>
  </si>
  <si>
    <t>青豆仁</t>
    <phoneticPr fontId="10" type="noConversion"/>
  </si>
  <si>
    <t>新鮮排骨</t>
    <phoneticPr fontId="10" type="noConversion"/>
  </si>
  <si>
    <t>乾木耳</t>
    <phoneticPr fontId="10" type="noConversion"/>
  </si>
  <si>
    <t>蛋</t>
    <phoneticPr fontId="10" type="noConversion"/>
  </si>
  <si>
    <t>105.2g</t>
    <phoneticPr fontId="10" type="noConversion"/>
  </si>
  <si>
    <t>玉米</t>
    <phoneticPr fontId="10" type="noConversion"/>
  </si>
  <si>
    <t>葫蘆瓜</t>
    <phoneticPr fontId="10" type="noConversion"/>
  </si>
  <si>
    <t>裹粉雞肉排</t>
    <phoneticPr fontId="10" type="noConversion"/>
  </si>
  <si>
    <t>白米</t>
    <phoneticPr fontId="10" type="noConversion"/>
  </si>
  <si>
    <t>蒸炒</t>
    <phoneticPr fontId="10" type="noConversion"/>
  </si>
  <si>
    <t>745.8大卡</t>
    <phoneticPr fontId="10" type="noConversion"/>
  </si>
  <si>
    <t>30.6g</t>
    <phoneticPr fontId="10" type="noConversion"/>
  </si>
  <si>
    <t>小黃瓜</t>
    <phoneticPr fontId="10" type="noConversion"/>
  </si>
  <si>
    <t>23.0g</t>
    <phoneticPr fontId="10" type="noConversion"/>
  </si>
  <si>
    <t>鴿蛋</t>
    <phoneticPr fontId="10" type="noConversion"/>
  </si>
  <si>
    <t>蕃茄</t>
    <phoneticPr fontId="10" type="noConversion"/>
  </si>
  <si>
    <t>麥片</t>
    <phoneticPr fontId="10" type="noConversion"/>
  </si>
  <si>
    <t>鴨丁</t>
    <phoneticPr fontId="10" type="noConversion"/>
  </si>
  <si>
    <t>地瓜</t>
    <phoneticPr fontId="10" type="noConversion"/>
  </si>
  <si>
    <t>102.6g</t>
    <phoneticPr fontId="10" type="noConversion"/>
  </si>
  <si>
    <t>新鮮竹筍</t>
    <phoneticPr fontId="10" type="noConversion"/>
  </si>
  <si>
    <t>新鮮豬肉</t>
    <phoneticPr fontId="10" type="noConversion"/>
  </si>
  <si>
    <t>大黃瓜</t>
    <phoneticPr fontId="10" type="noConversion"/>
  </si>
  <si>
    <t>新鮮魚</t>
    <phoneticPr fontId="10" type="noConversion"/>
  </si>
  <si>
    <t>炸煮</t>
    <phoneticPr fontId="10" type="noConversion"/>
  </si>
  <si>
    <t>735.2大卡</t>
    <phoneticPr fontId="10" type="noConversion"/>
  </si>
  <si>
    <t>30.1g</t>
    <phoneticPr fontId="10" type="noConversion"/>
  </si>
  <si>
    <t>大白菜</t>
    <phoneticPr fontId="10" type="noConversion"/>
  </si>
  <si>
    <t>金針菇</t>
    <phoneticPr fontId="10" type="noConversion"/>
  </si>
  <si>
    <t>23.1g</t>
    <phoneticPr fontId="10" type="noConversion"/>
  </si>
  <si>
    <t>新鮮肉絲</t>
    <phoneticPr fontId="10" type="noConversion"/>
  </si>
  <si>
    <t>新鮮絞肉</t>
    <phoneticPr fontId="10" type="noConversion"/>
  </si>
  <si>
    <t>100.7g</t>
    <phoneticPr fontId="10" type="noConversion"/>
  </si>
  <si>
    <t>新鮮筍絲</t>
    <phoneticPr fontId="10" type="noConversion"/>
  </si>
  <si>
    <t>新鮮雞翅</t>
    <phoneticPr fontId="10" type="noConversion"/>
  </si>
  <si>
    <t>滷或烤</t>
    <phoneticPr fontId="10" type="noConversion"/>
  </si>
  <si>
    <t>大卡</t>
    <phoneticPr fontId="10" type="noConversion"/>
  </si>
  <si>
    <t>g</t>
    <phoneticPr fontId="10" type="noConversion"/>
  </si>
  <si>
    <t>依    合    約    無    提    供    水    果    和    乳    品</t>
    <phoneticPr fontId="10" type="noConversion"/>
  </si>
  <si>
    <t>營養分析</t>
    <phoneticPr fontId="10" type="noConversion"/>
  </si>
  <si>
    <t>主菜</t>
    <phoneticPr fontId="10" type="noConversion"/>
  </si>
  <si>
    <t>110.9月第一週菜單明細(新港國小-國華廠商)</t>
    <phoneticPr fontId="10" type="noConversion"/>
  </si>
  <si>
    <t>747.6大卡</t>
    <phoneticPr fontId="10" type="noConversion"/>
  </si>
  <si>
    <t>29.7g</t>
    <phoneticPr fontId="10" type="noConversion"/>
  </si>
  <si>
    <t>韭菜</t>
    <phoneticPr fontId="10" type="noConversion"/>
  </si>
  <si>
    <t>24.0g</t>
    <phoneticPr fontId="10" type="noConversion"/>
  </si>
  <si>
    <t>銀蘿(菜頭)</t>
    <phoneticPr fontId="10" type="noConversion"/>
  </si>
  <si>
    <t>豆芽菜</t>
    <phoneticPr fontId="10" type="noConversion"/>
  </si>
  <si>
    <t>新鮮龍骨</t>
    <phoneticPr fontId="10" type="noConversion"/>
  </si>
  <si>
    <t>小卷</t>
    <phoneticPr fontId="10" type="noConversion"/>
  </si>
  <si>
    <t>鳳梨</t>
    <phoneticPr fontId="10" type="noConversion"/>
  </si>
  <si>
    <t>103.4g</t>
    <phoneticPr fontId="10" type="noConversion"/>
  </si>
  <si>
    <t>新鮮豆薯</t>
    <phoneticPr fontId="10" type="noConversion"/>
  </si>
  <si>
    <t>新鮮黃瓜</t>
    <phoneticPr fontId="10" type="noConversion"/>
  </si>
  <si>
    <t>餃子</t>
    <phoneticPr fontId="10" type="noConversion"/>
  </si>
  <si>
    <t>裹粉豬肉丁</t>
    <phoneticPr fontId="10" type="noConversion"/>
  </si>
  <si>
    <t>麵條</t>
    <phoneticPr fontId="10" type="noConversion"/>
  </si>
  <si>
    <t>炸炒</t>
    <phoneticPr fontId="10" type="noConversion"/>
  </si>
  <si>
    <t>749.0大卡</t>
    <phoneticPr fontId="10" type="noConversion"/>
  </si>
  <si>
    <t>30.0g</t>
    <phoneticPr fontId="10" type="noConversion"/>
  </si>
  <si>
    <t>小豆丁</t>
    <phoneticPr fontId="10" type="noConversion"/>
  </si>
  <si>
    <t>23.8g</t>
    <phoneticPr fontId="10" type="noConversion"/>
  </si>
  <si>
    <t>木耳</t>
    <phoneticPr fontId="10" type="noConversion"/>
  </si>
  <si>
    <t>小米</t>
    <phoneticPr fontId="10" type="noConversion"/>
  </si>
  <si>
    <t>河粉</t>
    <phoneticPr fontId="10" type="noConversion"/>
  </si>
  <si>
    <t>南瓜</t>
    <phoneticPr fontId="10" type="noConversion"/>
  </si>
  <si>
    <t>102.9g</t>
    <phoneticPr fontId="10" type="noConversion"/>
  </si>
  <si>
    <t>新鮮骨腿丁</t>
    <phoneticPr fontId="10" type="noConversion"/>
  </si>
  <si>
    <t>738.2大卡</t>
    <phoneticPr fontId="10" type="noConversion"/>
  </si>
  <si>
    <t xml:space="preserve"> 29.2g</t>
    <phoneticPr fontId="10" type="noConversion"/>
  </si>
  <si>
    <t>蔥</t>
    <phoneticPr fontId="10" type="noConversion"/>
  </si>
  <si>
    <t>24.5g</t>
    <phoneticPr fontId="10" type="noConversion"/>
  </si>
  <si>
    <t>柴魚片</t>
    <phoneticPr fontId="10" type="noConversion"/>
  </si>
  <si>
    <t>97.5g</t>
    <phoneticPr fontId="10" type="noConversion"/>
  </si>
  <si>
    <t>菜頭</t>
    <phoneticPr fontId="10" type="noConversion"/>
  </si>
  <si>
    <t>雞蛋</t>
    <phoneticPr fontId="10" type="noConversion"/>
  </si>
  <si>
    <t>新鮮里肌肉大排</t>
    <phoneticPr fontId="10" type="noConversion"/>
  </si>
  <si>
    <t>743.2大卡</t>
    <phoneticPr fontId="10" type="noConversion"/>
  </si>
  <si>
    <t>30.2g</t>
    <phoneticPr fontId="10" type="noConversion"/>
  </si>
  <si>
    <t>腰果</t>
    <phoneticPr fontId="10" type="noConversion"/>
  </si>
  <si>
    <t>23.5g</t>
    <phoneticPr fontId="10" type="noConversion"/>
  </si>
  <si>
    <t>花生</t>
    <phoneticPr fontId="10" type="noConversion"/>
  </si>
  <si>
    <t>珍珠丸子</t>
    <phoneticPr fontId="10" type="noConversion"/>
  </si>
  <si>
    <t>海帶苗</t>
    <phoneticPr fontId="10" type="noConversion"/>
  </si>
  <si>
    <t>紅蘿蔔</t>
    <phoneticPr fontId="10" type="noConversion"/>
  </si>
  <si>
    <t>什穀米</t>
    <phoneticPr fontId="10" type="noConversion"/>
  </si>
  <si>
    <t>102.8g</t>
    <phoneticPr fontId="10" type="noConversion"/>
  </si>
  <si>
    <t>海加</t>
    <phoneticPr fontId="10" type="noConversion"/>
  </si>
  <si>
    <t>魚排</t>
    <phoneticPr fontId="10" type="noConversion"/>
  </si>
  <si>
    <t>新鮮鴨肉</t>
    <phoneticPr fontId="10" type="noConversion"/>
  </si>
  <si>
    <t>741.1大卡</t>
    <phoneticPr fontId="10" type="noConversion"/>
  </si>
  <si>
    <t>29.9g</t>
    <phoneticPr fontId="10" type="noConversion"/>
  </si>
  <si>
    <t>杏鮑菇</t>
    <phoneticPr fontId="10" type="noConversion"/>
  </si>
  <si>
    <t>枸杞</t>
    <phoneticPr fontId="10" type="noConversion"/>
  </si>
  <si>
    <t>新鮮肉丁</t>
    <phoneticPr fontId="10" type="noConversion"/>
  </si>
  <si>
    <t>103.2g</t>
    <phoneticPr fontId="10" type="noConversion"/>
  </si>
  <si>
    <t>絲瓜</t>
    <phoneticPr fontId="10" type="noConversion"/>
  </si>
  <si>
    <t>豆干</t>
    <phoneticPr fontId="10" type="noConversion"/>
  </si>
  <si>
    <t>滷燒</t>
    <phoneticPr fontId="10" type="noConversion"/>
  </si>
  <si>
    <t>110.9月第二週菜單明細(新港國小-國華廠商)</t>
    <phoneticPr fontId="10" type="noConversion"/>
  </si>
  <si>
    <t>日</t>
    <phoneticPr fontId="10" type="noConversion"/>
  </si>
  <si>
    <t>月</t>
    <phoneticPr fontId="10" type="noConversion"/>
  </si>
  <si>
    <t>746.8大卡</t>
    <phoneticPr fontId="10" type="noConversion"/>
  </si>
  <si>
    <t>30.3g</t>
    <phoneticPr fontId="10" type="noConversion"/>
  </si>
  <si>
    <t>桂竹筍</t>
    <phoneticPr fontId="10" type="noConversion"/>
  </si>
  <si>
    <t>104.0g</t>
    <phoneticPr fontId="10" type="noConversion"/>
  </si>
  <si>
    <t>110.9月第二週-1菜單明細(新港國小-國華廠商)</t>
    <phoneticPr fontId="10" type="noConversion"/>
  </si>
  <si>
    <t>745.0大卡</t>
    <phoneticPr fontId="10" type="noConversion"/>
  </si>
  <si>
    <t>起司絲</t>
    <phoneticPr fontId="10" type="noConversion"/>
  </si>
  <si>
    <t>香菇</t>
    <phoneticPr fontId="10" type="noConversion"/>
  </si>
  <si>
    <t>24.8g</t>
    <phoneticPr fontId="10" type="noConversion"/>
  </si>
  <si>
    <t>味噌</t>
    <phoneticPr fontId="10" type="noConversion"/>
  </si>
  <si>
    <t>99.7g</t>
    <phoneticPr fontId="10" type="noConversion"/>
  </si>
  <si>
    <t>海帶芽</t>
    <phoneticPr fontId="10" type="noConversion"/>
  </si>
  <si>
    <t>蒸餃</t>
    <phoneticPr fontId="10" type="noConversion"/>
  </si>
  <si>
    <t>新鮮腿排</t>
    <phoneticPr fontId="10" type="noConversion"/>
  </si>
  <si>
    <t>蒸炒烤</t>
    <phoneticPr fontId="10" type="noConversion"/>
  </si>
  <si>
    <t>747.0大卡</t>
    <phoneticPr fontId="10" type="noConversion"/>
  </si>
  <si>
    <t>29.5g</t>
    <phoneticPr fontId="10" type="noConversion"/>
  </si>
  <si>
    <t>四季豆</t>
    <phoneticPr fontId="10" type="noConversion"/>
  </si>
  <si>
    <t>24.3g</t>
    <phoneticPr fontId="10" type="noConversion"/>
  </si>
  <si>
    <t>甜不辣</t>
    <phoneticPr fontId="10" type="noConversion"/>
  </si>
  <si>
    <t>101.9g</t>
    <phoneticPr fontId="10" type="noConversion"/>
  </si>
  <si>
    <t>馬鈴薯</t>
    <phoneticPr fontId="10" type="noConversion"/>
  </si>
  <si>
    <t>22.2g</t>
    <phoneticPr fontId="10" type="noConversion"/>
  </si>
  <si>
    <t>豬肉</t>
    <phoneticPr fontId="10" type="noConversion"/>
  </si>
  <si>
    <t>酥炸粉</t>
    <phoneticPr fontId="10" type="noConversion"/>
  </si>
  <si>
    <t>106.4g</t>
    <phoneticPr fontId="10" type="noConversion"/>
  </si>
  <si>
    <t>紫菜</t>
    <phoneticPr fontId="10" type="noConversion"/>
  </si>
  <si>
    <t>扁蒲</t>
    <phoneticPr fontId="10" type="noConversion"/>
  </si>
  <si>
    <t>新鮮魚片</t>
    <phoneticPr fontId="10" type="noConversion"/>
  </si>
  <si>
    <t>747.7大卡</t>
    <phoneticPr fontId="10" type="noConversion"/>
  </si>
  <si>
    <t>小饅頭</t>
    <phoneticPr fontId="10" type="noConversion"/>
  </si>
  <si>
    <t>30.5g</t>
    <phoneticPr fontId="10" type="noConversion"/>
  </si>
  <si>
    <t>22.5g</t>
    <phoneticPr fontId="10" type="noConversion"/>
  </si>
  <si>
    <t>魷魚</t>
    <phoneticPr fontId="10" type="noConversion"/>
  </si>
  <si>
    <t>胚芽</t>
    <phoneticPr fontId="10" type="noConversion"/>
  </si>
  <si>
    <t>105.4g</t>
    <phoneticPr fontId="10" type="noConversion"/>
  </si>
  <si>
    <t>綠豆芽</t>
    <phoneticPr fontId="10" type="noConversion"/>
  </si>
  <si>
    <r>
      <t>通心粉</t>
    </r>
    <r>
      <rPr>
        <sz val="22"/>
        <color indexed="10"/>
        <rFont val="新細明體"/>
        <family val="1"/>
        <charset val="136"/>
      </rPr>
      <t xml:space="preserve"> </t>
    </r>
    <phoneticPr fontId="10" type="noConversion"/>
  </si>
  <si>
    <t>新鮮豬里肌</t>
    <phoneticPr fontId="10" type="noConversion"/>
  </si>
  <si>
    <t>746.1大卡</t>
    <phoneticPr fontId="10" type="noConversion"/>
  </si>
  <si>
    <t>豆皮</t>
    <phoneticPr fontId="10" type="noConversion"/>
  </si>
  <si>
    <t>番茄</t>
    <phoneticPr fontId="10" type="noConversion"/>
  </si>
  <si>
    <t>103.3g</t>
    <phoneticPr fontId="10" type="noConversion"/>
  </si>
  <si>
    <t>蘿蔔</t>
    <phoneticPr fontId="10" type="noConversion"/>
  </si>
  <si>
    <t>竹筍</t>
    <phoneticPr fontId="10" type="noConversion"/>
  </si>
  <si>
    <t>110.9月第三週菜單明細(新港國小-國華廠商)</t>
    <phoneticPr fontId="10" type="noConversion"/>
  </si>
  <si>
    <t>744.2大卡</t>
    <phoneticPr fontId="10" type="noConversion"/>
  </si>
  <si>
    <t>102.4g</t>
    <phoneticPr fontId="10" type="noConversion"/>
  </si>
  <si>
    <t>芝麻包</t>
    <phoneticPr fontId="10" type="noConversion"/>
  </si>
  <si>
    <t>新鮮雞里肌</t>
    <phoneticPr fontId="10" type="noConversion"/>
  </si>
  <si>
    <t>736.4大卡</t>
    <phoneticPr fontId="10" type="noConversion"/>
  </si>
  <si>
    <t xml:space="preserve"> 29.8g</t>
    <phoneticPr fontId="10" type="noConversion"/>
  </si>
  <si>
    <t>22.0g</t>
    <phoneticPr fontId="10" type="noConversion"/>
  </si>
  <si>
    <t>麵線</t>
    <phoneticPr fontId="10" type="noConversion"/>
  </si>
  <si>
    <t>芋頭</t>
    <phoneticPr fontId="10" type="noConversion"/>
  </si>
  <si>
    <t>104.7g</t>
    <phoneticPr fontId="10" type="noConversion"/>
  </si>
  <si>
    <t>新鮮筍片</t>
    <phoneticPr fontId="10" type="noConversion"/>
  </si>
  <si>
    <t>新鮮蒲燒鯛魚</t>
    <phoneticPr fontId="10" type="noConversion"/>
  </si>
  <si>
    <t>蒸或烤</t>
    <phoneticPr fontId="10" type="noConversion"/>
  </si>
  <si>
    <t>755.5大卡</t>
    <phoneticPr fontId="10" type="noConversion"/>
  </si>
  <si>
    <t>薯餅</t>
    <phoneticPr fontId="10" type="noConversion"/>
  </si>
  <si>
    <t>干絲</t>
    <phoneticPr fontId="10" type="noConversion"/>
  </si>
  <si>
    <t>新鮮豬柳</t>
    <phoneticPr fontId="10" type="noConversion"/>
  </si>
  <si>
    <t>105.8g</t>
    <phoneticPr fontId="10" type="noConversion"/>
  </si>
  <si>
    <t>水煮蛋</t>
    <phoneticPr fontId="10" type="noConversion"/>
  </si>
  <si>
    <t>110.9月第四週菜單明細(新港國小-國華廠商)</t>
    <phoneticPr fontId="10" type="noConversion"/>
  </si>
  <si>
    <t>746.9大卡</t>
    <phoneticPr fontId="10" type="noConversion"/>
  </si>
  <si>
    <t>絞肉</t>
    <phoneticPr fontId="10" type="noConversion"/>
  </si>
  <si>
    <t>碎瓜</t>
    <phoneticPr fontId="10" type="noConversion"/>
  </si>
  <si>
    <t>有機深色蔬菜</t>
    <phoneticPr fontId="10" type="noConversion"/>
  </si>
  <si>
    <t>749.6大卡</t>
    <phoneticPr fontId="10" type="noConversion"/>
  </si>
  <si>
    <t xml:space="preserve"> 29.7g</t>
    <phoneticPr fontId="10" type="noConversion"/>
  </si>
  <si>
    <t>24.9g</t>
    <phoneticPr fontId="10" type="noConversion"/>
  </si>
  <si>
    <t>100.5g</t>
    <phoneticPr fontId="10" type="noConversion"/>
  </si>
  <si>
    <t>柳葉魚</t>
    <phoneticPr fontId="10" type="noConversion"/>
  </si>
  <si>
    <t>744.5大卡</t>
    <phoneticPr fontId="10" type="noConversion"/>
  </si>
  <si>
    <t>30.9g</t>
    <phoneticPr fontId="10" type="noConversion"/>
  </si>
  <si>
    <t xml:space="preserve">銀蘿(白蘿蔔) </t>
    <phoneticPr fontId="10" type="noConversion"/>
  </si>
  <si>
    <t>海苔絲</t>
    <phoneticPr fontId="10" type="noConversion"/>
  </si>
  <si>
    <t>鳥蛋</t>
    <phoneticPr fontId="10" type="noConversion"/>
  </si>
  <si>
    <t>雜糧米</t>
    <phoneticPr fontId="10" type="noConversion"/>
  </si>
  <si>
    <t>100.1g</t>
    <phoneticPr fontId="10" type="noConversion"/>
  </si>
  <si>
    <t>裹粉骨腿丁</t>
    <phoneticPr fontId="10" type="noConversion"/>
  </si>
  <si>
    <t>752.3大卡</t>
    <phoneticPr fontId="10" type="noConversion"/>
  </si>
  <si>
    <t xml:space="preserve">香菇 </t>
    <phoneticPr fontId="10" type="noConversion"/>
  </si>
  <si>
    <t>筍干</t>
    <phoneticPr fontId="10" type="noConversion"/>
  </si>
  <si>
    <t>110.9月第五週菜單明細(新港國小-國華廠商)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</si>
</sst>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11 月&quot;\ #\ &quot;日（一）&quot;"/>
    <numFmt numFmtId="177" formatCode="0.00_ "/>
    <numFmt numFmtId="178" formatCode="0;_ "/>
    <numFmt numFmtId="179" formatCode="0;_쐀"/>
  </numFmts>
  <fonts count="8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sz val="12"/>
      <name val="華康粗明體"/>
      <family val="3"/>
      <charset val="136"/>
    </font>
    <font>
      <sz val="12"/>
      <name val="華康細圓體"/>
      <family val="3"/>
      <charset val="136"/>
    </font>
    <font>
      <sz val="9"/>
      <name val="新細明體"/>
      <family val="1"/>
      <charset val="136"/>
    </font>
    <font>
      <sz val="14"/>
      <name val="華康粗明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華康細圓體"/>
      <family val="3"/>
      <charset val="136"/>
    </font>
    <font>
      <b/>
      <sz val="12"/>
      <color rgb="FF003300"/>
      <name val="新細明體"/>
      <family val="1"/>
      <charset val="136"/>
    </font>
    <font>
      <b/>
      <sz val="12"/>
      <color indexed="58"/>
      <name val="新細明體"/>
      <family val="1"/>
      <charset val="136"/>
    </font>
    <font>
      <b/>
      <sz val="12"/>
      <color indexed="58"/>
      <name val="華康細圓體"/>
      <family val="3"/>
      <charset val="136"/>
    </font>
    <font>
      <b/>
      <sz val="12"/>
      <color rgb="FF000080"/>
      <name val="新細明體"/>
      <family val="1"/>
      <charset val="136"/>
    </font>
    <font>
      <b/>
      <sz val="12"/>
      <color indexed="18"/>
      <name val="新細明體"/>
      <family val="1"/>
      <charset val="136"/>
    </font>
    <font>
      <b/>
      <sz val="12"/>
      <color indexed="18"/>
      <name val="華康細圓體"/>
      <family val="3"/>
      <charset val="136"/>
    </font>
    <font>
      <b/>
      <sz val="12"/>
      <color indexed="16"/>
      <name val="新細明體"/>
      <family val="1"/>
      <charset val="136"/>
    </font>
    <font>
      <b/>
      <sz val="12"/>
      <color indexed="16"/>
      <name val="華康細圓體"/>
      <family val="3"/>
      <charset val="136"/>
    </font>
    <font>
      <b/>
      <sz val="12"/>
      <color indexed="48"/>
      <name val="新細明體"/>
      <family val="1"/>
      <charset val="136"/>
    </font>
    <font>
      <b/>
      <sz val="12"/>
      <color indexed="48"/>
      <name val="華康細圓體"/>
      <family val="3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華康細圓體"/>
      <family val="3"/>
      <charset val="136"/>
    </font>
    <font>
      <sz val="10"/>
      <name val="新細明體"/>
      <family val="1"/>
      <charset val="136"/>
    </font>
    <font>
      <sz val="10"/>
      <name val="華康細圓體"/>
      <family val="3"/>
      <charset val="136"/>
    </font>
    <font>
      <sz val="10"/>
      <name val="華康粗明體"/>
      <family val="3"/>
      <charset val="136"/>
    </font>
    <font>
      <sz val="11"/>
      <name val="新細明體"/>
      <family val="1"/>
      <charset val="136"/>
    </font>
    <font>
      <sz val="11"/>
      <color rgb="FFFF0000"/>
      <name val="新細明體"/>
      <family val="1"/>
      <charset val="136"/>
    </font>
    <font>
      <b/>
      <sz val="14"/>
      <name val="微軟正黑體"/>
      <family val="2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8"/>
      <name val="Arial"/>
      <family val="2"/>
    </font>
    <font>
      <sz val="12"/>
      <color indexed="8"/>
      <name val="細明體"/>
      <family val="3"/>
      <charset val="136"/>
    </font>
    <font>
      <sz val="12"/>
      <color rgb="FF000000"/>
      <name val="細明體"/>
      <family val="3"/>
      <charset val="136"/>
    </font>
    <font>
      <sz val="12"/>
      <color rgb="FF000000"/>
      <name val="細明體"/>
      <family val="2"/>
      <charset val="136"/>
    </font>
    <font>
      <sz val="12"/>
      <color rgb="FF000000"/>
      <name val="Arial"/>
      <family val="2"/>
    </font>
    <font>
      <sz val="12"/>
      <color indexed="8"/>
      <name val="新細明體"/>
      <family val="1"/>
      <charset val="136"/>
    </font>
    <font>
      <sz val="9"/>
      <color rgb="FF000000"/>
      <name val="Arial"/>
      <family val="2"/>
      <charset val="136"/>
    </font>
    <font>
      <sz val="15"/>
      <name val="新細明體"/>
      <family val="1"/>
      <charset val="136"/>
    </font>
    <font>
      <sz val="24"/>
      <name val="新細明體"/>
      <family val="1"/>
      <charset val="136"/>
    </font>
    <font>
      <sz val="12"/>
      <name val="細明體"/>
      <family val="3"/>
      <charset val="136"/>
    </font>
    <font>
      <sz val="12"/>
      <name val="Arial"/>
      <family val="2"/>
    </font>
    <font>
      <sz val="12"/>
      <color rgb="FF000000"/>
      <name val="微軟正黑體"/>
      <family val="2"/>
      <charset val="136"/>
    </font>
    <font>
      <sz val="11"/>
      <color rgb="FF000000"/>
      <name val="Arial"/>
      <family val="2"/>
    </font>
    <font>
      <sz val="72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8"/>
      <color rgb="FF000000"/>
      <name val="細明體"/>
      <family val="3"/>
      <charset val="136"/>
    </font>
    <font>
      <sz val="9"/>
      <color rgb="FF000000"/>
      <name val="細明體"/>
      <family val="2"/>
      <charset val="136"/>
    </font>
    <font>
      <sz val="8"/>
      <color rgb="FF000000"/>
      <name val="Arial"/>
      <family val="2"/>
      <charset val="136"/>
    </font>
    <font>
      <sz val="12"/>
      <name val="細明體"/>
      <family val="2"/>
      <charset val="136"/>
    </font>
    <font>
      <b/>
      <sz val="12"/>
      <color theme="5"/>
      <name val="新細明體"/>
      <family val="1"/>
      <charset val="136"/>
    </font>
    <font>
      <sz val="10"/>
      <name val="Arial"/>
      <family val="2"/>
    </font>
    <font>
      <sz val="6"/>
      <name val="新細明體"/>
      <family val="1"/>
      <charset val="136"/>
    </font>
    <font>
      <sz val="18"/>
      <name val="新細明體"/>
      <family val="1"/>
      <charset val="136"/>
    </font>
    <font>
      <sz val="17"/>
      <name val="新細明體"/>
      <family val="1"/>
      <charset val="136"/>
    </font>
    <font>
      <sz val="18"/>
      <name val="華康魏碑體(P)"/>
      <family val="1"/>
      <charset val="136"/>
    </font>
    <font>
      <sz val="16"/>
      <name val="Arial"/>
      <family val="2"/>
    </font>
    <font>
      <sz val="16"/>
      <color theme="0"/>
      <name val="Arial"/>
      <family val="2"/>
    </font>
    <font>
      <sz val="14"/>
      <name val="Arial"/>
      <family val="2"/>
    </font>
    <font>
      <sz val="14"/>
      <name val="細明體"/>
      <family val="3"/>
      <charset val="136"/>
    </font>
    <font>
      <sz val="14"/>
      <color indexed="10"/>
      <name val="Arial"/>
      <family val="2"/>
    </font>
    <font>
      <sz val="14"/>
      <color indexed="10"/>
      <name val="細明體"/>
      <family val="3"/>
      <charset val="136"/>
    </font>
    <font>
      <sz val="17"/>
      <color indexed="8"/>
      <name val="華康POP1體W5"/>
      <family val="5"/>
      <charset val="136"/>
    </font>
    <font>
      <sz val="22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  <font>
      <sz val="22"/>
      <color indexed="8"/>
      <name val="新細明體"/>
      <family val="1"/>
      <charset val="136"/>
    </font>
    <font>
      <sz val="20"/>
      <name val="新細明體"/>
      <family val="1"/>
      <charset val="136"/>
    </font>
    <font>
      <sz val="20"/>
      <color indexed="8"/>
      <name val="新細明體"/>
      <family val="1"/>
      <charset val="136"/>
    </font>
    <font>
      <b/>
      <sz val="18"/>
      <name val="新細明體"/>
      <family val="1"/>
      <charset val="136"/>
    </font>
    <font>
      <sz val="16"/>
      <name val="標楷體"/>
      <family val="4"/>
      <charset val="136"/>
    </font>
    <font>
      <sz val="28"/>
      <name val="標楷體"/>
      <family val="4"/>
      <charset val="136"/>
    </font>
    <font>
      <sz val="22"/>
      <color theme="0"/>
      <name val="新細明體"/>
      <family val="1"/>
      <charset val="136"/>
    </font>
    <font>
      <sz val="2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u/>
      <sz val="20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u/>
      <sz val="22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22"/>
      <color indexed="10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29"/>
      </patternFill>
    </fill>
    <fill>
      <patternFill patternType="solid">
        <fgColor rgb="FFFFFF00"/>
        <bgColor indexed="64"/>
      </patternFill>
    </fill>
  </fills>
  <borders count="1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medium">
        <color indexed="64"/>
      </right>
      <top style="thin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medium">
        <color indexed="59"/>
      </right>
      <top/>
      <bottom/>
      <diagonal/>
    </border>
    <border>
      <left/>
      <right style="thin">
        <color theme="1"/>
      </right>
      <top/>
      <bottom/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/>
      <right style="thin">
        <color theme="1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theme="1"/>
      </right>
      <top/>
      <bottom style="thin">
        <color theme="1"/>
      </bottom>
      <diagonal/>
    </border>
    <border>
      <left style="thin">
        <color indexed="59"/>
      </left>
      <right style="thin">
        <color indexed="59"/>
      </right>
      <top/>
      <bottom style="thin">
        <color theme="1"/>
      </bottom>
      <diagonal/>
    </border>
    <border>
      <left style="thin">
        <color theme="1"/>
      </left>
      <right style="thin">
        <color indexed="59"/>
      </right>
      <top/>
      <bottom style="thin">
        <color theme="1"/>
      </bottom>
      <diagonal/>
    </border>
    <border>
      <left style="thin">
        <color indexed="59"/>
      </left>
      <right style="thin">
        <color theme="1"/>
      </right>
      <top/>
      <bottom/>
      <diagonal/>
    </border>
    <border>
      <left style="thin">
        <color theme="1"/>
      </left>
      <right style="thin">
        <color indexed="59"/>
      </right>
      <top/>
      <bottom/>
      <diagonal/>
    </border>
    <border>
      <left style="thin">
        <color indexed="59"/>
      </left>
      <right style="thin">
        <color theme="1"/>
      </right>
      <top style="thin">
        <color theme="1"/>
      </top>
      <bottom/>
      <diagonal/>
    </border>
    <border>
      <left style="thin">
        <color indexed="59"/>
      </left>
      <right style="thin">
        <color indexed="59"/>
      </right>
      <top style="thin">
        <color theme="1"/>
      </top>
      <bottom/>
      <diagonal/>
    </border>
    <border>
      <left style="thin">
        <color theme="1"/>
      </left>
      <right style="thin">
        <color indexed="59"/>
      </right>
      <top style="thin">
        <color theme="1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59"/>
      </bottom>
      <diagonal/>
    </border>
    <border>
      <left/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/>
      <diagonal/>
    </border>
    <border>
      <left style="thin">
        <color indexed="59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40" fillId="0" borderId="0"/>
  </cellStyleXfs>
  <cellXfs count="812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0" fontId="6" fillId="0" borderId="1" xfId="2" applyFont="1" applyBorder="1">
      <alignment vertical="center"/>
    </xf>
    <xf numFmtId="0" fontId="7" fillId="0" borderId="1" xfId="2" applyFont="1" applyBorder="1">
      <alignment vertical="center"/>
    </xf>
    <xf numFmtId="0" fontId="8" fillId="0" borderId="0" xfId="1" applyFont="1"/>
    <xf numFmtId="0" fontId="9" fillId="0" borderId="0" xfId="1" applyFont="1"/>
    <xf numFmtId="0" fontId="13" fillId="0" borderId="0" xfId="1" applyFont="1"/>
    <xf numFmtId="0" fontId="16" fillId="0" borderId="0" xfId="1" applyFont="1"/>
    <xf numFmtId="0" fontId="19" fillId="0" borderId="0" xfId="1" applyFont="1"/>
    <xf numFmtId="0" fontId="21" fillId="0" borderId="0" xfId="1" applyFont="1"/>
    <xf numFmtId="0" fontId="23" fillId="0" borderId="0" xfId="1" applyFont="1"/>
    <xf numFmtId="0" fontId="25" fillId="0" borderId="0" xfId="1" applyFont="1"/>
    <xf numFmtId="0" fontId="26" fillId="0" borderId="13" xfId="1" applyFont="1" applyBorder="1"/>
    <xf numFmtId="0" fontId="26" fillId="0" borderId="10" xfId="1" applyFont="1" applyBorder="1"/>
    <xf numFmtId="0" fontId="26" fillId="0" borderId="14" xfId="1" applyFont="1" applyBorder="1"/>
    <xf numFmtId="0" fontId="27" fillId="0" borderId="0" xfId="1" applyFont="1"/>
    <xf numFmtId="0" fontId="26" fillId="0" borderId="18" xfId="1" applyFont="1" applyBorder="1"/>
    <xf numFmtId="0" fontId="26" fillId="0" borderId="19" xfId="1" applyFont="1" applyBorder="1"/>
    <xf numFmtId="0" fontId="26" fillId="0" borderId="20" xfId="1" applyFont="1" applyBorder="1"/>
    <xf numFmtId="0" fontId="27" fillId="0" borderId="0" xfId="1" applyFont="1" applyAlignment="1">
      <alignment vertical="center"/>
    </xf>
    <xf numFmtId="0" fontId="31" fillId="0" borderId="0" xfId="2" applyFont="1">
      <alignment vertical="center"/>
    </xf>
    <xf numFmtId="0" fontId="32" fillId="0" borderId="0" xfId="2" applyFont="1" applyAlignment="1">
      <alignment shrinkToFit="1"/>
    </xf>
    <xf numFmtId="0" fontId="32" fillId="0" borderId="0" xfId="2" applyFont="1" applyAlignment="1">
      <alignment horizontal="center" shrinkToFit="1"/>
    </xf>
    <xf numFmtId="0" fontId="32" fillId="0" borderId="0" xfId="2" applyFont="1">
      <alignment vertical="center"/>
    </xf>
    <xf numFmtId="0" fontId="32" fillId="0" borderId="0" xfId="2" applyFont="1" applyAlignment="1">
      <alignment horizontal="center" vertical="center"/>
    </xf>
    <xf numFmtId="0" fontId="34" fillId="0" borderId="0" xfId="2" applyFont="1" applyAlignment="1">
      <alignment horizontal="left"/>
    </xf>
    <xf numFmtId="0" fontId="34" fillId="0" borderId="0" xfId="2" applyFont="1" applyAlignment="1">
      <alignment horizontal="center" shrinkToFit="1"/>
    </xf>
    <xf numFmtId="0" fontId="2" fillId="0" borderId="0" xfId="2" applyAlignment="1">
      <alignment horizontal="center" shrinkToFit="1"/>
    </xf>
    <xf numFmtId="0" fontId="2" fillId="0" borderId="0" xfId="2">
      <alignment vertical="center"/>
    </xf>
    <xf numFmtId="0" fontId="2" fillId="0" borderId="0" xfId="2" applyAlignment="1">
      <alignment horizontal="right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 applyAlignment="1">
      <alignment horizontal="center" vertical="center"/>
    </xf>
    <xf numFmtId="177" fontId="2" fillId="0" borderId="22" xfId="2" applyNumberFormat="1" applyBorder="1" applyAlignment="1">
      <alignment horizontal="center" vertical="center" wrapText="1"/>
    </xf>
    <xf numFmtId="0" fontId="2" fillId="0" borderId="23" xfId="2" applyBorder="1" applyAlignment="1">
      <alignment vertical="center" textRotation="255"/>
    </xf>
    <xf numFmtId="0" fontId="2" fillId="0" borderId="24" xfId="2" applyBorder="1" applyAlignment="1">
      <alignment horizontal="center" vertical="center"/>
    </xf>
    <xf numFmtId="0" fontId="2" fillId="0" borderId="24" xfId="2" applyBorder="1" applyAlignment="1">
      <alignment horizontal="center" vertical="center" shrinkToFit="1"/>
    </xf>
    <xf numFmtId="0" fontId="2" fillId="0" borderId="25" xfId="2" applyBorder="1" applyAlignment="1">
      <alignment horizontal="center" vertical="center"/>
    </xf>
    <xf numFmtId="0" fontId="2" fillId="0" borderId="23" xfId="2" applyBorder="1" applyAlignment="1">
      <alignment horizontal="center" vertical="center" shrinkToFit="1"/>
    </xf>
    <xf numFmtId="0" fontId="2" fillId="0" borderId="26" xfId="2" applyBorder="1" applyAlignment="1">
      <alignment horizontal="center" vertical="center"/>
    </xf>
    <xf numFmtId="0" fontId="2" fillId="0" borderId="27" xfId="2" applyBorder="1" applyAlignment="1">
      <alignment horizontal="center" vertical="center"/>
    </xf>
    <xf numFmtId="0" fontId="2" fillId="0" borderId="28" xfId="2" applyBorder="1" applyAlignment="1">
      <alignment horizontal="center" vertical="center"/>
    </xf>
    <xf numFmtId="0" fontId="2" fillId="0" borderId="29" xfId="2" applyBorder="1" applyAlignment="1">
      <alignment horizontal="center"/>
    </xf>
    <xf numFmtId="0" fontId="2" fillId="4" borderId="10" xfId="2" applyFill="1" applyBorder="1" applyAlignment="1">
      <alignment horizontal="center" vertical="center" shrinkToFit="1"/>
    </xf>
    <xf numFmtId="0" fontId="0" fillId="4" borderId="10" xfId="2" applyFont="1" applyFill="1" applyBorder="1" applyAlignment="1">
      <alignment horizontal="center" vertical="center" shrinkToFit="1"/>
    </xf>
    <xf numFmtId="0" fontId="2" fillId="4" borderId="10" xfId="2" applyFill="1" applyBorder="1" applyAlignment="1">
      <alignment horizontal="center" vertical="center" wrapText="1" shrinkToFit="1"/>
    </xf>
    <xf numFmtId="0" fontId="2" fillId="4" borderId="31" xfId="2" applyFill="1" applyBorder="1" applyAlignment="1">
      <alignment horizontal="center" vertical="center" shrinkToFit="1"/>
    </xf>
    <xf numFmtId="0" fontId="2" fillId="0" borderId="33" xfId="2" applyBorder="1">
      <alignment vertical="center"/>
    </xf>
    <xf numFmtId="0" fontId="2" fillId="0" borderId="34" xfId="2" applyBorder="1" applyAlignment="1">
      <alignment horizontal="center" vertical="center"/>
    </xf>
    <xf numFmtId="0" fontId="2" fillId="0" borderId="35" xfId="2" applyBorder="1" applyAlignment="1">
      <alignment horizontal="center" vertical="center"/>
    </xf>
    <xf numFmtId="0" fontId="2" fillId="0" borderId="36" xfId="2" applyBorder="1" applyAlignment="1">
      <alignment horizontal="center"/>
    </xf>
    <xf numFmtId="0" fontId="0" fillId="0" borderId="38" xfId="3" applyFont="1" applyBorder="1">
      <alignment vertical="center"/>
    </xf>
    <xf numFmtId="0" fontId="35" fillId="0" borderId="38" xfId="4" applyFont="1" applyBorder="1" applyAlignment="1">
      <alignment vertical="center" wrapText="1"/>
    </xf>
    <xf numFmtId="0" fontId="35" fillId="0" borderId="38" xfId="2" applyFont="1" applyBorder="1" applyAlignment="1">
      <alignment vertical="center" shrinkToFit="1"/>
    </xf>
    <xf numFmtId="0" fontId="36" fillId="0" borderId="38" xfId="4" applyFont="1" applyBorder="1" applyAlignment="1">
      <alignment vertical="center" wrapText="1"/>
    </xf>
    <xf numFmtId="0" fontId="35" fillId="0" borderId="38" xfId="2" applyFont="1" applyBorder="1" applyAlignment="1">
      <alignment horizontal="right" vertical="center" shrinkToFit="1"/>
    </xf>
    <xf numFmtId="0" fontId="37" fillId="0" borderId="38" xfId="4" applyFont="1" applyBorder="1" applyAlignment="1">
      <alignment vertical="center" wrapText="1"/>
    </xf>
    <xf numFmtId="0" fontId="38" fillId="0" borderId="38" xfId="4" applyFont="1" applyBorder="1" applyAlignment="1">
      <alignment vertical="center" wrapText="1"/>
    </xf>
    <xf numFmtId="0" fontId="39" fillId="0" borderId="38" xfId="4" applyFont="1" applyBorder="1" applyAlignment="1">
      <alignment vertical="center" wrapText="1"/>
    </xf>
    <xf numFmtId="0" fontId="36" fillId="0" borderId="38" xfId="2" applyFont="1" applyBorder="1" applyAlignment="1">
      <alignment vertical="center" shrinkToFit="1"/>
    </xf>
    <xf numFmtId="0" fontId="2" fillId="0" borderId="39" xfId="2" applyBorder="1" applyAlignment="1">
      <alignment horizontal="left" vertical="center" shrinkToFit="1"/>
    </xf>
    <xf numFmtId="0" fontId="2" fillId="0" borderId="39" xfId="2" applyBorder="1" applyAlignment="1">
      <alignment horizontal="right" vertical="center" shrinkToFit="1"/>
    </xf>
    <xf numFmtId="0" fontId="40" fillId="0" borderId="38" xfId="4" applyFont="1" applyBorder="1" applyAlignment="1">
      <alignment vertical="center" wrapText="1"/>
    </xf>
    <xf numFmtId="0" fontId="2" fillId="0" borderId="41" xfId="2" applyBorder="1" applyAlignment="1">
      <alignment horizontal="right"/>
    </xf>
    <xf numFmtId="0" fontId="2" fillId="0" borderId="40" xfId="2" applyBorder="1" applyAlignment="1">
      <alignment horizontal="center" vertical="center" shrinkToFit="1"/>
    </xf>
    <xf numFmtId="0" fontId="2" fillId="0" borderId="42" xfId="2" applyBorder="1" applyAlignment="1">
      <alignment horizontal="center" vertical="center"/>
    </xf>
    <xf numFmtId="0" fontId="0" fillId="0" borderId="43" xfId="3" applyFont="1" applyBorder="1">
      <alignment vertical="center"/>
    </xf>
    <xf numFmtId="0" fontId="35" fillId="0" borderId="43" xfId="4" applyFont="1" applyBorder="1" applyAlignment="1">
      <alignment vertical="center" wrapText="1"/>
    </xf>
    <xf numFmtId="0" fontId="35" fillId="0" borderId="43" xfId="2" applyFont="1" applyBorder="1" applyAlignment="1">
      <alignment vertical="center" shrinkToFit="1"/>
    </xf>
    <xf numFmtId="0" fontId="36" fillId="0" borderId="43" xfId="4" applyFont="1" applyBorder="1" applyAlignment="1">
      <alignment vertical="center" wrapText="1"/>
    </xf>
    <xf numFmtId="0" fontId="35" fillId="0" borderId="43" xfId="2" applyFont="1" applyBorder="1" applyAlignment="1">
      <alignment horizontal="right" vertical="center" shrinkToFit="1"/>
    </xf>
    <xf numFmtId="0" fontId="37" fillId="0" borderId="43" xfId="4" applyFont="1" applyBorder="1" applyAlignment="1">
      <alignment vertical="center" wrapText="1"/>
    </xf>
    <xf numFmtId="0" fontId="39" fillId="0" borderId="43" xfId="4" applyFont="1" applyBorder="1" applyAlignment="1">
      <alignment vertical="center" wrapText="1"/>
    </xf>
    <xf numFmtId="0" fontId="2" fillId="0" borderId="40" xfId="2" applyBorder="1" applyAlignment="1">
      <alignment horizontal="left" vertical="center" shrinkToFit="1"/>
    </xf>
    <xf numFmtId="0" fontId="40" fillId="0" borderId="43" xfId="4" applyFont="1" applyBorder="1" applyAlignment="1">
      <alignment vertical="center" wrapText="1"/>
    </xf>
    <xf numFmtId="0" fontId="2" fillId="0" borderId="41" xfId="2" applyBorder="1">
      <alignment vertical="center"/>
    </xf>
    <xf numFmtId="0" fontId="2" fillId="0" borderId="40" xfId="2" applyBorder="1" applyAlignment="1">
      <alignment horizontal="center" vertical="center"/>
    </xf>
    <xf numFmtId="0" fontId="2" fillId="0" borderId="0" xfId="2" applyAlignment="1">
      <alignment horizontal="left" vertical="center" wrapText="1"/>
    </xf>
    <xf numFmtId="178" fontId="2" fillId="0" borderId="0" xfId="2" applyNumberFormat="1" applyAlignment="1">
      <alignment horizontal="center" vertical="center"/>
    </xf>
    <xf numFmtId="179" fontId="2" fillId="0" borderId="0" xfId="2" applyNumberFormat="1" applyAlignment="1">
      <alignment horizontal="center" vertical="center"/>
    </xf>
    <xf numFmtId="0" fontId="2" fillId="0" borderId="40" xfId="2" applyBorder="1" applyAlignment="1">
      <alignment vertical="center" textRotation="180" shrinkToFit="1"/>
    </xf>
    <xf numFmtId="0" fontId="38" fillId="0" borderId="43" xfId="4" applyFont="1" applyBorder="1" applyAlignment="1">
      <alignment vertical="center" wrapText="1"/>
    </xf>
    <xf numFmtId="0" fontId="36" fillId="0" borderId="43" xfId="2" applyFont="1" applyBorder="1" applyAlignment="1">
      <alignment vertical="center" wrapText="1"/>
    </xf>
    <xf numFmtId="0" fontId="35" fillId="0" borderId="43" xfId="2" applyFont="1" applyBorder="1" applyAlignment="1">
      <alignment vertical="center" wrapText="1"/>
    </xf>
    <xf numFmtId="0" fontId="2" fillId="0" borderId="40" xfId="2" applyBorder="1" applyAlignment="1">
      <alignment horizontal="center"/>
    </xf>
    <xf numFmtId="0" fontId="2" fillId="0" borderId="42" xfId="2" applyBorder="1" applyAlignment="1">
      <alignment horizontal="center"/>
    </xf>
    <xf numFmtId="0" fontId="2" fillId="0" borderId="44" xfId="2" applyBorder="1" applyAlignment="1">
      <alignment horizontal="center" vertical="center" shrinkToFit="1"/>
    </xf>
    <xf numFmtId="0" fontId="2" fillId="0" borderId="32" xfId="2" applyBorder="1">
      <alignment vertical="center"/>
    </xf>
    <xf numFmtId="0" fontId="39" fillId="0" borderId="43" xfId="2" applyFont="1" applyBorder="1" applyAlignment="1">
      <alignment vertical="center" wrapText="1"/>
    </xf>
    <xf numFmtId="0" fontId="40" fillId="0" borderId="43" xfId="2" applyFont="1" applyBorder="1" applyAlignment="1">
      <alignment vertical="center" wrapText="1"/>
    </xf>
    <xf numFmtId="0" fontId="2" fillId="0" borderId="40" xfId="2" applyBorder="1" applyAlignment="1">
      <alignment horizontal="left" vertical="center"/>
    </xf>
    <xf numFmtId="0" fontId="2" fillId="0" borderId="36" xfId="2" applyBorder="1" applyAlignment="1">
      <alignment horizontal="center" vertical="center" shrinkToFit="1"/>
    </xf>
    <xf numFmtId="0" fontId="2" fillId="0" borderId="45" xfId="2" applyBorder="1" applyAlignment="1">
      <alignment horizontal="right"/>
    </xf>
    <xf numFmtId="0" fontId="2" fillId="0" borderId="47" xfId="2" applyBorder="1" applyAlignment="1">
      <alignment horizontal="right"/>
    </xf>
    <xf numFmtId="0" fontId="2" fillId="0" borderId="46" xfId="2" applyBorder="1" applyAlignment="1">
      <alignment horizontal="left"/>
    </xf>
    <xf numFmtId="0" fontId="2" fillId="0" borderId="48" xfId="2" applyBorder="1" applyAlignment="1">
      <alignment horizontal="center"/>
    </xf>
    <xf numFmtId="9" fontId="2" fillId="0" borderId="0" xfId="2" applyNumberFormat="1">
      <alignment vertical="center"/>
    </xf>
    <xf numFmtId="0" fontId="37" fillId="0" borderId="38" xfId="2" applyFont="1" applyBorder="1" applyAlignment="1">
      <alignment vertical="center" wrapText="1"/>
    </xf>
    <xf numFmtId="0" fontId="38" fillId="0" borderId="38" xfId="2" applyFont="1" applyBorder="1" applyAlignment="1">
      <alignment vertical="center" wrapText="1"/>
    </xf>
    <xf numFmtId="0" fontId="39" fillId="0" borderId="38" xfId="2" applyFont="1" applyBorder="1" applyAlignment="1">
      <alignment vertical="center" wrapText="1"/>
    </xf>
    <xf numFmtId="0" fontId="37" fillId="0" borderId="43" xfId="2" applyFont="1" applyBorder="1" applyAlignment="1">
      <alignment vertical="center" wrapText="1"/>
    </xf>
    <xf numFmtId="0" fontId="38" fillId="0" borderId="43" xfId="2" applyFont="1" applyBorder="1" applyAlignment="1">
      <alignment vertical="center" wrapText="1"/>
    </xf>
    <xf numFmtId="0" fontId="35" fillId="5" borderId="43" xfId="2" applyFont="1" applyFill="1" applyBorder="1" applyAlignment="1">
      <alignment vertical="center" wrapText="1"/>
    </xf>
    <xf numFmtId="0" fontId="2" fillId="0" borderId="40" xfId="2" applyBorder="1" applyAlignment="1">
      <alignment horizontal="right" vertical="center" shrinkToFit="1"/>
    </xf>
    <xf numFmtId="0" fontId="2" fillId="0" borderId="40" xfId="2" applyBorder="1" applyAlignment="1">
      <alignment horizontal="left"/>
    </xf>
    <xf numFmtId="0" fontId="2" fillId="0" borderId="41" xfId="2" applyBorder="1" applyAlignment="1">
      <alignment horizontal="left" vertical="center" shrinkToFit="1"/>
    </xf>
    <xf numFmtId="0" fontId="2" fillId="0" borderId="41" xfId="2" applyBorder="1" applyAlignment="1">
      <alignment vertical="center" shrinkToFit="1"/>
    </xf>
    <xf numFmtId="0" fontId="41" fillId="0" borderId="43" xfId="2" applyFont="1" applyBorder="1" applyAlignment="1">
      <alignment vertical="center" wrapText="1"/>
    </xf>
    <xf numFmtId="0" fontId="35" fillId="0" borderId="43" xfId="5" applyFont="1" applyBorder="1" applyAlignment="1">
      <alignment vertical="center" wrapText="1"/>
    </xf>
    <xf numFmtId="0" fontId="35" fillId="0" borderId="43" xfId="6" applyFont="1" applyBorder="1" applyAlignment="1">
      <alignment vertical="center" shrinkToFit="1"/>
    </xf>
    <xf numFmtId="0" fontId="2" fillId="0" borderId="43" xfId="2" applyBorder="1" applyAlignment="1">
      <alignment horizontal="right" vertical="center" shrinkToFit="1"/>
    </xf>
    <xf numFmtId="0" fontId="40" fillId="0" borderId="43" xfId="2" applyFont="1" applyBorder="1" applyAlignment="1">
      <alignment horizontal="left" vertical="center" shrinkToFit="1"/>
    </xf>
    <xf numFmtId="0" fontId="2" fillId="0" borderId="43" xfId="2" applyBorder="1" applyAlignment="1">
      <alignment horizontal="left" vertical="center" shrinkToFit="1"/>
    </xf>
    <xf numFmtId="0" fontId="2" fillId="0" borderId="43" xfId="2" applyBorder="1" applyAlignment="1">
      <alignment vertical="center" textRotation="180" shrinkToFit="1"/>
    </xf>
    <xf numFmtId="0" fontId="35" fillId="0" borderId="49" xfId="2" applyFont="1" applyBorder="1" applyAlignment="1">
      <alignment vertical="center" shrinkToFit="1"/>
    </xf>
    <xf numFmtId="0" fontId="2" fillId="0" borderId="0" xfId="2" applyAlignment="1">
      <alignment vertical="center" textRotation="180" shrinkToFit="1"/>
    </xf>
    <xf numFmtId="0" fontId="2" fillId="0" borderId="50" xfId="2" applyBorder="1" applyAlignment="1">
      <alignment horizontal="center" vertical="center" shrinkToFit="1"/>
    </xf>
    <xf numFmtId="0" fontId="2" fillId="0" borderId="51" xfId="2" applyBorder="1">
      <alignment vertical="center"/>
    </xf>
    <xf numFmtId="0" fontId="2" fillId="0" borderId="52" xfId="2" applyBorder="1" applyAlignment="1">
      <alignment horizontal="left" vertical="center" shrinkToFit="1"/>
    </xf>
    <xf numFmtId="0" fontId="2" fillId="0" borderId="52" xfId="2" applyBorder="1" applyAlignment="1">
      <alignment vertical="center" textRotation="180" shrinkToFit="1"/>
    </xf>
    <xf numFmtId="0" fontId="2" fillId="0" borderId="54" xfId="2" applyBorder="1" applyAlignment="1">
      <alignment horizontal="center" vertical="center"/>
    </xf>
    <xf numFmtId="0" fontId="2" fillId="0" borderId="55" xfId="2" applyBorder="1" applyAlignment="1">
      <alignment horizontal="center" vertical="center"/>
    </xf>
    <xf numFmtId="0" fontId="2" fillId="0" borderId="54" xfId="2" applyBorder="1" applyAlignment="1">
      <alignment horizontal="center" vertical="top"/>
    </xf>
    <xf numFmtId="0" fontId="2" fillId="0" borderId="56" xfId="2" applyBorder="1" applyAlignment="1">
      <alignment horizontal="center" vertical="center" shrinkToFit="1"/>
    </xf>
    <xf numFmtId="0" fontId="2" fillId="0" borderId="57" xfId="2" applyBorder="1" applyAlignment="1">
      <alignment horizontal="right"/>
    </xf>
    <xf numFmtId="0" fontId="2" fillId="0" borderId="58" xfId="2" applyBorder="1" applyAlignment="1">
      <alignment vertical="center" textRotation="180" shrinkToFit="1"/>
    </xf>
    <xf numFmtId="0" fontId="2" fillId="0" borderId="58" xfId="2" applyBorder="1" applyAlignment="1">
      <alignment horizontal="left" vertical="center" shrinkToFit="1"/>
    </xf>
    <xf numFmtId="0" fontId="2" fillId="0" borderId="59" xfId="2" applyBorder="1" applyAlignment="1">
      <alignment horizontal="left" vertical="center" shrinkToFit="1"/>
    </xf>
    <xf numFmtId="0" fontId="2" fillId="0" borderId="60" xfId="2" applyBorder="1" applyAlignment="1">
      <alignment horizontal="left" vertical="center" shrinkToFit="1"/>
    </xf>
    <xf numFmtId="0" fontId="2" fillId="0" borderId="60" xfId="2" applyBorder="1" applyAlignment="1">
      <alignment vertical="center" textRotation="180" shrinkToFit="1"/>
    </xf>
    <xf numFmtId="0" fontId="35" fillId="0" borderId="61" xfId="2" applyFont="1" applyBorder="1" applyAlignment="1">
      <alignment vertical="center" shrinkToFit="1"/>
    </xf>
    <xf numFmtId="0" fontId="35" fillId="0" borderId="60" xfId="2" applyFont="1" applyBorder="1" applyAlignment="1">
      <alignment vertical="center" shrinkToFit="1"/>
    </xf>
    <xf numFmtId="0" fontId="2" fillId="0" borderId="1" xfId="2" applyBorder="1" applyAlignment="1">
      <alignment vertical="center" textRotation="180" shrinkToFit="1"/>
    </xf>
    <xf numFmtId="0" fontId="2" fillId="0" borderId="59" xfId="2" applyBorder="1" applyAlignment="1">
      <alignment horizontal="right"/>
    </xf>
    <xf numFmtId="0" fontId="2" fillId="0" borderId="58" xfId="2" applyBorder="1" applyAlignment="1">
      <alignment horizontal="left" vertical="center"/>
    </xf>
    <xf numFmtId="0" fontId="2" fillId="0" borderId="62" xfId="2" applyBorder="1" applyAlignment="1">
      <alignment horizontal="center" vertical="center"/>
    </xf>
    <xf numFmtId="0" fontId="2" fillId="0" borderId="0" xfId="2" applyAlignment="1">
      <alignment vertical="center" shrinkToFit="1"/>
    </xf>
    <xf numFmtId="0" fontId="2" fillId="0" borderId="0" xfId="2" applyAlignment="1">
      <alignment horizontal="right" vertical="top"/>
    </xf>
    <xf numFmtId="0" fontId="2" fillId="0" borderId="0" xfId="2" applyAlignment="1">
      <alignment horizontal="left" vertical="center" shrinkToFit="1"/>
    </xf>
    <xf numFmtId="0" fontId="2" fillId="0" borderId="0" xfId="2" applyAlignment="1">
      <alignment horizontal="left" vertical="center"/>
    </xf>
    <xf numFmtId="0" fontId="42" fillId="0" borderId="0" xfId="2" applyFont="1">
      <alignment vertical="center"/>
    </xf>
    <xf numFmtId="0" fontId="42" fillId="0" borderId="0" xfId="2" applyFont="1" applyAlignment="1">
      <alignment horizontal="left" vertical="center"/>
    </xf>
    <xf numFmtId="0" fontId="42" fillId="0" borderId="0" xfId="2" applyFont="1" applyAlignment="1">
      <alignment horizontal="center" vertical="center"/>
    </xf>
    <xf numFmtId="0" fontId="43" fillId="0" borderId="0" xfId="2" applyFont="1" applyAlignment="1">
      <alignment horizontal="center" shrinkToFit="1"/>
    </xf>
    <xf numFmtId="0" fontId="40" fillId="0" borderId="43" xfId="2" applyFont="1" applyBorder="1" applyAlignment="1">
      <alignment horizontal="right" vertical="center" shrinkToFit="1"/>
    </xf>
    <xf numFmtId="0" fontId="0" fillId="0" borderId="40" xfId="2" applyFont="1" applyBorder="1" applyAlignment="1">
      <alignment horizontal="left" vertical="center" shrinkToFit="1"/>
    </xf>
    <xf numFmtId="0" fontId="0" fillId="0" borderId="40" xfId="2" applyFont="1" applyBorder="1" applyAlignment="1">
      <alignment vertical="center" textRotation="180" shrinkToFit="1"/>
    </xf>
    <xf numFmtId="0" fontId="0" fillId="0" borderId="40" xfId="2" applyFont="1" applyBorder="1" applyAlignment="1">
      <alignment horizontal="right" vertical="center" shrinkToFit="1"/>
    </xf>
    <xf numFmtId="0" fontId="0" fillId="0" borderId="43" xfId="2" applyFont="1" applyBorder="1" applyAlignment="1">
      <alignment horizontal="left" vertical="center" shrinkToFit="1"/>
    </xf>
    <xf numFmtId="0" fontId="0" fillId="0" borderId="43" xfId="2" applyFont="1" applyBorder="1" applyAlignment="1">
      <alignment horizontal="right" vertical="center" shrinkToFit="1"/>
    </xf>
    <xf numFmtId="0" fontId="0" fillId="0" borderId="43" xfId="2" applyFont="1" applyBorder="1" applyAlignment="1">
      <alignment vertical="center" textRotation="180" shrinkToFit="1"/>
    </xf>
    <xf numFmtId="0" fontId="44" fillId="0" borderId="43" xfId="2" applyFont="1" applyBorder="1" applyAlignment="1">
      <alignment vertical="center" wrapText="1"/>
    </xf>
    <xf numFmtId="0" fontId="45" fillId="0" borderId="43" xfId="2" applyFont="1" applyBorder="1" applyAlignment="1">
      <alignment vertical="center" wrapText="1"/>
    </xf>
    <xf numFmtId="0" fontId="46" fillId="0" borderId="43" xfId="2" applyFont="1" applyBorder="1" applyAlignment="1">
      <alignment vertical="center" wrapText="1"/>
    </xf>
    <xf numFmtId="0" fontId="2" fillId="0" borderId="63" xfId="2" applyBorder="1" applyAlignment="1">
      <alignment horizontal="left" vertical="center" shrinkToFit="1"/>
    </xf>
    <xf numFmtId="0" fontId="31" fillId="0" borderId="64" xfId="2" applyFont="1" applyBorder="1">
      <alignment vertical="center"/>
    </xf>
    <xf numFmtId="0" fontId="32" fillId="0" borderId="65" xfId="2" applyFont="1" applyBorder="1" applyAlignment="1">
      <alignment shrinkToFit="1"/>
    </xf>
    <xf numFmtId="0" fontId="34" fillId="0" borderId="50" xfId="2" applyFont="1" applyBorder="1" applyAlignment="1">
      <alignment horizontal="left"/>
    </xf>
    <xf numFmtId="0" fontId="2" fillId="0" borderId="55" xfId="2" applyBorder="1" applyAlignment="1">
      <alignment horizontal="center"/>
    </xf>
    <xf numFmtId="0" fontId="44" fillId="5" borderId="38" xfId="3" applyFont="1" applyFill="1" applyBorder="1" applyAlignment="1">
      <alignment horizontal="left" vertical="center"/>
    </xf>
    <xf numFmtId="0" fontId="35" fillId="0" borderId="38" xfId="2" applyFont="1" applyBorder="1" applyAlignment="1">
      <alignment vertical="center" wrapText="1"/>
    </xf>
    <xf numFmtId="0" fontId="36" fillId="0" borderId="38" xfId="2" applyFont="1" applyBorder="1" applyAlignment="1">
      <alignment vertical="center" wrapText="1"/>
    </xf>
    <xf numFmtId="0" fontId="40" fillId="0" borderId="38" xfId="2" applyFont="1" applyBorder="1" applyAlignment="1">
      <alignment vertical="center" wrapText="1"/>
    </xf>
    <xf numFmtId="0" fontId="44" fillId="0" borderId="43" xfId="3" applyFont="1" applyBorder="1" applyAlignment="1">
      <alignment horizontal="left" vertical="center"/>
    </xf>
    <xf numFmtId="0" fontId="2" fillId="0" borderId="67" xfId="2" applyBorder="1" applyAlignment="1">
      <alignment vertical="center" textRotation="180" shrinkToFit="1"/>
    </xf>
    <xf numFmtId="0" fontId="2" fillId="0" borderId="67" xfId="2" applyBorder="1" applyAlignment="1">
      <alignment horizontal="left" vertical="center" shrinkToFit="1"/>
    </xf>
    <xf numFmtId="0" fontId="44" fillId="5" borderId="38" xfId="3" applyFont="1" applyFill="1" applyBorder="1" applyAlignment="1">
      <alignment horizontal="right" vertical="center"/>
    </xf>
    <xf numFmtId="0" fontId="40" fillId="0" borderId="39" xfId="2" applyFont="1" applyBorder="1" applyAlignment="1">
      <alignment vertical="center" wrapText="1"/>
    </xf>
    <xf numFmtId="0" fontId="44" fillId="0" borderId="43" xfId="3" applyFont="1" applyBorder="1" applyAlignment="1">
      <alignment horizontal="right" vertical="center"/>
    </xf>
    <xf numFmtId="0" fontId="40" fillId="0" borderId="40" xfId="2" applyFont="1" applyBorder="1" applyAlignment="1">
      <alignment vertical="center" wrapText="1"/>
    </xf>
    <xf numFmtId="0" fontId="40" fillId="0" borderId="40" xfId="2" applyFont="1" applyBorder="1" applyAlignment="1">
      <alignment horizontal="right" vertical="center" wrapText="1"/>
    </xf>
    <xf numFmtId="0" fontId="2" fillId="0" borderId="45" xfId="2" applyBorder="1" applyAlignment="1">
      <alignment horizontal="left" vertical="center" shrinkToFit="1"/>
    </xf>
    <xf numFmtId="0" fontId="2" fillId="0" borderId="68" xfId="2" applyBorder="1" applyAlignment="1">
      <alignment vertical="center" textRotation="180" shrinkToFit="1"/>
    </xf>
    <xf numFmtId="0" fontId="0" fillId="0" borderId="38" xfId="2" applyFont="1" applyBorder="1" applyAlignment="1">
      <alignment horizontal="left" vertical="center" shrinkToFit="1"/>
    </xf>
    <xf numFmtId="0" fontId="0" fillId="0" borderId="38" xfId="2" applyFont="1" applyBorder="1" applyAlignment="1">
      <alignment horizontal="right" vertical="center" shrinkToFit="1"/>
    </xf>
    <xf numFmtId="0" fontId="0" fillId="0" borderId="43" xfId="2" applyFont="1" applyBorder="1" applyAlignment="1">
      <alignment horizontal="left" vertical="center" wrapText="1" shrinkToFit="1"/>
    </xf>
    <xf numFmtId="0" fontId="0" fillId="0" borderId="41" xfId="2" applyFont="1" applyBorder="1" applyAlignment="1">
      <alignment horizontal="left" vertical="center" shrinkToFit="1"/>
    </xf>
    <xf numFmtId="0" fontId="0" fillId="0" borderId="45" xfId="2" applyFont="1" applyBorder="1" applyAlignment="1">
      <alignment horizontal="left" vertical="center" shrinkToFit="1"/>
    </xf>
    <xf numFmtId="0" fontId="0" fillId="0" borderId="69" xfId="2" applyFont="1" applyBorder="1" applyAlignment="1">
      <alignment vertical="center" textRotation="180" shrinkToFit="1"/>
    </xf>
    <xf numFmtId="0" fontId="47" fillId="0" borderId="43" xfId="2" applyFont="1" applyBorder="1" applyAlignment="1">
      <alignment vertical="center" wrapText="1"/>
    </xf>
    <xf numFmtId="0" fontId="2" fillId="0" borderId="40" xfId="2" applyBorder="1" applyAlignment="1">
      <alignment vertical="center" shrinkToFit="1"/>
    </xf>
    <xf numFmtId="0" fontId="0" fillId="0" borderId="42" xfId="2" applyFont="1" applyBorder="1" applyAlignment="1">
      <alignment horizontal="center" vertical="center"/>
    </xf>
    <xf numFmtId="0" fontId="40" fillId="0" borderId="71" xfId="2" applyFont="1" applyBorder="1" applyAlignment="1">
      <alignment vertical="center" wrapText="1"/>
    </xf>
    <xf numFmtId="0" fontId="0" fillId="0" borderId="39" xfId="2" applyFont="1" applyBorder="1" applyAlignment="1">
      <alignment horizontal="left" vertical="center" shrinkToFit="1"/>
    </xf>
    <xf numFmtId="0" fontId="0" fillId="0" borderId="39" xfId="2" applyFont="1" applyBorder="1" applyAlignment="1">
      <alignment horizontal="right" vertical="center" shrinkToFit="1"/>
    </xf>
    <xf numFmtId="0" fontId="49" fillId="0" borderId="38" xfId="2" applyFont="1" applyBorder="1" applyAlignment="1">
      <alignment vertical="center" wrapText="1"/>
    </xf>
    <xf numFmtId="0" fontId="50" fillId="0" borderId="43" xfId="2" applyFont="1" applyBorder="1" applyAlignment="1">
      <alignment vertical="center" wrapText="1"/>
    </xf>
    <xf numFmtId="0" fontId="2" fillId="0" borderId="69" xfId="2" applyBorder="1" applyAlignment="1">
      <alignment vertical="center" textRotation="180" shrinkToFit="1"/>
    </xf>
    <xf numFmtId="0" fontId="40" fillId="0" borderId="43" xfId="6" applyFont="1" applyBorder="1" applyAlignment="1">
      <alignment vertical="center" wrapText="1"/>
    </xf>
    <xf numFmtId="0" fontId="40" fillId="0" borderId="43" xfId="2" applyFont="1" applyBorder="1" applyAlignment="1">
      <alignment horizontal="right" vertical="center" wrapText="1"/>
    </xf>
    <xf numFmtId="0" fontId="0" fillId="0" borderId="40" xfId="2" applyFont="1" applyBorder="1" applyAlignment="1">
      <alignment horizontal="left" vertical="center" wrapText="1" shrinkToFit="1"/>
    </xf>
    <xf numFmtId="0" fontId="40" fillId="0" borderId="72" xfId="2" applyFont="1" applyBorder="1" applyAlignment="1">
      <alignment vertical="center" wrapText="1"/>
    </xf>
    <xf numFmtId="0" fontId="40" fillId="0" borderId="43" xfId="7" applyBorder="1" applyAlignment="1">
      <alignment vertical="center" wrapText="1"/>
    </xf>
    <xf numFmtId="0" fontId="0" fillId="0" borderId="69" xfId="2" applyFont="1" applyBorder="1" applyAlignment="1">
      <alignment horizontal="left" vertical="center" shrinkToFit="1"/>
    </xf>
    <xf numFmtId="0" fontId="51" fillId="0" borderId="38" xfId="2" applyFont="1" applyBorder="1" applyAlignment="1">
      <alignment vertical="center" wrapText="1"/>
    </xf>
    <xf numFmtId="0" fontId="52" fillId="0" borderId="38" xfId="2" applyFont="1" applyBorder="1" applyAlignment="1">
      <alignment vertical="center" wrapText="1"/>
    </xf>
    <xf numFmtId="0" fontId="53" fillId="0" borderId="38" xfId="2" applyFont="1" applyBorder="1" applyAlignment="1">
      <alignment vertical="center" wrapText="1"/>
    </xf>
    <xf numFmtId="0" fontId="45" fillId="0" borderId="38" xfId="2" applyFont="1" applyBorder="1" applyAlignment="1">
      <alignment vertical="center" wrapText="1"/>
    </xf>
    <xf numFmtId="0" fontId="44" fillId="0" borderId="38" xfId="2" applyFont="1" applyBorder="1" applyAlignment="1">
      <alignment vertical="center" wrapText="1"/>
    </xf>
    <xf numFmtId="0" fontId="53" fillId="0" borderId="43" xfId="2" applyFont="1" applyBorder="1" applyAlignment="1">
      <alignment vertical="center" wrapText="1"/>
    </xf>
    <xf numFmtId="0" fontId="2" fillId="0" borderId="38" xfId="2" applyBorder="1" applyAlignment="1">
      <alignment horizontal="left" vertical="center" shrinkToFit="1"/>
    </xf>
    <xf numFmtId="0" fontId="2" fillId="0" borderId="38" xfId="2" applyBorder="1" applyAlignment="1">
      <alignment horizontal="right" vertical="center" shrinkToFit="1"/>
    </xf>
    <xf numFmtId="0" fontId="40" fillId="0" borderId="43" xfId="2" applyFont="1" applyBorder="1" applyAlignment="1">
      <alignment horizontal="left" vertical="center" wrapText="1"/>
    </xf>
    <xf numFmtId="0" fontId="2" fillId="0" borderId="45" xfId="2" applyBorder="1" applyAlignment="1">
      <alignment vertical="center" textRotation="180" shrinkToFit="1"/>
    </xf>
    <xf numFmtId="0" fontId="2" fillId="0" borderId="43" xfId="2" applyBorder="1" applyAlignment="1">
      <alignment horizontal="left" vertical="center" wrapText="1" shrinkToFit="1"/>
    </xf>
    <xf numFmtId="0" fontId="0" fillId="0" borderId="63" xfId="2" applyFont="1" applyBorder="1" applyAlignment="1">
      <alignment vertical="center" textRotation="180" shrinkToFit="1"/>
    </xf>
    <xf numFmtId="0" fontId="36" fillId="0" borderId="43" xfId="2" applyFont="1" applyBorder="1" applyAlignment="1">
      <alignment vertical="center" shrinkToFit="1"/>
    </xf>
    <xf numFmtId="0" fontId="42" fillId="0" borderId="0" xfId="2" applyFont="1" applyAlignment="1">
      <alignment horizontal="left" vertical="center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 shrinkToFit="1"/>
    </xf>
    <xf numFmtId="0" fontId="18" fillId="0" borderId="10" xfId="2" applyFont="1" applyBorder="1" applyAlignment="1">
      <alignment horizontal="center" vertical="center" shrinkToFit="1"/>
    </xf>
    <xf numFmtId="0" fontId="17" fillId="0" borderId="10" xfId="2" applyFont="1" applyBorder="1" applyAlignment="1">
      <alignment horizontal="center" vertical="center" shrinkToFit="1"/>
    </xf>
    <xf numFmtId="0" fontId="18" fillId="0" borderId="9" xfId="2" applyFont="1" applyBorder="1" applyAlignment="1">
      <alignment horizontal="center" vertical="center" shrinkToFit="1"/>
    </xf>
    <xf numFmtId="0" fontId="24" fillId="3" borderId="10" xfId="2" applyFont="1" applyFill="1" applyBorder="1" applyAlignment="1">
      <alignment horizontal="center" vertical="center" shrinkToFit="1"/>
    </xf>
    <xf numFmtId="0" fontId="24" fillId="3" borderId="14" xfId="2" applyFont="1" applyFill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/>
    </xf>
    <xf numFmtId="0" fontId="22" fillId="0" borderId="13" xfId="2" applyFont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2" fillId="0" borderId="9" xfId="2" applyFont="1" applyBorder="1" applyAlignment="1">
      <alignment horizontal="center" vertical="center" wrapText="1"/>
    </xf>
    <xf numFmtId="0" fontId="24" fillId="0" borderId="10" xfId="2" applyFont="1" applyBorder="1" applyAlignment="1">
      <alignment horizontal="center" vertical="center" shrinkToFit="1"/>
    </xf>
    <xf numFmtId="0" fontId="24" fillId="0" borderId="9" xfId="2" applyFont="1" applyBorder="1" applyAlignment="1">
      <alignment horizontal="center" vertical="center" shrinkToFit="1"/>
    </xf>
    <xf numFmtId="0" fontId="20" fillId="0" borderId="13" xfId="2" applyFont="1" applyBorder="1" applyAlignment="1">
      <alignment horizontal="center" vertical="center" shrinkToFit="1"/>
    </xf>
    <xf numFmtId="0" fontId="20" fillId="0" borderId="10" xfId="2" applyFont="1" applyBorder="1" applyAlignment="1">
      <alignment horizontal="center" vertical="center" shrinkToFit="1"/>
    </xf>
    <xf numFmtId="0" fontId="20" fillId="0" borderId="9" xfId="2" applyFont="1" applyBorder="1" applyAlignment="1">
      <alignment horizontal="center" vertical="center" shrinkToFit="1"/>
    </xf>
    <xf numFmtId="0" fontId="20" fillId="3" borderId="9" xfId="2" applyFont="1" applyFill="1" applyBorder="1" applyAlignment="1">
      <alignment horizontal="center" vertical="center" shrinkToFit="1"/>
    </xf>
    <xf numFmtId="0" fontId="20" fillId="3" borderId="7" xfId="2" applyFont="1" applyFill="1" applyBorder="1" applyAlignment="1">
      <alignment horizontal="center" vertical="center" shrinkToFit="1"/>
    </xf>
    <xf numFmtId="0" fontId="20" fillId="3" borderId="11" xfId="2" applyFont="1" applyFill="1" applyBorder="1" applyAlignment="1">
      <alignment horizontal="center" vertical="center" shrinkToFit="1"/>
    </xf>
    <xf numFmtId="0" fontId="24" fillId="0" borderId="14" xfId="2" applyFont="1" applyBorder="1" applyAlignment="1">
      <alignment horizontal="center" vertical="center" shrinkToFit="1"/>
    </xf>
    <xf numFmtId="0" fontId="24" fillId="0" borderId="13" xfId="2" applyFont="1" applyBorder="1" applyAlignment="1">
      <alignment horizontal="center" vertical="center" shrinkToFit="1"/>
    </xf>
    <xf numFmtId="0" fontId="54" fillId="0" borderId="10" xfId="2" applyFont="1" applyBorder="1" applyAlignment="1">
      <alignment horizontal="center" vertical="center" shrinkToFit="1"/>
    </xf>
    <xf numFmtId="0" fontId="22" fillId="3" borderId="10" xfId="2" applyFont="1" applyFill="1" applyBorder="1" applyAlignment="1">
      <alignment horizontal="center" vertical="center" wrapText="1"/>
    </xf>
    <xf numFmtId="0" fontId="22" fillId="3" borderId="14" xfId="2" applyFont="1" applyFill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 shrinkToFit="1"/>
    </xf>
    <xf numFmtId="0" fontId="20" fillId="0" borderId="14" xfId="2" applyFont="1" applyBorder="1" applyAlignment="1">
      <alignment horizontal="center" vertical="center" shrinkToFit="1"/>
    </xf>
    <xf numFmtId="0" fontId="12" fillId="3" borderId="10" xfId="2" applyFont="1" applyFill="1" applyBorder="1" applyAlignment="1">
      <alignment horizontal="center" vertical="center" shrinkToFit="1"/>
    </xf>
    <xf numFmtId="0" fontId="12" fillId="3" borderId="14" xfId="2" applyFont="1" applyFill="1" applyBorder="1" applyAlignment="1">
      <alignment horizontal="center" vertical="center" shrinkToFit="1"/>
    </xf>
    <xf numFmtId="0" fontId="18" fillId="3" borderId="10" xfId="2" applyFont="1" applyFill="1" applyBorder="1" applyAlignment="1">
      <alignment horizontal="center" vertical="center" shrinkToFit="1"/>
    </xf>
    <xf numFmtId="0" fontId="18" fillId="3" borderId="14" xfId="2" applyFont="1" applyFill="1" applyBorder="1" applyAlignment="1">
      <alignment horizontal="center" vertical="center" shrinkToFit="1"/>
    </xf>
    <xf numFmtId="0" fontId="14" fillId="0" borderId="13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3" borderId="10" xfId="2" applyFont="1" applyFill="1" applyBorder="1" applyAlignment="1">
      <alignment horizontal="center" vertical="center"/>
    </xf>
    <xf numFmtId="0" fontId="15" fillId="3" borderId="14" xfId="2" applyFont="1" applyFill="1" applyBorder="1" applyAlignment="1">
      <alignment horizontal="center" vertical="center"/>
    </xf>
    <xf numFmtId="0" fontId="28" fillId="0" borderId="15" xfId="1" applyFont="1" applyBorder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28" fillId="0" borderId="17" xfId="1" applyFont="1" applyBorder="1" applyAlignment="1">
      <alignment horizontal="center" vertical="center"/>
    </xf>
    <xf numFmtId="176" fontId="0" fillId="2" borderId="2" xfId="2" applyNumberFormat="1" applyFont="1" applyFill="1" applyBorder="1" applyAlignment="1">
      <alignment horizontal="center" vertical="center" wrapText="1"/>
    </xf>
    <xf numFmtId="176" fontId="2" fillId="2" borderId="3" xfId="2" applyNumberFormat="1" applyFill="1" applyBorder="1" applyAlignment="1">
      <alignment horizontal="center" vertical="center" wrapText="1"/>
    </xf>
    <xf numFmtId="176" fontId="0" fillId="2" borderId="3" xfId="2" applyNumberFormat="1" applyFont="1" applyFill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 wrapText="1"/>
    </xf>
    <xf numFmtId="176" fontId="29" fillId="2" borderId="3" xfId="2" applyNumberFormat="1" applyFont="1" applyFill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shrinkToFit="1"/>
    </xf>
    <xf numFmtId="0" fontId="12" fillId="0" borderId="10" xfId="2" applyFont="1" applyBorder="1" applyAlignment="1">
      <alignment horizontal="center" vertical="center" shrinkToFit="1"/>
    </xf>
    <xf numFmtId="0" fontId="12" fillId="0" borderId="9" xfId="2" applyFont="1" applyBorder="1" applyAlignment="1">
      <alignment horizontal="center" vertical="center" shrinkToFit="1"/>
    </xf>
    <xf numFmtId="176" fontId="2" fillId="2" borderId="4" xfId="2" applyNumberFormat="1" applyFill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shrinkToFit="1"/>
    </xf>
    <xf numFmtId="0" fontId="12" fillId="0" borderId="8" xfId="2" applyFont="1" applyBorder="1" applyAlignment="1">
      <alignment horizontal="center" vertical="center" shrinkToFit="1"/>
    </xf>
    <xf numFmtId="0" fontId="12" fillId="0" borderId="14" xfId="2" applyFont="1" applyBorder="1" applyAlignment="1">
      <alignment horizontal="center" vertical="center" shrinkToFit="1"/>
    </xf>
    <xf numFmtId="0" fontId="15" fillId="0" borderId="14" xfId="2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176" fontId="2" fillId="2" borderId="73" xfId="2" applyNumberFormat="1" applyFill="1" applyBorder="1" applyAlignment="1">
      <alignment horizontal="center" vertical="center" wrapText="1"/>
    </xf>
    <xf numFmtId="176" fontId="0" fillId="2" borderId="74" xfId="2" applyNumberFormat="1" applyFont="1" applyFill="1" applyBorder="1" applyAlignment="1">
      <alignment horizontal="center" vertical="center" wrapText="1"/>
    </xf>
    <xf numFmtId="176" fontId="2" fillId="2" borderId="65" xfId="2" applyNumberFormat="1" applyFill="1" applyBorder="1" applyAlignment="1">
      <alignment horizontal="center" vertical="center" wrapText="1"/>
    </xf>
    <xf numFmtId="176" fontId="2" fillId="2" borderId="66" xfId="2" applyNumberForma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8" fillId="0" borderId="7" xfId="2" applyFont="1" applyBorder="1" applyAlignment="1">
      <alignment horizontal="center" vertical="center" shrinkToFit="1"/>
    </xf>
    <xf numFmtId="0" fontId="18" fillId="0" borderId="8" xfId="2" applyFont="1" applyBorder="1" applyAlignment="1">
      <alignment horizontal="center" vertical="center" shrinkToFit="1"/>
    </xf>
    <xf numFmtId="0" fontId="20" fillId="0" borderId="7" xfId="2" applyFont="1" applyBorder="1" applyAlignment="1">
      <alignment horizontal="center" vertical="center" shrinkToFit="1"/>
    </xf>
    <xf numFmtId="0" fontId="20" fillId="0" borderId="8" xfId="2" applyFont="1" applyBorder="1" applyAlignment="1">
      <alignment horizontal="center" vertical="center" shrinkToFit="1"/>
    </xf>
    <xf numFmtId="0" fontId="20" fillId="0" borderId="11" xfId="2" applyFont="1" applyBorder="1" applyAlignment="1">
      <alignment horizontal="center" vertical="center" shrinkToFit="1"/>
    </xf>
    <xf numFmtId="0" fontId="15" fillId="0" borderId="7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24" fillId="0" borderId="7" xfId="2" applyFont="1" applyBorder="1" applyAlignment="1">
      <alignment horizontal="center" vertical="center" shrinkToFit="1"/>
    </xf>
    <xf numFmtId="0" fontId="24" fillId="0" borderId="8" xfId="2" applyFont="1" applyBorder="1" applyAlignment="1">
      <alignment horizontal="center" vertical="center" shrinkToFit="1"/>
    </xf>
    <xf numFmtId="0" fontId="2" fillId="0" borderId="37" xfId="2" applyBorder="1" applyAlignment="1">
      <alignment horizontal="center" vertical="center" textRotation="180" shrinkToFit="1"/>
    </xf>
    <xf numFmtId="0" fontId="2" fillId="0" borderId="34" xfId="2" applyBorder="1" applyAlignment="1">
      <alignment horizontal="center" vertical="center" wrapText="1" shrinkToFit="1"/>
    </xf>
    <xf numFmtId="0" fontId="2" fillId="0" borderId="45" xfId="2" applyBorder="1" applyAlignment="1">
      <alignment horizontal="center" vertical="center" wrapText="1" shrinkToFit="1"/>
    </xf>
    <xf numFmtId="0" fontId="2" fillId="0" borderId="40" xfId="2" applyBorder="1" applyAlignment="1">
      <alignment horizontal="center" vertical="center" wrapText="1" shrinkToFit="1"/>
    </xf>
    <xf numFmtId="0" fontId="2" fillId="0" borderId="58" xfId="2" applyBorder="1" applyAlignment="1">
      <alignment horizontal="center" vertical="center" wrapText="1" shrinkToFit="1"/>
    </xf>
    <xf numFmtId="0" fontId="2" fillId="0" borderId="36" xfId="2" applyBorder="1" applyAlignment="1">
      <alignment horizontal="center" vertical="center" textRotation="255" shrinkToFit="1"/>
    </xf>
    <xf numFmtId="0" fontId="2" fillId="0" borderId="0" xfId="2" applyAlignment="1">
      <alignment horizontal="right" vertical="top"/>
    </xf>
    <xf numFmtId="0" fontId="2" fillId="0" borderId="0" xfId="2" applyAlignment="1">
      <alignment horizontal="left" vertical="center"/>
    </xf>
    <xf numFmtId="0" fontId="2" fillId="0" borderId="53" xfId="2" applyBorder="1" applyAlignment="1">
      <alignment horizontal="center" vertical="center" wrapText="1" shrinkToFit="1"/>
    </xf>
    <xf numFmtId="0" fontId="2" fillId="0" borderId="46" xfId="2" applyBorder="1" applyAlignment="1">
      <alignment horizontal="center" vertical="center" wrapText="1" shrinkToFit="1"/>
    </xf>
    <xf numFmtId="0" fontId="33" fillId="0" borderId="0" xfId="2" applyFont="1" applyAlignment="1">
      <alignment horizontal="center" shrinkToFit="1"/>
    </xf>
    <xf numFmtId="0" fontId="2" fillId="0" borderId="30" xfId="2" applyBorder="1" applyAlignment="1">
      <alignment horizontal="center" vertical="center" textRotation="180" shrinkToFit="1"/>
    </xf>
    <xf numFmtId="0" fontId="2" fillId="0" borderId="32" xfId="2" applyBorder="1" applyAlignment="1">
      <alignment horizontal="center" vertical="center" wrapText="1" shrinkToFit="1"/>
    </xf>
    <xf numFmtId="0" fontId="32" fillId="0" borderId="0" xfId="2" applyFont="1" applyAlignment="1">
      <alignment horizontal="center" shrinkToFit="1"/>
    </xf>
    <xf numFmtId="0" fontId="33" fillId="0" borderId="0" xfId="2" applyFont="1" applyAlignment="1">
      <alignment horizontal="right" vertical="top"/>
    </xf>
    <xf numFmtId="0" fontId="42" fillId="0" borderId="0" xfId="2" applyFont="1" applyAlignment="1">
      <alignment horizontal="left" vertical="center"/>
    </xf>
    <xf numFmtId="0" fontId="32" fillId="0" borderId="65" xfId="2" applyFont="1" applyBorder="1" applyAlignment="1">
      <alignment horizontal="center" shrinkToFit="1"/>
    </xf>
    <xf numFmtId="0" fontId="32" fillId="0" borderId="66" xfId="2" applyFont="1" applyBorder="1" applyAlignment="1">
      <alignment horizontal="center" shrinkToFit="1"/>
    </xf>
    <xf numFmtId="0" fontId="48" fillId="6" borderId="70" xfId="2" applyFont="1" applyFill="1" applyBorder="1" applyAlignment="1">
      <alignment horizontal="center" vertical="center" shrinkToFit="1"/>
    </xf>
    <xf numFmtId="0" fontId="2" fillId="6" borderId="70" xfId="2" applyFill="1" applyBorder="1" applyAlignment="1">
      <alignment horizontal="center" vertical="center" shrinkToFit="1"/>
    </xf>
    <xf numFmtId="0" fontId="2" fillId="6" borderId="0" xfId="2" applyFill="1" applyAlignment="1">
      <alignment horizontal="center" vertical="center" shrinkToFit="1"/>
    </xf>
    <xf numFmtId="0" fontId="2" fillId="0" borderId="0" xfId="1"/>
    <xf numFmtId="176" fontId="55" fillId="7" borderId="75" xfId="2" applyNumberFormat="1" applyFont="1" applyFill="1" applyBorder="1" applyAlignment="1">
      <alignment horizontal="left" vertical="center" wrapText="1"/>
    </xf>
    <xf numFmtId="176" fontId="55" fillId="7" borderId="76" xfId="2" applyNumberFormat="1" applyFont="1" applyFill="1" applyBorder="1" applyAlignment="1">
      <alignment horizontal="left" vertical="center" wrapText="1"/>
    </xf>
    <xf numFmtId="0" fontId="56" fillId="0" borderId="10" xfId="1" applyFont="1" applyBorder="1" applyAlignment="1">
      <alignment vertical="center"/>
    </xf>
    <xf numFmtId="176" fontId="55" fillId="7" borderId="49" xfId="2" applyNumberFormat="1" applyFont="1" applyFill="1" applyBorder="1" applyAlignment="1">
      <alignment horizontal="left" vertical="center" wrapText="1"/>
    </xf>
    <xf numFmtId="176" fontId="55" fillId="7" borderId="0" xfId="2" applyNumberFormat="1" applyFont="1" applyFill="1" applyBorder="1" applyAlignment="1">
      <alignment horizontal="left" vertical="center" wrapText="1"/>
    </xf>
    <xf numFmtId="0" fontId="2" fillId="0" borderId="0" xfId="1" applyFont="1"/>
    <xf numFmtId="0" fontId="57" fillId="7" borderId="52" xfId="2" applyFont="1" applyFill="1" applyBorder="1" applyAlignment="1">
      <alignment horizontal="center" vertical="center" shrinkToFit="1"/>
    </xf>
    <xf numFmtId="0" fontId="58" fillId="7" borderId="52" xfId="2" applyFont="1" applyFill="1" applyBorder="1" applyAlignment="1">
      <alignment horizontal="center" vertical="center" shrinkToFit="1"/>
    </xf>
    <xf numFmtId="0" fontId="58" fillId="7" borderId="75" xfId="2" applyFont="1" applyFill="1" applyBorder="1" applyAlignment="1">
      <alignment horizontal="center" vertical="center" shrinkToFit="1"/>
    </xf>
    <xf numFmtId="0" fontId="58" fillId="7" borderId="77" xfId="2" applyFont="1" applyFill="1" applyBorder="1" applyAlignment="1">
      <alignment horizontal="center" vertical="center"/>
    </xf>
    <xf numFmtId="0" fontId="58" fillId="7" borderId="78" xfId="2" applyFont="1" applyFill="1" applyBorder="1" applyAlignment="1">
      <alignment horizontal="center" vertical="center"/>
    </xf>
    <xf numFmtId="0" fontId="58" fillId="7" borderId="79" xfId="2" applyFont="1" applyFill="1" applyBorder="1" applyAlignment="1">
      <alignment horizontal="center" vertical="center"/>
    </xf>
    <xf numFmtId="0" fontId="58" fillId="7" borderId="80" xfId="2" applyFont="1" applyFill="1" applyBorder="1" applyAlignment="1">
      <alignment horizontal="center" vertical="center"/>
    </xf>
    <xf numFmtId="0" fontId="58" fillId="7" borderId="77" xfId="2" applyFont="1" applyFill="1" applyBorder="1" applyAlignment="1">
      <alignment horizontal="center" vertical="center" shrinkToFit="1"/>
    </xf>
    <xf numFmtId="0" fontId="58" fillId="7" borderId="78" xfId="2" applyFont="1" applyFill="1" applyBorder="1" applyAlignment="1">
      <alignment horizontal="center" vertical="center" shrinkToFit="1"/>
    </xf>
    <xf numFmtId="0" fontId="58" fillId="7" borderId="81" xfId="2" applyFont="1" applyFill="1" applyBorder="1" applyAlignment="1">
      <alignment horizontal="center" vertical="center" shrinkToFit="1"/>
    </xf>
    <xf numFmtId="0" fontId="58" fillId="7" borderId="82" xfId="2" applyFont="1" applyFill="1" applyBorder="1" applyAlignment="1">
      <alignment horizontal="center" vertical="center" shrinkToFit="1"/>
    </xf>
    <xf numFmtId="176" fontId="55" fillId="7" borderId="71" xfId="2" applyNumberFormat="1" applyFont="1" applyFill="1" applyBorder="1" applyAlignment="1">
      <alignment horizontal="left" vertical="center" wrapText="1"/>
    </xf>
    <xf numFmtId="176" fontId="55" fillId="7" borderId="70" xfId="2" applyNumberFormat="1" applyFont="1" applyFill="1" applyBorder="1" applyAlignment="1">
      <alignment horizontal="left" vertical="center" wrapText="1"/>
    </xf>
    <xf numFmtId="176" fontId="59" fillId="8" borderId="10" xfId="2" applyNumberFormat="1" applyFont="1" applyFill="1" applyBorder="1" applyAlignment="1">
      <alignment horizontal="center" vertical="center" wrapText="1"/>
    </xf>
    <xf numFmtId="176" fontId="59" fillId="8" borderId="8" xfId="2" applyNumberFormat="1" applyFont="1" applyFill="1" applyBorder="1" applyAlignment="1">
      <alignment horizontal="center" vertical="center" wrapText="1"/>
    </xf>
    <xf numFmtId="176" fontId="59" fillId="8" borderId="7" xfId="2" applyNumberFormat="1" applyFont="1" applyFill="1" applyBorder="1" applyAlignment="1">
      <alignment horizontal="center" vertical="center" wrapText="1"/>
    </xf>
    <xf numFmtId="176" fontId="59" fillId="8" borderId="9" xfId="2" applyNumberFormat="1" applyFont="1" applyFill="1" applyBorder="1" applyAlignment="1">
      <alignment horizontal="center" vertical="center" wrapText="1"/>
    </xf>
    <xf numFmtId="0" fontId="56" fillId="0" borderId="75" xfId="1" applyFont="1" applyBorder="1" applyAlignment="1">
      <alignment vertical="center"/>
    </xf>
    <xf numFmtId="0" fontId="56" fillId="0" borderId="76" xfId="1" applyFont="1" applyBorder="1" applyAlignment="1">
      <alignment vertical="center"/>
    </xf>
    <xf numFmtId="0" fontId="56" fillId="0" borderId="83" xfId="1" applyFont="1" applyBorder="1" applyAlignment="1">
      <alignment vertical="center"/>
    </xf>
    <xf numFmtId="0" fontId="56" fillId="0" borderId="49" xfId="1" applyFont="1" applyBorder="1" applyAlignment="1">
      <alignment vertical="center"/>
    </xf>
    <xf numFmtId="0" fontId="56" fillId="0" borderId="0" xfId="1" applyFont="1" applyBorder="1" applyAlignment="1">
      <alignment vertical="center"/>
    </xf>
    <xf numFmtId="0" fontId="56" fillId="0" borderId="72" xfId="1" applyFont="1" applyBorder="1" applyAlignment="1">
      <alignment vertical="center"/>
    </xf>
    <xf numFmtId="0" fontId="56" fillId="0" borderId="71" xfId="1" applyFont="1" applyBorder="1" applyAlignment="1">
      <alignment vertical="center"/>
    </xf>
    <xf numFmtId="0" fontId="56" fillId="0" borderId="70" xfId="1" applyFont="1" applyBorder="1" applyAlignment="1">
      <alignment vertical="center"/>
    </xf>
    <xf numFmtId="0" fontId="56" fillId="0" borderId="84" xfId="1" applyFont="1" applyBorder="1" applyAlignment="1">
      <alignment vertical="center"/>
    </xf>
    <xf numFmtId="0" fontId="58" fillId="7" borderId="76" xfId="2" applyFont="1" applyFill="1" applyBorder="1" applyAlignment="1">
      <alignment horizontal="center" vertical="center" shrinkToFit="1"/>
    </xf>
    <xf numFmtId="0" fontId="58" fillId="7" borderId="83" xfId="2" applyFont="1" applyFill="1" applyBorder="1" applyAlignment="1">
      <alignment horizontal="center" vertical="center" shrinkToFit="1"/>
    </xf>
    <xf numFmtId="0" fontId="58" fillId="7" borderId="79" xfId="2" applyFont="1" applyFill="1" applyBorder="1" applyAlignment="1">
      <alignment horizontal="center" vertical="center" shrinkToFit="1"/>
    </xf>
    <xf numFmtId="0" fontId="58" fillId="7" borderId="80" xfId="2" applyFont="1" applyFill="1" applyBorder="1" applyAlignment="1">
      <alignment horizontal="center" vertical="center" shrinkToFit="1"/>
    </xf>
    <xf numFmtId="0" fontId="58" fillId="7" borderId="85" xfId="2" applyFont="1" applyFill="1" applyBorder="1" applyAlignment="1">
      <alignment horizontal="center" vertical="center" shrinkToFit="1"/>
    </xf>
    <xf numFmtId="0" fontId="58" fillId="7" borderId="86" xfId="2" applyFont="1" applyFill="1" applyBorder="1" applyAlignment="1">
      <alignment horizontal="center" vertical="center" shrinkToFit="1"/>
    </xf>
    <xf numFmtId="176" fontId="60" fillId="7" borderId="75" xfId="2" applyNumberFormat="1" applyFont="1" applyFill="1" applyBorder="1" applyAlignment="1">
      <alignment horizontal="left" vertical="center" wrapText="1"/>
    </xf>
    <xf numFmtId="176" fontId="60" fillId="7" borderId="76" xfId="2" applyNumberFormat="1" applyFont="1" applyFill="1" applyBorder="1" applyAlignment="1">
      <alignment horizontal="left" vertical="center" wrapText="1"/>
    </xf>
    <xf numFmtId="176" fontId="60" fillId="7" borderId="83" xfId="2" applyNumberFormat="1" applyFont="1" applyFill="1" applyBorder="1" applyAlignment="1">
      <alignment horizontal="left" vertical="center" wrapText="1"/>
    </xf>
    <xf numFmtId="176" fontId="61" fillId="7" borderId="75" xfId="2" applyNumberFormat="1" applyFont="1" applyFill="1" applyBorder="1" applyAlignment="1">
      <alignment horizontal="center" vertical="center" wrapText="1"/>
    </xf>
    <xf numFmtId="176" fontId="61" fillId="7" borderId="76" xfId="2" applyNumberFormat="1" applyFont="1" applyFill="1" applyBorder="1" applyAlignment="1">
      <alignment horizontal="center" vertical="center" wrapText="1"/>
    </xf>
    <xf numFmtId="176" fontId="61" fillId="7" borderId="83" xfId="2" applyNumberFormat="1" applyFont="1" applyFill="1" applyBorder="1" applyAlignment="1">
      <alignment horizontal="center" vertical="center" wrapText="1"/>
    </xf>
    <xf numFmtId="176" fontId="60" fillId="7" borderId="49" xfId="2" applyNumberFormat="1" applyFont="1" applyFill="1" applyBorder="1" applyAlignment="1">
      <alignment horizontal="left" vertical="center" wrapText="1"/>
    </xf>
    <xf numFmtId="176" fontId="60" fillId="7" borderId="0" xfId="2" applyNumberFormat="1" applyFont="1" applyFill="1" applyBorder="1" applyAlignment="1">
      <alignment horizontal="left" vertical="center" wrapText="1"/>
    </xf>
    <xf numFmtId="176" fontId="60" fillId="7" borderId="72" xfId="2" applyNumberFormat="1" applyFont="1" applyFill="1" applyBorder="1" applyAlignment="1">
      <alignment horizontal="left" vertical="center" wrapText="1"/>
    </xf>
    <xf numFmtId="176" fontId="61" fillId="7" borderId="49" xfId="2" applyNumberFormat="1" applyFont="1" applyFill="1" applyBorder="1" applyAlignment="1">
      <alignment horizontal="center" vertical="center" wrapText="1"/>
    </xf>
    <xf numFmtId="176" fontId="61" fillId="7" borderId="0" xfId="2" applyNumberFormat="1" applyFont="1" applyFill="1" applyBorder="1" applyAlignment="1">
      <alignment horizontal="center" vertical="center" wrapText="1"/>
    </xf>
    <xf numFmtId="176" fontId="61" fillId="7" borderId="72" xfId="2" applyNumberFormat="1" applyFont="1" applyFill="1" applyBorder="1" applyAlignment="1">
      <alignment horizontal="center" vertical="center" wrapText="1"/>
    </xf>
    <xf numFmtId="176" fontId="60" fillId="7" borderId="71" xfId="2" applyNumberFormat="1" applyFont="1" applyFill="1" applyBorder="1" applyAlignment="1">
      <alignment horizontal="left" vertical="center" wrapText="1"/>
    </xf>
    <xf numFmtId="176" fontId="60" fillId="7" borderId="70" xfId="2" applyNumberFormat="1" applyFont="1" applyFill="1" applyBorder="1" applyAlignment="1">
      <alignment horizontal="left" vertical="center" wrapText="1"/>
    </xf>
    <xf numFmtId="176" fontId="62" fillId="7" borderId="84" xfId="2" applyNumberFormat="1" applyFont="1" applyFill="1" applyBorder="1" applyAlignment="1">
      <alignment horizontal="left" vertical="center" wrapText="1"/>
    </xf>
    <xf numFmtId="176" fontId="61" fillId="7" borderId="71" xfId="2" applyNumberFormat="1" applyFont="1" applyFill="1" applyBorder="1" applyAlignment="1">
      <alignment horizontal="center" vertical="center" wrapText="1"/>
    </xf>
    <xf numFmtId="176" fontId="61" fillId="7" borderId="70" xfId="2" applyNumberFormat="1" applyFont="1" applyFill="1" applyBorder="1" applyAlignment="1">
      <alignment horizontal="center" vertical="center" wrapText="1"/>
    </xf>
    <xf numFmtId="176" fontId="61" fillId="7" borderId="84" xfId="2" applyNumberFormat="1" applyFont="1" applyFill="1" applyBorder="1" applyAlignment="1">
      <alignment horizontal="center" vertical="center" wrapText="1"/>
    </xf>
    <xf numFmtId="0" fontId="58" fillId="7" borderId="78" xfId="2" applyFont="1" applyFill="1" applyBorder="1" applyAlignment="1">
      <alignment horizontal="center" shrinkToFit="1"/>
    </xf>
    <xf numFmtId="0" fontId="58" fillId="7" borderId="79" xfId="2" applyFont="1" applyFill="1" applyBorder="1" applyAlignment="1">
      <alignment horizontal="center" shrinkToFit="1"/>
    </xf>
    <xf numFmtId="0" fontId="58" fillId="7" borderId="80" xfId="2" applyFont="1" applyFill="1" applyBorder="1" applyAlignment="1">
      <alignment horizontal="center" shrinkToFit="1"/>
    </xf>
    <xf numFmtId="0" fontId="32" fillId="0" borderId="75" xfId="1" applyFont="1" applyBorder="1" applyAlignment="1">
      <alignment horizontal="center" vertical="center"/>
    </xf>
    <xf numFmtId="0" fontId="32" fillId="0" borderId="76" xfId="1" applyFont="1" applyBorder="1" applyAlignment="1">
      <alignment horizontal="center" vertical="center"/>
    </xf>
    <xf numFmtId="0" fontId="32" fillId="0" borderId="83" xfId="1" applyFont="1" applyBorder="1" applyAlignment="1">
      <alignment horizontal="center" vertical="center"/>
    </xf>
    <xf numFmtId="0" fontId="32" fillId="0" borderId="49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32" fillId="0" borderId="72" xfId="1" applyFont="1" applyBorder="1" applyAlignment="1">
      <alignment horizontal="center" vertical="center"/>
    </xf>
    <xf numFmtId="0" fontId="58" fillId="7" borderId="87" xfId="2" applyFont="1" applyFill="1" applyBorder="1" applyAlignment="1">
      <alignment horizontal="center" vertical="center" shrinkToFit="1"/>
    </xf>
    <xf numFmtId="0" fontId="58" fillId="7" borderId="88" xfId="2" applyFont="1" applyFill="1" applyBorder="1" applyAlignment="1">
      <alignment horizontal="center" vertical="center" shrinkToFit="1"/>
    </xf>
    <xf numFmtId="0" fontId="58" fillId="7" borderId="89" xfId="2" applyFont="1" applyFill="1" applyBorder="1" applyAlignment="1">
      <alignment horizontal="center" vertical="center" shrinkToFit="1"/>
    </xf>
    <xf numFmtId="0" fontId="58" fillId="7" borderId="90" xfId="2" applyFont="1" applyFill="1" applyBorder="1" applyAlignment="1">
      <alignment horizontal="center" vertical="center" shrinkToFit="1"/>
    </xf>
    <xf numFmtId="0" fontId="58" fillId="7" borderId="91" xfId="2" applyFont="1" applyFill="1" applyBorder="1" applyAlignment="1">
      <alignment horizontal="center" vertical="center" shrinkToFit="1"/>
    </xf>
    <xf numFmtId="0" fontId="58" fillId="7" borderId="92" xfId="2" applyFont="1" applyFill="1" applyBorder="1" applyAlignment="1">
      <alignment horizontal="center" vertical="center"/>
    </xf>
    <xf numFmtId="0" fontId="58" fillId="7" borderId="93" xfId="2" applyFont="1" applyFill="1" applyBorder="1" applyAlignment="1">
      <alignment horizontal="center" vertical="center"/>
    </xf>
    <xf numFmtId="0" fontId="58" fillId="7" borderId="93" xfId="2" applyFont="1" applyFill="1" applyBorder="1" applyAlignment="1">
      <alignment horizontal="center" vertical="center" shrinkToFit="1"/>
    </xf>
    <xf numFmtId="0" fontId="58" fillId="7" borderId="92" xfId="2" applyFont="1" applyFill="1" applyBorder="1" applyAlignment="1">
      <alignment horizontal="center" vertical="center" shrinkToFit="1"/>
    </xf>
    <xf numFmtId="0" fontId="58" fillId="7" borderId="94" xfId="2" applyFont="1" applyFill="1" applyBorder="1" applyAlignment="1">
      <alignment horizontal="center" vertical="center" shrinkToFit="1"/>
    </xf>
    <xf numFmtId="0" fontId="32" fillId="0" borderId="71" xfId="1" applyFont="1" applyBorder="1" applyAlignment="1">
      <alignment horizontal="center" vertical="center"/>
    </xf>
    <xf numFmtId="0" fontId="32" fillId="0" borderId="70" xfId="1" applyFont="1" applyBorder="1" applyAlignment="1">
      <alignment horizontal="center" vertical="center"/>
    </xf>
    <xf numFmtId="0" fontId="32" fillId="0" borderId="84" xfId="1" applyFont="1" applyBorder="1" applyAlignment="1">
      <alignment horizontal="center" vertical="center"/>
    </xf>
    <xf numFmtId="0" fontId="2" fillId="0" borderId="0" xfId="2" applyFont="1">
      <alignment vertical="center"/>
    </xf>
    <xf numFmtId="0" fontId="2" fillId="0" borderId="0" xfId="2" applyFont="1" applyBorder="1">
      <alignment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Fill="1">
      <alignment vertical="center"/>
    </xf>
    <xf numFmtId="0" fontId="2" fillId="0" borderId="0" xfId="2" applyFont="1" applyAlignment="1">
      <alignment vertical="center" shrinkToFit="1"/>
    </xf>
    <xf numFmtId="0" fontId="2" fillId="0" borderId="0" xfId="2" applyFont="1" applyAlignment="1">
      <alignment horizontal="center" vertical="center"/>
    </xf>
    <xf numFmtId="0" fontId="42" fillId="0" borderId="0" xfId="2" applyFont="1" applyBorder="1" applyAlignment="1">
      <alignment horizontal="center" vertical="center"/>
    </xf>
    <xf numFmtId="0" fontId="2" fillId="0" borderId="0" xfId="2" applyFont="1" applyFill="1" applyBorder="1">
      <alignment vertical="center"/>
    </xf>
    <xf numFmtId="0" fontId="2" fillId="0" borderId="0" xfId="2" applyFont="1" applyBorder="1" applyAlignment="1">
      <alignment horizontal="left" vertical="center" shrinkToFit="1"/>
    </xf>
    <xf numFmtId="0" fontId="2" fillId="0" borderId="0" xfId="2" applyFont="1" applyBorder="1" applyAlignment="1">
      <alignment horizontal="left" vertical="center"/>
    </xf>
    <xf numFmtId="0" fontId="42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horizontal="right" vertical="top"/>
    </xf>
    <xf numFmtId="0" fontId="33" fillId="0" borderId="95" xfId="2" applyFont="1" applyBorder="1" applyAlignment="1">
      <alignment horizontal="right" vertical="top"/>
    </xf>
    <xf numFmtId="0" fontId="33" fillId="0" borderId="0" xfId="2" applyFont="1" applyBorder="1" applyAlignment="1">
      <alignment horizontal="right" vertical="top"/>
    </xf>
    <xf numFmtId="9" fontId="2" fillId="0" borderId="0" xfId="2" applyNumberFormat="1" applyFont="1" applyBorder="1">
      <alignment vertical="center"/>
    </xf>
    <xf numFmtId="0" fontId="2" fillId="0" borderId="0" xfId="2" applyFont="1" applyBorder="1" applyAlignment="1">
      <alignment horizontal="right"/>
    </xf>
    <xf numFmtId="0" fontId="33" fillId="0" borderId="96" xfId="2" applyFont="1" applyBorder="1" applyAlignment="1">
      <alignment horizontal="center" vertical="center"/>
    </xf>
    <xf numFmtId="0" fontId="33" fillId="0" borderId="51" xfId="2" applyFont="1" applyBorder="1" applyAlignment="1">
      <alignment horizontal="left" vertical="center"/>
    </xf>
    <xf numFmtId="0" fontId="33" fillId="0" borderId="97" xfId="2" applyFont="1" applyBorder="1" applyAlignment="1">
      <alignment horizontal="right"/>
    </xf>
    <xf numFmtId="0" fontId="43" fillId="0" borderId="98" xfId="2" applyFont="1" applyFill="1" applyBorder="1" applyAlignment="1">
      <alignment horizontal="center" vertical="center" wrapText="1" shrinkToFit="1"/>
    </xf>
    <xf numFmtId="0" fontId="67" fillId="7" borderId="40" xfId="2" applyFont="1" applyFill="1" applyBorder="1" applyAlignment="1">
      <alignment horizontal="left" vertical="center" shrinkToFit="1"/>
    </xf>
    <xf numFmtId="0" fontId="67" fillId="7" borderId="51" xfId="2" applyFont="1" applyFill="1" applyBorder="1" applyAlignment="1">
      <alignment horizontal="left" vertical="center" shrinkToFit="1"/>
    </xf>
    <xf numFmtId="0" fontId="67" fillId="7" borderId="52" xfId="2" applyFont="1" applyFill="1" applyBorder="1" applyAlignment="1">
      <alignment vertical="center" textRotation="180" shrinkToFit="1"/>
    </xf>
    <xf numFmtId="0" fontId="67" fillId="7" borderId="99" xfId="2" applyFont="1" applyFill="1" applyBorder="1" applyAlignment="1">
      <alignment horizontal="left" vertical="center" shrinkToFit="1"/>
    </xf>
    <xf numFmtId="0" fontId="67" fillId="0" borderId="98" xfId="2" applyFont="1" applyBorder="1" applyAlignment="1">
      <alignment horizontal="left" vertical="center" shrinkToFit="1"/>
    </xf>
    <xf numFmtId="0" fontId="67" fillId="0" borderId="98" xfId="2" applyFont="1" applyFill="1" applyBorder="1" applyAlignment="1">
      <alignment vertical="center" textRotation="180" shrinkToFit="1"/>
    </xf>
    <xf numFmtId="0" fontId="67" fillId="0" borderId="68" xfId="2" applyFont="1" applyBorder="1">
      <alignment vertical="center"/>
    </xf>
    <xf numFmtId="0" fontId="67" fillId="0" borderId="52" xfId="2" applyFont="1" applyBorder="1" applyAlignment="1">
      <alignment vertical="center" shrinkToFit="1"/>
    </xf>
    <xf numFmtId="0" fontId="67" fillId="0" borderId="75" xfId="2" applyFont="1" applyBorder="1">
      <alignment vertical="center"/>
    </xf>
    <xf numFmtId="0" fontId="2" fillId="0" borderId="68" xfId="2" applyFont="1" applyBorder="1" applyAlignment="1">
      <alignment horizontal="right"/>
    </xf>
    <xf numFmtId="0" fontId="2" fillId="0" borderId="100" xfId="2" applyFont="1" applyFill="1" applyBorder="1" applyAlignment="1">
      <alignment horizontal="center" vertical="center" shrinkToFit="1"/>
    </xf>
    <xf numFmtId="0" fontId="33" fillId="0" borderId="101" xfId="2" applyFont="1" applyBorder="1" applyAlignment="1">
      <alignment horizontal="center" vertical="center"/>
    </xf>
    <xf numFmtId="0" fontId="33" fillId="0" borderId="45" xfId="2" applyFont="1" applyBorder="1" applyAlignment="1">
      <alignment horizontal="left" vertical="center"/>
    </xf>
    <xf numFmtId="0" fontId="33" fillId="0" borderId="102" xfId="2" applyFont="1" applyBorder="1">
      <alignment vertical="center"/>
    </xf>
    <xf numFmtId="0" fontId="43" fillId="0" borderId="40" xfId="2" applyFont="1" applyFill="1" applyBorder="1" applyAlignment="1">
      <alignment horizontal="center" vertical="center" wrapText="1" shrinkToFit="1"/>
    </xf>
    <xf numFmtId="0" fontId="68" fillId="0" borderId="40" xfId="2" applyFont="1" applyBorder="1" applyAlignment="1">
      <alignment horizontal="left" vertical="center" shrinkToFit="1"/>
    </xf>
    <xf numFmtId="0" fontId="68" fillId="0" borderId="40" xfId="2" applyFont="1" applyFill="1" applyBorder="1" applyAlignment="1">
      <alignment horizontal="left" vertical="center" shrinkToFit="1"/>
    </xf>
    <xf numFmtId="0" fontId="69" fillId="0" borderId="40" xfId="2" applyFont="1" applyBorder="1" applyAlignment="1">
      <alignment horizontal="left" vertical="center" shrinkToFit="1"/>
    </xf>
    <xf numFmtId="0" fontId="70" fillId="7" borderId="45" xfId="2" applyFont="1" applyFill="1" applyBorder="1" applyAlignment="1">
      <alignment horizontal="left" vertical="center" shrinkToFit="1"/>
    </xf>
    <xf numFmtId="0" fontId="70" fillId="7" borderId="43" xfId="2" applyFont="1" applyFill="1" applyBorder="1" applyAlignment="1">
      <alignment horizontal="left" vertical="center" shrinkToFit="1"/>
    </xf>
    <xf numFmtId="0" fontId="70" fillId="7" borderId="41" xfId="2" applyFont="1" applyFill="1" applyBorder="1" applyAlignment="1">
      <alignment horizontal="left" vertical="center" shrinkToFit="1"/>
    </xf>
    <xf numFmtId="0" fontId="67" fillId="7" borderId="40" xfId="2" applyFont="1" applyFill="1" applyBorder="1" applyAlignment="1">
      <alignment vertical="center" textRotation="180" shrinkToFit="1"/>
    </xf>
    <xf numFmtId="0" fontId="69" fillId="7" borderId="40" xfId="2" applyFont="1" applyFill="1" applyBorder="1" applyAlignment="1">
      <alignment horizontal="left" vertical="center" shrinkToFit="1"/>
    </xf>
    <xf numFmtId="0" fontId="67" fillId="0" borderId="40" xfId="2" applyFont="1" applyFill="1" applyBorder="1" applyAlignment="1">
      <alignment horizontal="left" vertical="center" shrinkToFit="1"/>
    </xf>
    <xf numFmtId="0" fontId="2" fillId="0" borderId="32" xfId="2" applyFont="1" applyBorder="1">
      <alignment vertical="center"/>
    </xf>
    <xf numFmtId="0" fontId="2" fillId="0" borderId="103" xfId="2" applyFont="1" applyFill="1" applyBorder="1" applyAlignment="1">
      <alignment horizontal="center" vertical="center" shrinkToFit="1"/>
    </xf>
    <xf numFmtId="0" fontId="33" fillId="0" borderId="45" xfId="2" applyFont="1" applyBorder="1" applyAlignment="1">
      <alignment horizontal="center"/>
    </xf>
    <xf numFmtId="0" fontId="33" fillId="0" borderId="102" xfId="2" applyFont="1" applyBorder="1" applyAlignment="1">
      <alignment horizontal="right"/>
    </xf>
    <xf numFmtId="0" fontId="67" fillId="0" borderId="40" xfId="2" applyFont="1" applyBorder="1" applyAlignment="1">
      <alignment horizontal="left" vertical="center" shrinkToFit="1"/>
    </xf>
    <xf numFmtId="0" fontId="67" fillId="0" borderId="0" xfId="2" applyFont="1">
      <alignment vertical="center"/>
    </xf>
    <xf numFmtId="0" fontId="67" fillId="0" borderId="43" xfId="2" applyFont="1" applyBorder="1">
      <alignment vertical="center"/>
    </xf>
    <xf numFmtId="0" fontId="67" fillId="0" borderId="40" xfId="2" applyFont="1" applyFill="1" applyBorder="1" applyAlignment="1">
      <alignment vertical="center" textRotation="180" shrinkToFit="1"/>
    </xf>
    <xf numFmtId="0" fontId="67" fillId="0" borderId="40" xfId="2" applyFont="1" applyBorder="1" applyAlignment="1">
      <alignment horizontal="left" vertical="center" wrapText="1" shrinkToFit="1"/>
    </xf>
    <xf numFmtId="0" fontId="68" fillId="7" borderId="40" xfId="2" applyFont="1" applyFill="1" applyBorder="1" applyAlignment="1">
      <alignment horizontal="left" vertical="center" shrinkToFit="1"/>
    </xf>
    <xf numFmtId="0" fontId="33" fillId="0" borderId="37" xfId="2" applyFont="1" applyBorder="1" applyAlignment="1">
      <alignment horizontal="center" vertical="center" textRotation="180" shrinkToFit="1"/>
    </xf>
    <xf numFmtId="0" fontId="42" fillId="0" borderId="104" xfId="2" applyFont="1" applyBorder="1" applyAlignment="1">
      <alignment horizontal="center" vertical="center" textRotation="255" shrinkToFit="1"/>
    </xf>
    <xf numFmtId="0" fontId="33" fillId="0" borderId="45" xfId="2" applyFont="1" applyBorder="1" applyAlignment="1">
      <alignment horizontal="center" vertical="center"/>
    </xf>
    <xf numFmtId="0" fontId="42" fillId="0" borderId="104" xfId="2" applyFont="1" applyBorder="1" applyAlignment="1">
      <alignment horizontal="center"/>
    </xf>
    <xf numFmtId="179" fontId="2" fillId="0" borderId="0" xfId="2" applyNumberFormat="1" applyFont="1" applyBorder="1" applyAlignment="1">
      <alignment horizontal="center" vertical="center"/>
    </xf>
    <xf numFmtId="178" fontId="2" fillId="0" borderId="0" xfId="2" applyNumberFormat="1" applyFont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center" vertical="center"/>
    </xf>
    <xf numFmtId="0" fontId="33" fillId="0" borderId="45" xfId="2" applyFont="1" applyBorder="1" applyAlignment="1">
      <alignment horizontal="center" vertical="center" shrinkToFit="1"/>
    </xf>
    <xf numFmtId="0" fontId="67" fillId="0" borderId="34" xfId="2" applyFont="1" applyBorder="1" applyAlignment="1">
      <alignment horizontal="left" vertical="center" shrinkToFit="1"/>
    </xf>
    <xf numFmtId="0" fontId="67" fillId="7" borderId="45" xfId="2" applyFont="1" applyFill="1" applyBorder="1" applyAlignment="1">
      <alignment horizontal="left" vertical="center" shrinkToFit="1"/>
    </xf>
    <xf numFmtId="0" fontId="67" fillId="7" borderId="43" xfId="2" applyFont="1" applyFill="1" applyBorder="1" applyAlignment="1">
      <alignment horizontal="left" vertical="center" shrinkToFit="1"/>
    </xf>
    <xf numFmtId="0" fontId="67" fillId="7" borderId="41" xfId="2" applyFont="1" applyFill="1" applyBorder="1" applyAlignment="1">
      <alignment horizontal="left" vertical="center" shrinkToFit="1"/>
    </xf>
    <xf numFmtId="0" fontId="33" fillId="0" borderId="105" xfId="2" applyFont="1" applyBorder="1" applyAlignment="1">
      <alignment horizontal="center" vertical="center"/>
    </xf>
    <xf numFmtId="0" fontId="33" fillId="0" borderId="32" xfId="2" applyFont="1" applyBorder="1" applyAlignment="1">
      <alignment horizontal="center" vertical="center"/>
    </xf>
    <xf numFmtId="0" fontId="33" fillId="0" borderId="106" xfId="2" applyFont="1" applyBorder="1">
      <alignment vertical="center"/>
    </xf>
    <xf numFmtId="0" fontId="71" fillId="9" borderId="37" xfId="2" applyFont="1" applyFill="1" applyBorder="1" applyAlignment="1">
      <alignment horizontal="center" vertical="center" shrinkToFit="1"/>
    </xf>
    <xf numFmtId="0" fontId="71" fillId="9" borderId="31" xfId="2" applyFont="1" applyFill="1" applyBorder="1" applyAlignment="1">
      <alignment horizontal="center" vertical="center" shrinkToFit="1"/>
    </xf>
    <xf numFmtId="0" fontId="72" fillId="9" borderId="37" xfId="2" applyFont="1" applyFill="1" applyBorder="1" applyAlignment="1">
      <alignment horizontal="center" vertical="center" shrinkToFit="1"/>
    </xf>
    <xf numFmtId="0" fontId="42" fillId="0" borderId="103" xfId="2" applyFont="1" applyBorder="1" applyAlignment="1">
      <alignment horizontal="center"/>
    </xf>
    <xf numFmtId="0" fontId="33" fillId="0" borderId="40" xfId="2" applyFont="1" applyBorder="1" applyAlignment="1">
      <alignment horizontal="left"/>
    </xf>
    <xf numFmtId="0" fontId="33" fillId="0" borderId="41" xfId="2" applyFont="1" applyBorder="1" applyAlignment="1">
      <alignment horizontal="right"/>
    </xf>
    <xf numFmtId="0" fontId="70" fillId="7" borderId="40" xfId="2" applyFont="1" applyFill="1" applyBorder="1" applyAlignment="1">
      <alignment horizontal="left" vertical="center" shrinkToFit="1"/>
    </xf>
    <xf numFmtId="0" fontId="70" fillId="7" borderId="40" xfId="2" applyFont="1" applyFill="1" applyBorder="1" applyAlignment="1">
      <alignment vertical="center" textRotation="180" shrinkToFit="1"/>
    </xf>
    <xf numFmtId="0" fontId="67" fillId="0" borderId="45" xfId="2" applyFont="1" applyBorder="1" applyAlignment="1">
      <alignment horizontal="left" vertical="center" shrinkToFit="1"/>
    </xf>
    <xf numFmtId="0" fontId="67" fillId="0" borderId="52" xfId="2" applyFont="1" applyFill="1" applyBorder="1" applyAlignment="1">
      <alignment vertical="center" textRotation="180" shrinkToFit="1"/>
    </xf>
    <xf numFmtId="0" fontId="67" fillId="0" borderId="41" xfId="2" applyFont="1" applyBorder="1" applyAlignment="1">
      <alignment horizontal="left" vertical="center" shrinkToFit="1"/>
    </xf>
    <xf numFmtId="0" fontId="2" fillId="0" borderId="45" xfId="2" applyFont="1" applyBorder="1" applyAlignment="1">
      <alignment horizontal="right"/>
    </xf>
    <xf numFmtId="0" fontId="2" fillId="0" borderId="104" xfId="2" applyFont="1" applyFill="1" applyBorder="1" applyAlignment="1">
      <alignment horizontal="center" vertical="center" shrinkToFit="1"/>
    </xf>
    <xf numFmtId="0" fontId="33" fillId="0" borderId="40" xfId="2" applyFont="1" applyBorder="1" applyAlignment="1">
      <alignment horizontal="left" vertical="center"/>
    </xf>
    <xf numFmtId="0" fontId="33" fillId="0" borderId="41" xfId="2" applyFont="1" applyBorder="1">
      <alignment vertical="center"/>
    </xf>
    <xf numFmtId="0" fontId="68" fillId="7" borderId="40" xfId="2" applyFont="1" applyFill="1" applyBorder="1" applyAlignment="1">
      <alignment vertical="center" textRotation="180" shrinkToFit="1"/>
    </xf>
    <xf numFmtId="0" fontId="33" fillId="0" borderId="40" xfId="2" applyFont="1" applyBorder="1" applyAlignment="1">
      <alignment horizontal="center"/>
    </xf>
    <xf numFmtId="0" fontId="33" fillId="0" borderId="40" xfId="2" applyFont="1" applyBorder="1" applyAlignment="1">
      <alignment horizontal="center" vertical="center"/>
    </xf>
    <xf numFmtId="0" fontId="68" fillId="7" borderId="69" xfId="2" applyFont="1" applyFill="1" applyBorder="1" applyAlignment="1">
      <alignment horizontal="left" vertical="center" shrinkToFit="1"/>
    </xf>
    <xf numFmtId="0" fontId="68" fillId="7" borderId="63" xfId="2" applyFont="1" applyFill="1" applyBorder="1" applyAlignment="1">
      <alignment horizontal="left" vertical="center" shrinkToFit="1"/>
    </xf>
    <xf numFmtId="0" fontId="68" fillId="0" borderId="40" xfId="2" applyFont="1" applyFill="1" applyBorder="1" applyAlignment="1">
      <alignment vertical="center" textRotation="180" shrinkToFit="1"/>
    </xf>
    <xf numFmtId="0" fontId="33" fillId="0" borderId="40" xfId="2" applyFont="1" applyBorder="1" applyAlignment="1">
      <alignment horizontal="center" vertical="center" shrinkToFit="1"/>
    </xf>
    <xf numFmtId="0" fontId="33" fillId="0" borderId="34" xfId="2" applyFont="1" applyBorder="1" applyAlignment="1">
      <alignment horizontal="center" vertical="center"/>
    </xf>
    <xf numFmtId="0" fontId="33" fillId="0" borderId="33" xfId="2" applyFont="1" applyBorder="1">
      <alignment vertical="center"/>
    </xf>
    <xf numFmtId="0" fontId="71" fillId="9" borderId="107" xfId="2" applyFont="1" applyFill="1" applyBorder="1" applyAlignment="1">
      <alignment horizontal="center" vertical="center" shrinkToFit="1"/>
    </xf>
    <xf numFmtId="0" fontId="71" fillId="0" borderId="0" xfId="2" applyFont="1">
      <alignment vertical="center"/>
    </xf>
    <xf numFmtId="0" fontId="71" fillId="0" borderId="0" xfId="2" applyFont="1" applyBorder="1">
      <alignment vertical="center"/>
    </xf>
    <xf numFmtId="0" fontId="71" fillId="0" borderId="0" xfId="2" applyFont="1" applyBorder="1" applyAlignment="1">
      <alignment horizontal="center" vertical="center"/>
    </xf>
    <xf numFmtId="0" fontId="71" fillId="0" borderId="0" xfId="2" applyFont="1" applyBorder="1" applyAlignment="1">
      <alignment horizontal="right"/>
    </xf>
    <xf numFmtId="0" fontId="33" fillId="0" borderId="98" xfId="2" applyFont="1" applyBorder="1" applyAlignment="1">
      <alignment horizontal="left" vertical="center"/>
    </xf>
    <xf numFmtId="0" fontId="33" fillId="0" borderId="99" xfId="2" applyFont="1" applyBorder="1" applyAlignment="1">
      <alignment horizontal="right"/>
    </xf>
    <xf numFmtId="0" fontId="43" fillId="0" borderId="41" xfId="2" applyFont="1" applyFill="1" applyBorder="1" applyAlignment="1">
      <alignment horizontal="center" vertical="center" wrapText="1" shrinkToFit="1"/>
    </xf>
    <xf numFmtId="0" fontId="67" fillId="7" borderId="43" xfId="2" applyFont="1" applyFill="1" applyBorder="1" applyAlignment="1">
      <alignment vertical="center" textRotation="180" shrinkToFit="1"/>
    </xf>
    <xf numFmtId="0" fontId="71" fillId="0" borderId="51" xfId="2" applyFont="1" applyBorder="1">
      <alignment vertical="center"/>
    </xf>
    <xf numFmtId="0" fontId="2" fillId="0" borderId="108" xfId="2" applyFont="1" applyBorder="1" applyAlignment="1">
      <alignment horizontal="center" vertical="center" shrinkToFit="1"/>
    </xf>
    <xf numFmtId="0" fontId="71" fillId="0" borderId="32" xfId="2" applyFont="1" applyBorder="1">
      <alignment vertical="center"/>
    </xf>
    <xf numFmtId="0" fontId="42" fillId="0" borderId="104" xfId="2" applyFont="1" applyFill="1" applyBorder="1" applyAlignment="1">
      <alignment horizontal="center" vertical="center" textRotation="255" shrinkToFit="1"/>
    </xf>
    <xf numFmtId="0" fontId="42" fillId="0" borderId="104" xfId="2" applyFont="1" applyFill="1" applyBorder="1" applyAlignment="1">
      <alignment horizontal="center"/>
    </xf>
    <xf numFmtId="0" fontId="42" fillId="0" borderId="103" xfId="2" applyFont="1" applyFill="1" applyBorder="1" applyAlignment="1">
      <alignment horizontal="center"/>
    </xf>
    <xf numFmtId="0" fontId="33" fillId="0" borderId="109" xfId="2" applyFont="1" applyBorder="1" applyAlignment="1">
      <alignment horizontal="center"/>
    </xf>
    <xf numFmtId="0" fontId="71" fillId="0" borderId="40" xfId="2" applyFont="1" applyBorder="1" applyAlignment="1">
      <alignment horizontal="left" vertical="center" shrinkToFit="1"/>
    </xf>
    <xf numFmtId="0" fontId="71" fillId="0" borderId="40" xfId="2" applyFont="1" applyFill="1" applyBorder="1" applyAlignment="1">
      <alignment vertical="center" textRotation="180" shrinkToFit="1"/>
    </xf>
    <xf numFmtId="0" fontId="71" fillId="7" borderId="40" xfId="2" applyFont="1" applyFill="1" applyBorder="1" applyAlignment="1">
      <alignment horizontal="left" vertical="center" shrinkToFit="1"/>
    </xf>
    <xf numFmtId="0" fontId="33" fillId="0" borderId="109" xfId="2" applyFont="1" applyBorder="1" applyAlignment="1">
      <alignment horizontal="center" vertical="center"/>
    </xf>
    <xf numFmtId="0" fontId="71" fillId="0" borderId="40" xfId="2" applyFont="1" applyFill="1" applyBorder="1" applyAlignment="1">
      <alignment horizontal="left" vertical="center" shrinkToFit="1"/>
    </xf>
    <xf numFmtId="0" fontId="33" fillId="0" borderId="110" xfId="2" applyFont="1" applyBorder="1" applyAlignment="1">
      <alignment horizontal="center" vertical="center"/>
    </xf>
    <xf numFmtId="0" fontId="33" fillId="0" borderId="111" xfId="2" applyFont="1" applyBorder="1" applyAlignment="1">
      <alignment horizontal="center"/>
    </xf>
    <xf numFmtId="0" fontId="33" fillId="0" borderId="46" xfId="2" applyFont="1" applyBorder="1" applyAlignment="1">
      <alignment horizontal="left"/>
    </xf>
    <xf numFmtId="0" fontId="33" fillId="0" borderId="47" xfId="2" applyFont="1" applyBorder="1" applyAlignment="1">
      <alignment horizontal="right"/>
    </xf>
    <xf numFmtId="0" fontId="71" fillId="0" borderId="46" xfId="2" applyFont="1" applyBorder="1" applyAlignment="1">
      <alignment horizontal="left" vertical="center" shrinkToFit="1"/>
    </xf>
    <xf numFmtId="0" fontId="71" fillId="0" borderId="46" xfId="2" applyFont="1" applyFill="1" applyBorder="1" applyAlignment="1">
      <alignment vertical="center" textRotation="180" shrinkToFit="1"/>
    </xf>
    <xf numFmtId="0" fontId="2" fillId="0" borderId="53" xfId="2" applyFont="1" applyBorder="1" applyAlignment="1">
      <alignment horizontal="right"/>
    </xf>
    <xf numFmtId="0" fontId="2" fillId="0" borderId="112" xfId="2" applyFont="1" applyFill="1" applyBorder="1" applyAlignment="1">
      <alignment horizontal="center" vertical="center" shrinkToFit="1"/>
    </xf>
    <xf numFmtId="0" fontId="72" fillId="0" borderId="40" xfId="2" applyFont="1" applyFill="1" applyBorder="1" applyAlignment="1">
      <alignment horizontal="left" vertical="center" shrinkToFit="1"/>
    </xf>
    <xf numFmtId="0" fontId="72" fillId="0" borderId="40" xfId="2" applyFont="1" applyBorder="1" applyAlignment="1">
      <alignment horizontal="left" vertical="center" shrinkToFit="1"/>
    </xf>
    <xf numFmtId="0" fontId="43" fillId="0" borderId="34" xfId="2" applyFont="1" applyFill="1" applyBorder="1" applyAlignment="1">
      <alignment horizontal="center" vertical="center" wrapText="1" shrinkToFit="1"/>
    </xf>
    <xf numFmtId="0" fontId="33" fillId="9" borderId="37" xfId="2" applyFont="1" applyFill="1" applyBorder="1" applyAlignment="1">
      <alignment horizontal="center" vertical="center" wrapText="1" shrinkToFit="1"/>
    </xf>
    <xf numFmtId="0" fontId="33" fillId="0" borderId="0" xfId="2" applyFont="1">
      <alignment vertical="center"/>
    </xf>
    <xf numFmtId="0" fontId="32" fillId="0" borderId="0" xfId="2" applyFont="1" applyBorder="1" applyAlignment="1">
      <alignment horizontal="center" vertical="center"/>
    </xf>
    <xf numFmtId="0" fontId="42" fillId="0" borderId="113" xfId="2" applyFont="1" applyBorder="1" applyAlignment="1">
      <alignment horizontal="center" vertical="center"/>
    </xf>
    <xf numFmtId="0" fontId="42" fillId="0" borderId="114" xfId="2" applyFont="1" applyBorder="1" applyAlignment="1">
      <alignment horizontal="center" vertical="center"/>
    </xf>
    <xf numFmtId="0" fontId="42" fillId="0" borderId="115" xfId="2" applyFont="1" applyBorder="1" applyAlignment="1">
      <alignment horizontal="center" vertical="center"/>
    </xf>
    <xf numFmtId="0" fontId="33" fillId="0" borderId="114" xfId="2" applyFont="1" applyFill="1" applyBorder="1" applyAlignment="1">
      <alignment horizontal="center" vertical="center"/>
    </xf>
    <xf numFmtId="0" fontId="33" fillId="0" borderId="114" xfId="2" applyFont="1" applyFill="1" applyBorder="1" applyAlignment="1">
      <alignment horizontal="center" vertical="center" shrinkToFit="1"/>
    </xf>
    <xf numFmtId="0" fontId="33" fillId="0" borderId="116" xfId="2" applyFont="1" applyFill="1" applyBorder="1" applyAlignment="1">
      <alignment horizontal="center" vertical="center"/>
    </xf>
    <xf numFmtId="0" fontId="33" fillId="0" borderId="116" xfId="2" applyFont="1" applyBorder="1" applyAlignment="1">
      <alignment vertical="center" textRotation="255"/>
    </xf>
    <xf numFmtId="0" fontId="42" fillId="0" borderId="117" xfId="2" applyFont="1" applyBorder="1" applyAlignment="1">
      <alignment horizontal="center" vertical="center" textRotation="255"/>
    </xf>
    <xf numFmtId="0" fontId="42" fillId="0" borderId="0" xfId="2" applyFont="1" applyBorder="1" applyAlignment="1">
      <alignment horizontal="center"/>
    </xf>
    <xf numFmtId="0" fontId="42" fillId="0" borderId="0" xfId="2" applyFont="1" applyBorder="1" applyAlignment="1">
      <alignment horizontal="left"/>
    </xf>
    <xf numFmtId="0" fontId="42" fillId="0" borderId="0" xfId="2" applyFont="1" applyBorder="1" applyAlignment="1">
      <alignment horizontal="right"/>
    </xf>
    <xf numFmtId="0" fontId="2" fillId="0" borderId="0" xfId="2" applyFont="1" applyFill="1" applyBorder="1" applyAlignment="1">
      <alignment horizontal="center" shrinkToFit="1"/>
    </xf>
    <xf numFmtId="0" fontId="2" fillId="0" borderId="0" xfId="2" applyFont="1" applyBorder="1" applyAlignment="1">
      <alignment horizontal="center" shrinkToFit="1"/>
    </xf>
    <xf numFmtId="0" fontId="73" fillId="0" borderId="0" xfId="2" applyFont="1" applyBorder="1" applyAlignment="1">
      <alignment horizontal="center" shrinkToFit="1"/>
    </xf>
    <xf numFmtId="0" fontId="73" fillId="0" borderId="0" xfId="2" applyFont="1" applyBorder="1" applyAlignment="1">
      <alignment horizontal="left"/>
    </xf>
    <xf numFmtId="0" fontId="43" fillId="0" borderId="0" xfId="2" applyFont="1" applyBorder="1" applyAlignment="1">
      <alignment horizontal="center" shrinkToFit="1"/>
    </xf>
    <xf numFmtId="0" fontId="42" fillId="0" borderId="0" xfId="2" applyFont="1" applyBorder="1" applyAlignment="1">
      <alignment horizontal="center" shrinkToFit="1"/>
    </xf>
    <xf numFmtId="0" fontId="42" fillId="0" borderId="0" xfId="2" applyFont="1" applyBorder="1" applyAlignment="1">
      <alignment horizontal="left" shrinkToFit="1"/>
    </xf>
    <xf numFmtId="0" fontId="43" fillId="0" borderId="0" xfId="2" applyFont="1" applyFill="1" applyBorder="1" applyAlignment="1">
      <alignment horizontal="center" shrinkToFit="1"/>
    </xf>
    <xf numFmtId="0" fontId="71" fillId="0" borderId="0" xfId="2" applyFont="1" applyBorder="1" applyAlignment="1">
      <alignment horizontal="left" shrinkToFit="1"/>
    </xf>
    <xf numFmtId="0" fontId="71" fillId="0" borderId="0" xfId="2" applyFont="1" applyBorder="1" applyAlignment="1">
      <alignment horizontal="left" shrinkToFit="1"/>
    </xf>
    <xf numFmtId="0" fontId="74" fillId="0" borderId="0" xfId="2" applyFont="1" applyBorder="1" applyAlignment="1">
      <alignment horizontal="left" shrinkToFit="1"/>
    </xf>
    <xf numFmtId="0" fontId="75" fillId="0" borderId="0" xfId="2" applyFont="1" applyBorder="1" applyAlignment="1">
      <alignment horizontal="center" shrinkToFit="1"/>
    </xf>
    <xf numFmtId="0" fontId="67" fillId="0" borderId="68" xfId="2" applyFont="1" applyBorder="1" applyAlignment="1">
      <alignment horizontal="left" vertical="center" shrinkToFit="1"/>
    </xf>
    <xf numFmtId="0" fontId="67" fillId="0" borderId="118" xfId="2" applyFont="1" applyBorder="1" applyAlignment="1">
      <alignment horizontal="left" vertical="center" shrinkToFit="1"/>
    </xf>
    <xf numFmtId="0" fontId="67" fillId="0" borderId="67" xfId="2" applyFont="1" applyBorder="1" applyAlignment="1">
      <alignment horizontal="left" vertical="center" shrinkToFit="1"/>
    </xf>
    <xf numFmtId="0" fontId="67" fillId="0" borderId="67" xfId="2" applyFont="1" applyFill="1" applyBorder="1" applyAlignment="1">
      <alignment vertical="center" textRotation="180" shrinkToFit="1"/>
    </xf>
    <xf numFmtId="0" fontId="76" fillId="7" borderId="68" xfId="2" applyFont="1" applyFill="1" applyBorder="1" applyAlignment="1">
      <alignment horizontal="left" vertical="center" shrinkToFit="1"/>
    </xf>
    <xf numFmtId="0" fontId="67" fillId="0" borderId="119" xfId="2" applyFont="1" applyBorder="1" applyAlignment="1">
      <alignment horizontal="left" vertical="center" shrinkToFit="1"/>
    </xf>
    <xf numFmtId="0" fontId="67" fillId="0" borderId="120" xfId="2" applyFont="1" applyBorder="1" applyAlignment="1">
      <alignment horizontal="left" vertical="center" shrinkToFit="1"/>
    </xf>
    <xf numFmtId="0" fontId="67" fillId="7" borderId="52" xfId="2" applyFont="1" applyFill="1" applyBorder="1" applyAlignment="1">
      <alignment horizontal="left" vertical="center" shrinkToFit="1"/>
    </xf>
    <xf numFmtId="0" fontId="67" fillId="7" borderId="83" xfId="2" applyFont="1" applyFill="1" applyBorder="1" applyAlignment="1">
      <alignment vertical="center" textRotation="180" shrinkToFit="1"/>
    </xf>
    <xf numFmtId="0" fontId="67" fillId="7" borderId="76" xfId="2" applyFont="1" applyFill="1" applyBorder="1" applyAlignment="1">
      <alignment horizontal="left" vertical="center" shrinkToFit="1"/>
    </xf>
    <xf numFmtId="0" fontId="67" fillId="7" borderId="119" xfId="2" applyFont="1" applyFill="1" applyBorder="1" applyAlignment="1">
      <alignment horizontal="left" vertical="center" shrinkToFit="1"/>
    </xf>
    <xf numFmtId="0" fontId="67" fillId="7" borderId="67" xfId="2" applyFont="1" applyFill="1" applyBorder="1" applyAlignment="1">
      <alignment vertical="center" textRotation="180" shrinkToFit="1"/>
    </xf>
    <xf numFmtId="0" fontId="67" fillId="7" borderId="120" xfId="2" applyFont="1" applyFill="1" applyBorder="1" applyAlignment="1">
      <alignment horizontal="left" vertical="center" shrinkToFit="1"/>
    </xf>
    <xf numFmtId="0" fontId="67" fillId="7" borderId="118" xfId="2" applyFont="1" applyFill="1" applyBorder="1" applyAlignment="1">
      <alignment horizontal="left" vertical="center" shrinkToFit="1"/>
    </xf>
    <xf numFmtId="0" fontId="67" fillId="7" borderId="67" xfId="2" applyFont="1" applyFill="1" applyBorder="1" applyAlignment="1">
      <alignment horizontal="left" vertical="center" shrinkToFit="1"/>
    </xf>
    <xf numFmtId="0" fontId="2" fillId="0" borderId="121" xfId="2" applyFont="1" applyFill="1" applyBorder="1" applyAlignment="1">
      <alignment horizontal="center" vertical="center" shrinkToFit="1"/>
    </xf>
    <xf numFmtId="0" fontId="67" fillId="0" borderId="43" xfId="2" applyFont="1" applyBorder="1" applyAlignment="1">
      <alignment vertical="center" shrinkToFit="1"/>
    </xf>
    <xf numFmtId="0" fontId="76" fillId="7" borderId="45" xfId="2" applyFont="1" applyFill="1" applyBorder="1" applyAlignment="1">
      <alignment horizontal="left" vertical="center" shrinkToFit="1"/>
    </xf>
    <xf numFmtId="0" fontId="2" fillId="0" borderId="122" xfId="2" applyFont="1" applyBorder="1">
      <alignment vertical="center"/>
    </xf>
    <xf numFmtId="0" fontId="68" fillId="7" borderId="41" xfId="2" applyFont="1" applyFill="1" applyBorder="1" applyAlignment="1">
      <alignment horizontal="left" vertical="center" shrinkToFit="1"/>
    </xf>
    <xf numFmtId="0" fontId="33" fillId="0" borderId="30" xfId="2" applyFont="1" applyBorder="1" applyAlignment="1">
      <alignment horizontal="center" vertical="center" textRotation="180" shrinkToFit="1"/>
    </xf>
    <xf numFmtId="0" fontId="69" fillId="7" borderId="40" xfId="2" applyFont="1" applyFill="1" applyBorder="1" applyAlignment="1">
      <alignment vertical="center" textRotation="180" shrinkToFit="1"/>
    </xf>
    <xf numFmtId="0" fontId="67" fillId="7" borderId="34" xfId="2" applyFont="1" applyFill="1" applyBorder="1" applyAlignment="1">
      <alignment horizontal="left" vertical="center" shrinkToFit="1"/>
    </xf>
    <xf numFmtId="0" fontId="68" fillId="7" borderId="123" xfId="2" applyFont="1" applyFill="1" applyBorder="1" applyAlignment="1">
      <alignment horizontal="left" vertical="center" shrinkToFit="1"/>
    </xf>
    <xf numFmtId="0" fontId="68" fillId="7" borderId="39" xfId="2" applyFont="1" applyFill="1" applyBorder="1" applyAlignment="1">
      <alignment horizontal="left" vertical="center" shrinkToFit="1"/>
    </xf>
    <xf numFmtId="0" fontId="68" fillId="7" borderId="124" xfId="2" applyFont="1" applyFill="1" applyBorder="1" applyAlignment="1">
      <alignment horizontal="left" vertical="center" shrinkToFit="1"/>
    </xf>
    <xf numFmtId="0" fontId="71" fillId="9" borderId="46" xfId="2" applyFont="1" applyFill="1" applyBorder="1" applyAlignment="1">
      <alignment horizontal="center" vertical="center" shrinkToFit="1"/>
    </xf>
    <xf numFmtId="0" fontId="69" fillId="7" borderId="67" xfId="2" applyFont="1" applyFill="1" applyBorder="1" applyAlignment="1">
      <alignment horizontal="left" vertical="center" shrinkToFit="1"/>
    </xf>
    <xf numFmtId="0" fontId="68" fillId="7" borderId="0" xfId="2" applyFont="1" applyFill="1" applyBorder="1" applyAlignment="1">
      <alignment horizontal="left" vertical="center" shrinkToFit="1"/>
    </xf>
    <xf numFmtId="0" fontId="68" fillId="7" borderId="43" xfId="2" applyFont="1" applyFill="1" applyBorder="1" applyAlignment="1">
      <alignment horizontal="left" vertical="center" shrinkToFit="1"/>
    </xf>
    <xf numFmtId="0" fontId="68" fillId="7" borderId="45" xfId="2" applyFont="1" applyFill="1" applyBorder="1" applyAlignment="1">
      <alignment horizontal="left" vertical="center" shrinkToFit="1"/>
    </xf>
    <xf numFmtId="0" fontId="68" fillId="7" borderId="43" xfId="2" applyFont="1" applyFill="1" applyBorder="1" applyAlignment="1">
      <alignment vertical="center" textRotation="180" shrinkToFit="1"/>
    </xf>
    <xf numFmtId="0" fontId="71" fillId="9" borderId="125" xfId="2" applyFont="1" applyFill="1" applyBorder="1" applyAlignment="1">
      <alignment horizontal="center" vertical="center" shrinkToFit="1"/>
    </xf>
    <xf numFmtId="0" fontId="71" fillId="9" borderId="10" xfId="2" applyFont="1" applyFill="1" applyBorder="1" applyAlignment="1">
      <alignment horizontal="center" vertical="center" shrinkToFit="1"/>
    </xf>
    <xf numFmtId="0" fontId="71" fillId="9" borderId="30" xfId="2" applyFont="1" applyFill="1" applyBorder="1" applyAlignment="1">
      <alignment horizontal="center" vertical="center" shrinkToFit="1"/>
    </xf>
    <xf numFmtId="0" fontId="67" fillId="0" borderId="69" xfId="2" applyFont="1" applyBorder="1" applyAlignment="1">
      <alignment horizontal="left" vertical="center" shrinkToFit="1"/>
    </xf>
    <xf numFmtId="0" fontId="67" fillId="0" borderId="43" xfId="2" applyFont="1" applyBorder="1" applyAlignment="1">
      <alignment horizontal="left" vertical="center" shrinkToFit="1"/>
    </xf>
    <xf numFmtId="0" fontId="67" fillId="0" borderId="41" xfId="2" applyFont="1" applyFill="1" applyBorder="1" applyAlignment="1">
      <alignment vertical="center" textRotation="180" shrinkToFit="1"/>
    </xf>
    <xf numFmtId="0" fontId="69" fillId="0" borderId="69" xfId="2" applyFont="1" applyBorder="1" applyAlignment="1">
      <alignment horizontal="left" vertical="center" shrinkToFit="1"/>
    </xf>
    <xf numFmtId="0" fontId="67" fillId="0" borderId="63" xfId="2" applyFont="1" applyFill="1" applyBorder="1" applyAlignment="1">
      <alignment horizontal="left" vertical="center" shrinkToFit="1"/>
    </xf>
    <xf numFmtId="0" fontId="69" fillId="7" borderId="69" xfId="2" applyFont="1" applyFill="1" applyBorder="1" applyAlignment="1">
      <alignment horizontal="left" vertical="center" shrinkToFit="1"/>
    </xf>
    <xf numFmtId="0" fontId="69" fillId="7" borderId="45" xfId="2" applyFont="1" applyFill="1" applyBorder="1" applyAlignment="1">
      <alignment horizontal="left" vertical="center" shrinkToFit="1"/>
    </xf>
    <xf numFmtId="0" fontId="67" fillId="7" borderId="69" xfId="2" applyFont="1" applyFill="1" applyBorder="1" applyAlignment="1">
      <alignment horizontal="left" vertical="center" shrinkToFit="1"/>
    </xf>
    <xf numFmtId="0" fontId="67" fillId="7" borderId="63" xfId="2" applyFont="1" applyFill="1" applyBorder="1" applyAlignment="1">
      <alignment horizontal="left" vertical="center" shrinkToFit="1"/>
    </xf>
    <xf numFmtId="0" fontId="69" fillId="0" borderId="41" xfId="2" applyFont="1" applyFill="1" applyBorder="1" applyAlignment="1">
      <alignment horizontal="left" vertical="center" shrinkToFit="1"/>
    </xf>
    <xf numFmtId="0" fontId="67" fillId="7" borderId="41" xfId="2" applyFont="1" applyFill="1" applyBorder="1" applyAlignment="1">
      <alignment vertical="center" textRotation="180" shrinkToFit="1"/>
    </xf>
    <xf numFmtId="0" fontId="69" fillId="7" borderId="63" xfId="2" applyFont="1" applyFill="1" applyBorder="1" applyAlignment="1">
      <alignment horizontal="left" vertical="center" shrinkToFit="1"/>
    </xf>
    <xf numFmtId="0" fontId="69" fillId="0" borderId="41" xfId="2" applyFont="1" applyBorder="1" applyAlignment="1">
      <alignment horizontal="left" vertical="center" shrinkToFit="1"/>
    </xf>
    <xf numFmtId="0" fontId="67" fillId="7" borderId="49" xfId="2" applyFont="1" applyFill="1" applyBorder="1" applyAlignment="1">
      <alignment horizontal="left" vertical="center" shrinkToFit="1"/>
    </xf>
    <xf numFmtId="0" fontId="68" fillId="7" borderId="41" xfId="2" applyFont="1" applyFill="1" applyBorder="1" applyAlignment="1">
      <alignment vertical="center" textRotation="180" shrinkToFit="1"/>
    </xf>
    <xf numFmtId="0" fontId="69" fillId="0" borderId="63" xfId="2" applyFont="1" applyBorder="1" applyAlignment="1">
      <alignment horizontal="left" vertical="center" shrinkToFit="1"/>
    </xf>
    <xf numFmtId="0" fontId="67" fillId="0" borderId="123" xfId="2" applyFont="1" applyBorder="1" applyAlignment="1">
      <alignment horizontal="left" vertical="center" shrinkToFit="1"/>
    </xf>
    <xf numFmtId="0" fontId="68" fillId="7" borderId="38" xfId="2" applyFont="1" applyFill="1" applyBorder="1" applyAlignment="1">
      <alignment horizontal="left" vertical="center" shrinkToFit="1"/>
    </xf>
    <xf numFmtId="0" fontId="68" fillId="0" borderId="126" xfId="2" applyFont="1" applyBorder="1" applyAlignment="1">
      <alignment horizontal="left" vertical="center" shrinkToFit="1"/>
    </xf>
    <xf numFmtId="0" fontId="67" fillId="0" borderId="124" xfId="2" applyFont="1" applyFill="1" applyBorder="1" applyAlignment="1">
      <alignment horizontal="left" vertical="center" shrinkToFit="1"/>
    </xf>
    <xf numFmtId="0" fontId="68" fillId="7" borderId="127" xfId="2" applyFont="1" applyFill="1" applyBorder="1" applyAlignment="1">
      <alignment horizontal="left" vertical="center" shrinkToFit="1"/>
    </xf>
    <xf numFmtId="0" fontId="67" fillId="7" borderId="38" xfId="2" applyFont="1" applyFill="1" applyBorder="1" applyAlignment="1">
      <alignment horizontal="left" vertical="center" shrinkToFit="1"/>
    </xf>
    <xf numFmtId="0" fontId="71" fillId="9" borderId="128" xfId="2" applyFont="1" applyFill="1" applyBorder="1" applyAlignment="1">
      <alignment horizontal="center" vertical="center" shrinkToFit="1"/>
    </xf>
    <xf numFmtId="0" fontId="70" fillId="0" borderId="40" xfId="2" applyFont="1" applyBorder="1" applyAlignment="1">
      <alignment horizontal="left" vertical="center" shrinkToFit="1"/>
    </xf>
    <xf numFmtId="0" fontId="70" fillId="0" borderId="40" xfId="2" applyFont="1" applyFill="1" applyBorder="1" applyAlignment="1">
      <alignment vertical="center" textRotation="180" shrinkToFit="1"/>
    </xf>
    <xf numFmtId="0" fontId="33" fillId="9" borderId="125" xfId="2" applyFont="1" applyFill="1" applyBorder="1" applyAlignment="1">
      <alignment horizontal="center" vertical="center" wrapText="1" shrinkToFit="1"/>
    </xf>
    <xf numFmtId="0" fontId="71" fillId="9" borderId="129" xfId="2" applyFont="1" applyFill="1" applyBorder="1" applyAlignment="1">
      <alignment horizontal="center" vertical="center" shrinkToFit="1"/>
    </xf>
    <xf numFmtId="0" fontId="33" fillId="0" borderId="114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left"/>
    </xf>
    <xf numFmtId="0" fontId="71" fillId="0" borderId="98" xfId="2" applyFont="1" applyBorder="1" applyAlignment="1">
      <alignment horizontal="left" vertical="center" shrinkToFit="1"/>
    </xf>
    <xf numFmtId="0" fontId="71" fillId="0" borderId="98" xfId="2" applyFont="1" applyFill="1" applyBorder="1" applyAlignment="1">
      <alignment vertical="center" textRotation="180" shrinkToFit="1"/>
    </xf>
    <xf numFmtId="0" fontId="77" fillId="7" borderId="40" xfId="2" applyFont="1" applyFill="1" applyBorder="1" applyAlignment="1">
      <alignment horizontal="left" vertical="center" shrinkToFit="1"/>
    </xf>
    <xf numFmtId="0" fontId="78" fillId="7" borderId="40" xfId="2" applyFont="1" applyFill="1" applyBorder="1" applyAlignment="1">
      <alignment horizontal="left" vertical="center" shrinkToFit="1"/>
    </xf>
    <xf numFmtId="0" fontId="71" fillId="0" borderId="51" xfId="2" applyFont="1" applyBorder="1" applyAlignment="1">
      <alignment horizontal="left" vertical="center" shrinkToFit="1"/>
    </xf>
    <xf numFmtId="0" fontId="71" fillId="0" borderId="130" xfId="2" applyFont="1" applyBorder="1" applyAlignment="1">
      <alignment horizontal="left" vertical="center" shrinkToFit="1"/>
    </xf>
    <xf numFmtId="0" fontId="71" fillId="0" borderId="131" xfId="2" applyFont="1" applyFill="1" applyBorder="1" applyAlignment="1">
      <alignment vertical="center" textRotation="180" shrinkToFit="1"/>
    </xf>
    <xf numFmtId="0" fontId="79" fillId="0" borderId="132" xfId="2" applyFont="1" applyFill="1" applyBorder="1" applyAlignment="1">
      <alignment horizontal="left" vertical="center" shrinkToFit="1"/>
    </xf>
    <xf numFmtId="0" fontId="72" fillId="7" borderId="40" xfId="2" applyFont="1" applyFill="1" applyBorder="1" applyAlignment="1">
      <alignment horizontal="left" vertical="center" shrinkToFit="1"/>
    </xf>
    <xf numFmtId="0" fontId="77" fillId="7" borderId="40" xfId="2" applyFont="1" applyFill="1" applyBorder="1" applyAlignment="1">
      <alignment vertical="center" textRotation="180" shrinkToFit="1"/>
    </xf>
    <xf numFmtId="0" fontId="2" fillId="7" borderId="40" xfId="2" applyFont="1" applyFill="1" applyBorder="1" applyAlignment="1">
      <alignment horizontal="left" vertical="center" shrinkToFit="1"/>
    </xf>
    <xf numFmtId="0" fontId="71" fillId="7" borderId="133" xfId="2" applyFont="1" applyFill="1" applyBorder="1" applyAlignment="1">
      <alignment horizontal="left" vertical="center" shrinkToFit="1"/>
    </xf>
    <xf numFmtId="0" fontId="79" fillId="0" borderId="134" xfId="2" applyFont="1" applyFill="1" applyBorder="1" applyAlignment="1">
      <alignment horizontal="left" vertical="center" shrinkToFit="1"/>
    </xf>
    <xf numFmtId="0" fontId="71" fillId="0" borderId="133" xfId="2" applyFont="1" applyFill="1" applyBorder="1" applyAlignment="1">
      <alignment horizontal="left" vertical="center" shrinkToFit="1"/>
    </xf>
    <xf numFmtId="0" fontId="71" fillId="0" borderId="134" xfId="2" applyFont="1" applyFill="1" applyBorder="1" applyAlignment="1">
      <alignment horizontal="left" vertical="center" shrinkToFit="1"/>
    </xf>
    <xf numFmtId="0" fontId="79" fillId="7" borderId="40" xfId="2" applyFont="1" applyFill="1" applyBorder="1" applyAlignment="1">
      <alignment horizontal="left" vertical="center" shrinkToFit="1"/>
    </xf>
    <xf numFmtId="0" fontId="71" fillId="7" borderId="40" xfId="2" applyFont="1" applyFill="1" applyBorder="1" applyAlignment="1">
      <alignment vertical="center" textRotation="180" shrinkToFit="1"/>
    </xf>
    <xf numFmtId="0" fontId="80" fillId="0" borderId="40" xfId="2" applyFont="1" applyBorder="1" applyAlignment="1">
      <alignment horizontal="left" vertical="center" shrinkToFit="1"/>
    </xf>
    <xf numFmtId="0" fontId="79" fillId="0" borderId="40" xfId="2" applyFont="1" applyBorder="1" applyAlignment="1">
      <alignment horizontal="left" vertical="center" shrinkToFit="1"/>
    </xf>
    <xf numFmtId="0" fontId="81" fillId="7" borderId="40" xfId="2" applyFont="1" applyFill="1" applyBorder="1" applyAlignment="1">
      <alignment horizontal="left" vertical="center" shrinkToFit="1"/>
    </xf>
    <xf numFmtId="0" fontId="71" fillId="0" borderId="45" xfId="2" applyFont="1" applyBorder="1" applyAlignment="1">
      <alignment horizontal="left" vertical="center" shrinkToFit="1"/>
    </xf>
    <xf numFmtId="0" fontId="71" fillId="0" borderId="133" xfId="2" applyFont="1" applyBorder="1" applyAlignment="1">
      <alignment horizontal="left" vertical="center" shrinkToFit="1"/>
    </xf>
    <xf numFmtId="0" fontId="71" fillId="0" borderId="134" xfId="2" applyFont="1" applyBorder="1" applyAlignment="1">
      <alignment horizontal="left" vertical="center" shrinkToFit="1"/>
    </xf>
    <xf numFmtId="0" fontId="71" fillId="0" borderId="135" xfId="2" applyFont="1" applyBorder="1" applyAlignment="1">
      <alignment horizontal="left" vertical="center" shrinkToFit="1"/>
    </xf>
    <xf numFmtId="0" fontId="71" fillId="0" borderId="136" xfId="2" applyFont="1" applyBorder="1" applyAlignment="1">
      <alignment horizontal="left" vertical="center" shrinkToFit="1"/>
    </xf>
    <xf numFmtId="0" fontId="71" fillId="0" borderId="137" xfId="2" applyFont="1" applyBorder="1" applyAlignment="1">
      <alignment horizontal="left" vertical="center" shrinkToFit="1"/>
    </xf>
    <xf numFmtId="0" fontId="2" fillId="0" borderId="40" xfId="2" applyFont="1" applyBorder="1" applyAlignment="1">
      <alignment horizontal="left" vertical="center" shrinkToFit="1"/>
    </xf>
    <xf numFmtId="0" fontId="77" fillId="0" borderId="40" xfId="2" applyFont="1" applyBorder="1" applyAlignment="1">
      <alignment horizontal="left" vertical="center" shrinkToFit="1"/>
    </xf>
    <xf numFmtId="0" fontId="78" fillId="0" borderId="40" xfId="2" applyFont="1" applyBorder="1" applyAlignment="1">
      <alignment horizontal="left" vertical="center" shrinkToFit="1"/>
    </xf>
    <xf numFmtId="0" fontId="82" fillId="0" borderId="109" xfId="2" applyFont="1" applyBorder="1" applyAlignment="1">
      <alignment horizontal="center" vertical="center"/>
    </xf>
    <xf numFmtId="0" fontId="82" fillId="0" borderId="41" xfId="2" applyFont="1" applyBorder="1" applyAlignment="1">
      <alignment horizontal="right"/>
    </xf>
    <xf numFmtId="0" fontId="82" fillId="0" borderId="41" xfId="2" applyFont="1" applyBorder="1">
      <alignment vertical="center"/>
    </xf>
    <xf numFmtId="0" fontId="69" fillId="0" borderId="40" xfId="2" applyFont="1" applyFill="1" applyBorder="1" applyAlignment="1">
      <alignment horizontal="left" vertical="center" shrinkToFit="1"/>
    </xf>
    <xf numFmtId="0" fontId="69" fillId="7" borderId="0" xfId="2" applyFont="1" applyFill="1" applyAlignment="1">
      <alignment horizontal="left" vertical="center"/>
    </xf>
    <xf numFmtId="0" fontId="70" fillId="7" borderId="43" xfId="2" applyFont="1" applyFill="1" applyBorder="1" applyAlignment="1">
      <alignment vertical="center" shrinkToFit="1"/>
    </xf>
    <xf numFmtId="0" fontId="69" fillId="7" borderId="0" xfId="2" applyFont="1" applyFill="1">
      <alignment vertical="center"/>
    </xf>
    <xf numFmtId="0" fontId="68" fillId="0" borderId="41" xfId="2" applyFont="1" applyFill="1" applyBorder="1" applyAlignment="1">
      <alignment horizontal="left" vertical="center" shrinkToFit="1"/>
    </xf>
    <xf numFmtId="0" fontId="70" fillId="0" borderId="45" xfId="2" applyFont="1" applyFill="1" applyBorder="1" applyAlignment="1">
      <alignment horizontal="left" vertical="center" shrinkToFit="1"/>
    </xf>
    <xf numFmtId="0" fontId="70" fillId="0" borderId="43" xfId="2" applyFont="1" applyBorder="1" applyAlignment="1">
      <alignment horizontal="left" vertical="center" shrinkToFit="1"/>
    </xf>
    <xf numFmtId="0" fontId="70" fillId="0" borderId="41" xfId="2" applyFont="1" applyFill="1" applyBorder="1" applyAlignment="1">
      <alignment horizontal="left" vertical="center" shrinkToFit="1"/>
    </xf>
    <xf numFmtId="0" fontId="68" fillId="7" borderId="34" xfId="2" applyFont="1" applyFill="1" applyBorder="1" applyAlignment="1">
      <alignment horizontal="left" vertical="center" shrinkToFit="1"/>
    </xf>
    <xf numFmtId="0" fontId="70" fillId="0" borderId="38" xfId="2" applyFont="1" applyBorder="1" applyAlignment="1">
      <alignment horizontal="left" vertical="center" shrinkToFit="1"/>
    </xf>
    <xf numFmtId="0" fontId="82" fillId="0" borderId="110" xfId="2" applyFont="1" applyBorder="1" applyAlignment="1">
      <alignment horizontal="center" vertical="center"/>
    </xf>
    <xf numFmtId="0" fontId="82" fillId="0" borderId="33" xfId="2" applyFont="1" applyBorder="1">
      <alignment vertical="center"/>
    </xf>
    <xf numFmtId="0" fontId="40" fillId="0" borderId="0" xfId="2" applyFont="1">
      <alignment vertical="center"/>
    </xf>
    <xf numFmtId="0" fontId="40" fillId="0" borderId="0" xfId="2" applyFont="1" applyBorder="1">
      <alignment vertical="center"/>
    </xf>
    <xf numFmtId="0" fontId="40" fillId="0" borderId="0" xfId="2" applyFont="1" applyBorder="1" applyAlignment="1">
      <alignment horizontal="center" vertical="center"/>
    </xf>
    <xf numFmtId="0" fontId="83" fillId="0" borderId="0" xfId="2" applyFont="1" applyAlignment="1">
      <alignment horizontal="center" vertical="center"/>
    </xf>
    <xf numFmtId="0" fontId="83" fillId="0" borderId="0" xfId="2" applyFont="1">
      <alignment vertical="center"/>
    </xf>
    <xf numFmtId="0" fontId="40" fillId="0" borderId="0" xfId="2" applyFont="1" applyFill="1">
      <alignment vertical="center"/>
    </xf>
    <xf numFmtId="0" fontId="40" fillId="0" borderId="0" xfId="2" applyFont="1" applyAlignment="1">
      <alignment vertical="center" shrinkToFit="1"/>
    </xf>
    <xf numFmtId="0" fontId="40" fillId="0" borderId="0" xfId="2" applyFont="1" applyAlignment="1">
      <alignment horizontal="center" vertical="center"/>
    </xf>
    <xf numFmtId="0" fontId="40" fillId="0" borderId="0" xfId="2" applyFont="1" applyBorder="1" applyAlignment="1">
      <alignment horizontal="right" vertical="top"/>
    </xf>
    <xf numFmtId="0" fontId="82" fillId="0" borderId="95" xfId="2" applyFont="1" applyBorder="1" applyAlignment="1">
      <alignment horizontal="right" vertical="top"/>
    </xf>
    <xf numFmtId="9" fontId="40" fillId="0" borderId="0" xfId="2" applyNumberFormat="1" applyFont="1" applyBorder="1">
      <alignment vertical="center"/>
    </xf>
    <xf numFmtId="0" fontId="40" fillId="0" borderId="0" xfId="2" applyFont="1" applyBorder="1" applyAlignment="1">
      <alignment horizontal="right"/>
    </xf>
    <xf numFmtId="0" fontId="70" fillId="0" borderId="98" xfId="2" applyFont="1" applyBorder="1" applyAlignment="1">
      <alignment horizontal="left" vertical="center" shrinkToFit="1"/>
    </xf>
    <xf numFmtId="0" fontId="70" fillId="0" borderId="98" xfId="2" applyFont="1" applyFill="1" applyBorder="1" applyAlignment="1">
      <alignment vertical="center" textRotation="180" shrinkToFit="1"/>
    </xf>
    <xf numFmtId="0" fontId="70" fillId="0" borderId="51" xfId="2" applyFont="1" applyBorder="1" applyAlignment="1">
      <alignment horizontal="left" vertical="center" shrinkToFit="1"/>
    </xf>
    <xf numFmtId="0" fontId="70" fillId="7" borderId="119" xfId="2" applyFont="1" applyFill="1" applyBorder="1" applyAlignment="1">
      <alignment horizontal="left" vertical="center" shrinkToFit="1"/>
    </xf>
    <xf numFmtId="0" fontId="70" fillId="0" borderId="67" xfId="2" applyFont="1" applyFill="1" applyBorder="1" applyAlignment="1">
      <alignment vertical="center" textRotation="180" shrinkToFit="1"/>
    </xf>
    <xf numFmtId="0" fontId="40" fillId="0" borderId="118" xfId="2" applyFont="1" applyBorder="1" applyAlignment="1">
      <alignment horizontal="right"/>
    </xf>
    <xf numFmtId="0" fontId="40" fillId="0" borderId="121" xfId="2" applyFont="1" applyFill="1" applyBorder="1" applyAlignment="1">
      <alignment horizontal="center" vertical="center" shrinkToFit="1"/>
    </xf>
    <xf numFmtId="0" fontId="70" fillId="7" borderId="69" xfId="2" applyFont="1" applyFill="1" applyBorder="1" applyAlignment="1">
      <alignment horizontal="left" vertical="center" shrinkToFit="1"/>
    </xf>
    <xf numFmtId="0" fontId="67" fillId="0" borderId="63" xfId="2" applyFont="1" applyBorder="1" applyAlignment="1">
      <alignment horizontal="left" vertical="center" shrinkToFit="1"/>
    </xf>
    <xf numFmtId="0" fontId="40" fillId="0" borderId="122" xfId="2" applyFont="1" applyBorder="1">
      <alignment vertical="center"/>
    </xf>
    <xf numFmtId="0" fontId="67" fillId="0" borderId="45" xfId="2" applyFont="1" applyBorder="1" applyAlignment="1">
      <alignment horizontal="left" vertical="center" wrapText="1" shrinkToFit="1"/>
    </xf>
    <xf numFmtId="0" fontId="82" fillId="0" borderId="30" xfId="2" applyFont="1" applyBorder="1" applyAlignment="1">
      <alignment horizontal="center" vertical="center" textRotation="180" shrinkToFit="1"/>
    </xf>
    <xf numFmtId="0" fontId="83" fillId="0" borderId="104" xfId="2" applyFont="1" applyBorder="1" applyAlignment="1">
      <alignment horizontal="center" vertical="center" textRotation="255" shrinkToFit="1"/>
    </xf>
    <xf numFmtId="0" fontId="70" fillId="0" borderId="63" xfId="2" applyFont="1" applyBorder="1" applyAlignment="1">
      <alignment horizontal="left" vertical="center" shrinkToFit="1"/>
    </xf>
    <xf numFmtId="0" fontId="84" fillId="7" borderId="40" xfId="2" applyFont="1" applyFill="1" applyBorder="1" applyAlignment="1">
      <alignment horizontal="left" vertical="center" shrinkToFit="1"/>
    </xf>
    <xf numFmtId="0" fontId="83" fillId="0" borderId="104" xfId="2" applyFont="1" applyBorder="1" applyAlignment="1">
      <alignment horizontal="center"/>
    </xf>
    <xf numFmtId="179" fontId="40" fillId="0" borderId="0" xfId="2" applyNumberFormat="1" applyFont="1" applyBorder="1" applyAlignment="1">
      <alignment horizontal="center" vertical="center"/>
    </xf>
    <xf numFmtId="178" fontId="40" fillId="0" borderId="0" xfId="2" applyNumberFormat="1" applyFont="1" applyBorder="1" applyAlignment="1">
      <alignment horizontal="center" vertical="center"/>
    </xf>
    <xf numFmtId="0" fontId="40" fillId="0" borderId="0" xfId="2" applyFont="1" applyFill="1" applyBorder="1" applyAlignment="1">
      <alignment horizontal="left" vertical="center" wrapText="1"/>
    </xf>
    <xf numFmtId="0" fontId="69" fillId="0" borderId="45" xfId="2" applyFont="1" applyBorder="1" applyAlignment="1">
      <alignment horizontal="left" vertical="center" shrinkToFit="1"/>
    </xf>
    <xf numFmtId="0" fontId="40" fillId="0" borderId="0" xfId="2" applyFont="1" applyFill="1" applyBorder="1" applyAlignment="1">
      <alignment horizontal="center" vertical="center"/>
    </xf>
    <xf numFmtId="0" fontId="68" fillId="0" borderId="45" xfId="2" applyFont="1" applyBorder="1" applyAlignment="1">
      <alignment horizontal="left" vertical="center" shrinkToFit="1"/>
    </xf>
    <xf numFmtId="0" fontId="85" fillId="0" borderId="0" xfId="2" applyFont="1">
      <alignment vertical="center"/>
    </xf>
    <xf numFmtId="0" fontId="72" fillId="9" borderId="125" xfId="2" applyFont="1" applyFill="1" applyBorder="1" applyAlignment="1">
      <alignment horizontal="center" vertical="center" shrinkToFit="1"/>
    </xf>
    <xf numFmtId="0" fontId="72" fillId="9" borderId="138" xfId="2" applyFont="1" applyFill="1" applyBorder="1" applyAlignment="1">
      <alignment horizontal="center" vertical="center" shrinkToFit="1"/>
    </xf>
    <xf numFmtId="0" fontId="72" fillId="9" borderId="107" xfId="2" applyFont="1" applyFill="1" applyBorder="1" applyAlignment="1">
      <alignment horizontal="center" vertical="center" shrinkToFit="1"/>
    </xf>
    <xf numFmtId="0" fontId="72" fillId="9" borderId="139" xfId="2" applyFont="1" applyFill="1" applyBorder="1" applyAlignment="1">
      <alignment horizontal="center" vertical="center" shrinkToFit="1"/>
    </xf>
    <xf numFmtId="0" fontId="83" fillId="0" borderId="103" xfId="2" applyFont="1" applyBorder="1" applyAlignment="1">
      <alignment horizontal="center"/>
    </xf>
    <xf numFmtId="0" fontId="70" fillId="0" borderId="0" xfId="2" applyFont="1">
      <alignment vertical="center"/>
    </xf>
    <xf numFmtId="0" fontId="70" fillId="0" borderId="140" xfId="2" applyFont="1" applyBorder="1" applyAlignment="1">
      <alignment vertical="center" shrinkToFit="1"/>
    </xf>
    <xf numFmtId="0" fontId="40" fillId="0" borderId="45" xfId="2" applyFont="1" applyBorder="1" applyAlignment="1">
      <alignment horizontal="right"/>
    </xf>
    <xf numFmtId="0" fontId="40" fillId="0" borderId="104" xfId="2" applyFont="1" applyFill="1" applyBorder="1" applyAlignment="1">
      <alignment horizontal="center" vertical="center" shrinkToFit="1"/>
    </xf>
    <xf numFmtId="0" fontId="40" fillId="0" borderId="32" xfId="2" applyFont="1" applyBorder="1">
      <alignment vertical="center"/>
    </xf>
    <xf numFmtId="0" fontId="67" fillId="7" borderId="0" xfId="2" applyFont="1" applyFill="1">
      <alignment vertical="center"/>
    </xf>
    <xf numFmtId="0" fontId="67" fillId="7" borderId="43" xfId="2" applyFont="1" applyFill="1" applyBorder="1" applyAlignment="1">
      <alignment vertical="center" shrinkToFit="1"/>
    </xf>
    <xf numFmtId="0" fontId="82" fillId="0" borderId="37" xfId="2" applyFont="1" applyBorder="1" applyAlignment="1">
      <alignment horizontal="center" vertical="center" textRotation="180" shrinkToFit="1"/>
    </xf>
    <xf numFmtId="0" fontId="72" fillId="9" borderId="128" xfId="2" applyFont="1" applyFill="1" applyBorder="1" applyAlignment="1">
      <alignment horizontal="center" vertical="center" shrinkToFit="1"/>
    </xf>
    <xf numFmtId="0" fontId="72" fillId="9" borderId="30" xfId="2" applyFont="1" applyFill="1" applyBorder="1" applyAlignment="1">
      <alignment horizontal="center" vertical="center" shrinkToFit="1"/>
    </xf>
    <xf numFmtId="0" fontId="72" fillId="0" borderId="0" xfId="2" applyFont="1">
      <alignment vertical="center"/>
    </xf>
    <xf numFmtId="0" fontId="72" fillId="0" borderId="0" xfId="2" applyFont="1" applyBorder="1">
      <alignment vertical="center"/>
    </xf>
    <xf numFmtId="0" fontId="72" fillId="0" borderId="0" xfId="2" applyFont="1" applyBorder="1" applyAlignment="1">
      <alignment horizontal="center" vertical="center"/>
    </xf>
    <xf numFmtId="0" fontId="72" fillId="0" borderId="0" xfId="2" applyFont="1" applyBorder="1" applyAlignment="1">
      <alignment horizontal="right"/>
    </xf>
    <xf numFmtId="0" fontId="67" fillId="0" borderId="140" xfId="2" applyFont="1" applyBorder="1">
      <alignment vertical="center"/>
    </xf>
    <xf numFmtId="0" fontId="69" fillId="0" borderId="130" xfId="2" applyFont="1" applyBorder="1" applyAlignment="1">
      <alignment horizontal="left" vertical="center" shrinkToFit="1"/>
    </xf>
    <xf numFmtId="0" fontId="67" fillId="0" borderId="131" xfId="2" applyFont="1" applyFill="1" applyBorder="1" applyAlignment="1">
      <alignment vertical="center" textRotation="180" shrinkToFit="1"/>
    </xf>
    <xf numFmtId="0" fontId="69" fillId="0" borderId="132" xfId="2" applyFont="1" applyFill="1" applyBorder="1" applyAlignment="1">
      <alignment horizontal="left" vertical="center" shrinkToFit="1"/>
    </xf>
    <xf numFmtId="0" fontId="72" fillId="0" borderId="51" xfId="2" applyFont="1" applyBorder="1">
      <alignment vertical="center"/>
    </xf>
    <xf numFmtId="0" fontId="40" fillId="0" borderId="108" xfId="2" applyFont="1" applyBorder="1" applyAlignment="1">
      <alignment horizontal="center" vertical="center" shrinkToFit="1"/>
    </xf>
    <xf numFmtId="0" fontId="67" fillId="0" borderId="141" xfId="2" applyFont="1" applyBorder="1">
      <alignment vertical="center"/>
    </xf>
    <xf numFmtId="0" fontId="68" fillId="7" borderId="133" xfId="2" applyFont="1" applyFill="1" applyBorder="1" applyAlignment="1">
      <alignment horizontal="left" vertical="center" shrinkToFit="1"/>
    </xf>
    <xf numFmtId="0" fontId="68" fillId="0" borderId="134" xfId="2" applyFont="1" applyFill="1" applyBorder="1" applyAlignment="1">
      <alignment horizontal="left" vertical="center" shrinkToFit="1"/>
    </xf>
    <xf numFmtId="0" fontId="72" fillId="0" borderId="32" xfId="2" applyFont="1" applyBorder="1">
      <alignment vertical="center"/>
    </xf>
    <xf numFmtId="0" fontId="83" fillId="0" borderId="104" xfId="2" applyFont="1" applyFill="1" applyBorder="1" applyAlignment="1">
      <alignment horizontal="center" vertical="center" textRotation="255" shrinkToFit="1"/>
    </xf>
    <xf numFmtId="0" fontId="69" fillId="0" borderId="69" xfId="2" applyFont="1" applyFill="1" applyBorder="1" applyAlignment="1">
      <alignment horizontal="left" vertical="center" shrinkToFit="1"/>
    </xf>
    <xf numFmtId="0" fontId="83" fillId="0" borderId="104" xfId="2" applyFont="1" applyFill="1" applyBorder="1" applyAlignment="1">
      <alignment horizontal="center"/>
    </xf>
    <xf numFmtId="0" fontId="67" fillId="0" borderId="142" xfId="2" applyFont="1" applyBorder="1" applyAlignment="1">
      <alignment horizontal="left" vertical="center" shrinkToFit="1"/>
    </xf>
    <xf numFmtId="0" fontId="67" fillId="0" borderId="39" xfId="2" applyFont="1" applyFill="1" applyBorder="1" applyAlignment="1">
      <alignment horizontal="left" vertical="center" shrinkToFit="1"/>
    </xf>
    <xf numFmtId="0" fontId="67" fillId="0" borderId="124" xfId="2" applyFont="1" applyBorder="1" applyAlignment="1">
      <alignment horizontal="left" vertical="center" shrinkToFit="1"/>
    </xf>
    <xf numFmtId="0" fontId="72" fillId="9" borderId="46" xfId="2" applyFont="1" applyFill="1" applyBorder="1" applyAlignment="1">
      <alignment horizontal="center" vertical="center" shrinkToFit="1"/>
    </xf>
    <xf numFmtId="0" fontId="72" fillId="9" borderId="8" xfId="2" applyFont="1" applyFill="1" applyBorder="1" applyAlignment="1">
      <alignment horizontal="center" vertical="center" shrinkToFit="1"/>
    </xf>
    <xf numFmtId="0" fontId="72" fillId="9" borderId="10" xfId="2" applyFont="1" applyFill="1" applyBorder="1" applyAlignment="1">
      <alignment horizontal="center" vertical="center" shrinkToFit="1"/>
    </xf>
    <xf numFmtId="0" fontId="72" fillId="9" borderId="143" xfId="2" applyFont="1" applyFill="1" applyBorder="1" applyAlignment="1">
      <alignment horizontal="center" vertical="center" shrinkToFit="1"/>
    </xf>
    <xf numFmtId="0" fontId="72" fillId="9" borderId="144" xfId="2" applyFont="1" applyFill="1" applyBorder="1" applyAlignment="1">
      <alignment horizontal="center" vertical="center" shrinkToFit="1"/>
    </xf>
    <xf numFmtId="0" fontId="72" fillId="9" borderId="145" xfId="2" applyFont="1" applyFill="1" applyBorder="1" applyAlignment="1">
      <alignment horizontal="center" vertical="center" shrinkToFit="1"/>
    </xf>
    <xf numFmtId="0" fontId="72" fillId="9" borderId="146" xfId="2" applyFont="1" applyFill="1" applyBorder="1" applyAlignment="1">
      <alignment horizontal="center" vertical="center" shrinkToFit="1"/>
    </xf>
    <xf numFmtId="0" fontId="83" fillId="0" borderId="103" xfId="2" applyFont="1" applyFill="1" applyBorder="1" applyAlignment="1">
      <alignment horizontal="center"/>
    </xf>
    <xf numFmtId="0" fontId="72" fillId="9" borderId="31" xfId="2" applyFont="1" applyFill="1" applyBorder="1" applyAlignment="1">
      <alignment horizontal="center" vertical="center" shrinkToFit="1"/>
    </xf>
    <xf numFmtId="0" fontId="72" fillId="9" borderId="147" xfId="2" applyFont="1" applyFill="1" applyBorder="1" applyAlignment="1">
      <alignment horizontal="center" vertical="center" shrinkToFit="1"/>
    </xf>
    <xf numFmtId="0" fontId="72" fillId="9" borderId="148" xfId="2" applyFont="1" applyFill="1" applyBorder="1" applyAlignment="1">
      <alignment horizontal="center" vertical="center" shrinkToFit="1"/>
    </xf>
    <xf numFmtId="0" fontId="72" fillId="9" borderId="149" xfId="2" applyFont="1" applyFill="1" applyBorder="1" applyAlignment="1">
      <alignment horizontal="center" vertical="center" shrinkToFit="1"/>
    </xf>
    <xf numFmtId="0" fontId="68" fillId="0" borderId="43" xfId="2" applyFont="1" applyBorder="1" applyAlignment="1">
      <alignment vertical="center" shrinkToFit="1"/>
    </xf>
    <xf numFmtId="0" fontId="82" fillId="0" borderId="0" xfId="2" applyFont="1">
      <alignment vertical="center"/>
    </xf>
    <xf numFmtId="0" fontId="85" fillId="0" borderId="0" xfId="2" applyFont="1" applyBorder="1" applyAlignment="1">
      <alignment horizontal="center" vertical="center"/>
    </xf>
    <xf numFmtId="0" fontId="83" fillId="0" borderId="113" xfId="2" applyFont="1" applyBorder="1" applyAlignment="1">
      <alignment horizontal="center" vertical="center"/>
    </xf>
    <xf numFmtId="0" fontId="83" fillId="0" borderId="115" xfId="2" applyFont="1" applyBorder="1" applyAlignment="1">
      <alignment horizontal="center" vertical="center"/>
    </xf>
    <xf numFmtId="0" fontId="82" fillId="0" borderId="114" xfId="2" applyFont="1" applyFill="1" applyBorder="1" applyAlignment="1">
      <alignment horizontal="center" vertical="center"/>
    </xf>
    <xf numFmtId="0" fontId="82" fillId="0" borderId="116" xfId="2" applyFont="1" applyFill="1" applyBorder="1" applyAlignment="1">
      <alignment horizontal="center" vertical="center"/>
    </xf>
    <xf numFmtId="0" fontId="82" fillId="0" borderId="114" xfId="2" applyFont="1" applyFill="1" applyBorder="1" applyAlignment="1">
      <alignment horizontal="center" vertical="center" wrapText="1"/>
    </xf>
    <xf numFmtId="0" fontId="82" fillId="0" borderId="116" xfId="2" applyFont="1" applyBorder="1" applyAlignment="1">
      <alignment vertical="center" textRotation="255"/>
    </xf>
    <xf numFmtId="0" fontId="83" fillId="0" borderId="117" xfId="2" applyFont="1" applyBorder="1" applyAlignment="1">
      <alignment horizontal="center" vertical="center" textRotation="255"/>
    </xf>
    <xf numFmtId="0" fontId="83" fillId="0" borderId="0" xfId="2" applyFont="1" applyBorder="1" applyAlignment="1">
      <alignment horizontal="center"/>
    </xf>
    <xf numFmtId="0" fontId="83" fillId="0" borderId="0" xfId="2" applyFont="1" applyBorder="1" applyAlignment="1">
      <alignment horizontal="right"/>
    </xf>
    <xf numFmtId="0" fontId="40" fillId="0" borderId="0" xfId="2" applyFont="1" applyFill="1" applyBorder="1" applyAlignment="1">
      <alignment horizontal="center" shrinkToFit="1"/>
    </xf>
    <xf numFmtId="0" fontId="40" fillId="0" borderId="0" xfId="2" applyFont="1" applyBorder="1" applyAlignment="1">
      <alignment horizontal="center" shrinkToFit="1"/>
    </xf>
    <xf numFmtId="0" fontId="40" fillId="0" borderId="0" xfId="2" applyFont="1" applyBorder="1" applyAlignment="1">
      <alignment horizontal="left"/>
    </xf>
    <xf numFmtId="0" fontId="87" fillId="0" borderId="0" xfId="2" applyFont="1" applyBorder="1" applyAlignment="1">
      <alignment horizontal="center" shrinkToFit="1"/>
    </xf>
    <xf numFmtId="0" fontId="83" fillId="0" borderId="0" xfId="2" applyFont="1" applyBorder="1" applyAlignment="1">
      <alignment horizontal="center" shrinkToFit="1"/>
    </xf>
    <xf numFmtId="0" fontId="87" fillId="0" borderId="0" xfId="2" applyFont="1" applyFill="1" applyBorder="1" applyAlignment="1">
      <alignment horizontal="center" shrinkToFit="1"/>
    </xf>
    <xf numFmtId="0" fontId="72" fillId="0" borderId="0" xfId="2" applyFont="1" applyBorder="1" applyAlignment="1">
      <alignment horizontal="left" shrinkToFit="1"/>
    </xf>
    <xf numFmtId="0" fontId="72" fillId="0" borderId="0" xfId="2" applyFont="1" applyBorder="1" applyAlignment="1">
      <alignment horizontal="left" shrinkToFit="1"/>
    </xf>
    <xf numFmtId="0" fontId="88" fillId="0" borderId="0" xfId="2" applyFont="1" applyBorder="1" applyAlignment="1">
      <alignment horizontal="left" shrinkToFit="1"/>
    </xf>
    <xf numFmtId="0" fontId="83" fillId="0" borderId="0" xfId="2" applyFont="1" applyBorder="1" applyAlignment="1">
      <alignment horizontal="center" vertical="center"/>
    </xf>
    <xf numFmtId="0" fontId="40" fillId="0" borderId="0" xfId="2" applyFont="1" applyFill="1" applyBorder="1">
      <alignment vertical="center"/>
    </xf>
    <xf numFmtId="0" fontId="40" fillId="0" borderId="0" xfId="2" applyFont="1" applyBorder="1" applyAlignment="1">
      <alignment horizontal="left" vertical="center" shrinkToFit="1"/>
    </xf>
    <xf numFmtId="0" fontId="40" fillId="0" borderId="0" xfId="2" applyFont="1" applyBorder="1" applyAlignment="1">
      <alignment horizontal="left" vertical="center"/>
    </xf>
    <xf numFmtId="0" fontId="83" fillId="0" borderId="0" xfId="2" applyFont="1" applyBorder="1" applyAlignment="1">
      <alignment horizontal="left" vertical="center"/>
    </xf>
    <xf numFmtId="0" fontId="82" fillId="0" borderId="0" xfId="2" applyFont="1" applyBorder="1" applyAlignment="1">
      <alignment horizontal="right" vertical="top"/>
    </xf>
    <xf numFmtId="0" fontId="82" fillId="0" borderId="96" xfId="2" applyFont="1" applyBorder="1" applyAlignment="1">
      <alignment horizontal="center" vertical="center"/>
    </xf>
    <xf numFmtId="0" fontId="82" fillId="0" borderId="99" xfId="2" applyFont="1" applyBorder="1" applyAlignment="1">
      <alignment horizontal="right"/>
    </xf>
    <xf numFmtId="0" fontId="69" fillId="7" borderId="119" xfId="2" applyFont="1" applyFill="1" applyBorder="1" applyAlignment="1">
      <alignment horizontal="left" vertical="center" shrinkToFit="1"/>
    </xf>
    <xf numFmtId="0" fontId="70" fillId="0" borderId="67" xfId="2" applyFont="1" applyFill="1" applyBorder="1" applyAlignment="1">
      <alignment horizontal="left" vertical="center" shrinkToFit="1"/>
    </xf>
    <xf numFmtId="0" fontId="70" fillId="0" borderId="120" xfId="2" applyFont="1" applyFill="1" applyBorder="1" applyAlignment="1">
      <alignment horizontal="left" vertical="center" shrinkToFit="1"/>
    </xf>
    <xf numFmtId="0" fontId="82" fillId="0" borderId="101" xfId="2" applyFont="1" applyBorder="1" applyAlignment="1">
      <alignment horizontal="center" vertical="center"/>
    </xf>
    <xf numFmtId="0" fontId="70" fillId="0" borderId="40" xfId="2" applyFont="1" applyFill="1" applyBorder="1" applyAlignment="1">
      <alignment horizontal="left" vertical="center" shrinkToFit="1"/>
    </xf>
    <xf numFmtId="0" fontId="82" fillId="0" borderId="105" xfId="2" applyFont="1" applyBorder="1" applyAlignment="1">
      <alignment horizontal="center" vertical="center"/>
    </xf>
    <xf numFmtId="0" fontId="72" fillId="9" borderId="129" xfId="2" applyFont="1" applyFill="1" applyBorder="1" applyAlignment="1">
      <alignment horizontal="center" vertical="center" shrinkToFit="1"/>
    </xf>
    <xf numFmtId="0" fontId="70" fillId="0" borderId="141" xfId="2" applyFont="1" applyBorder="1" applyAlignment="1">
      <alignment vertical="center" shrinkToFit="1"/>
    </xf>
    <xf numFmtId="0" fontId="70" fillId="0" borderId="0" xfId="2" applyFont="1" applyAlignment="1">
      <alignment horizontal="left" vertical="center"/>
    </xf>
    <xf numFmtId="0" fontId="72" fillId="9" borderId="9" xfId="2" applyFont="1" applyFill="1" applyBorder="1" applyAlignment="1">
      <alignment horizontal="center" vertical="center" shrinkToFit="1"/>
    </xf>
    <xf numFmtId="0" fontId="72" fillId="9" borderId="150" xfId="2" applyFont="1" applyFill="1" applyBorder="1" applyAlignment="1">
      <alignment horizontal="center" vertical="center" shrinkToFit="1"/>
    </xf>
    <xf numFmtId="0" fontId="70" fillId="0" borderId="45" xfId="2" applyFont="1" applyBorder="1" applyAlignment="1">
      <alignment horizontal="left" vertical="center" shrinkToFit="1"/>
    </xf>
    <xf numFmtId="0" fontId="70" fillId="0" borderId="43" xfId="2" applyFont="1" applyFill="1" applyBorder="1" applyAlignment="1">
      <alignment vertical="center" textRotation="180" shrinkToFit="1"/>
    </xf>
    <xf numFmtId="0" fontId="70" fillId="0" borderId="41" xfId="2" applyFont="1" applyBorder="1" applyAlignment="1">
      <alignment horizontal="left" vertical="center" shrinkToFit="1"/>
    </xf>
    <xf numFmtId="0" fontId="70" fillId="0" borderId="69" xfId="2" applyFont="1" applyBorder="1" applyAlignment="1">
      <alignment horizontal="left" vertical="center" shrinkToFit="1"/>
    </xf>
    <xf numFmtId="0" fontId="68" fillId="0" borderId="69" xfId="2" applyFont="1" applyBorder="1" applyAlignment="1">
      <alignment horizontal="left" vertical="center" shrinkToFit="1"/>
    </xf>
    <xf numFmtId="0" fontId="70" fillId="0" borderId="39" xfId="2" applyFont="1" applyFill="1" applyBorder="1" applyAlignment="1">
      <alignment horizontal="left" vertical="center" shrinkToFit="1"/>
    </xf>
    <xf numFmtId="0" fontId="70" fillId="0" borderId="124" xfId="2" applyFont="1" applyFill="1" applyBorder="1" applyAlignment="1">
      <alignment horizontal="left" vertical="center" shrinkToFit="1"/>
    </xf>
    <xf numFmtId="0" fontId="72" fillId="9" borderId="151" xfId="2" applyFont="1" applyFill="1" applyBorder="1" applyAlignment="1">
      <alignment horizontal="center" vertical="center" shrinkToFit="1"/>
    </xf>
    <xf numFmtId="0" fontId="82" fillId="0" borderId="152" xfId="2" applyFont="1" applyFill="1" applyBorder="1" applyAlignment="1">
      <alignment horizontal="center" vertical="center"/>
    </xf>
    <xf numFmtId="0" fontId="33" fillId="0" borderId="147" xfId="2" applyFont="1" applyFill="1" applyBorder="1" applyAlignment="1">
      <alignment horizontal="center" vertical="center" shrinkToFit="1"/>
    </xf>
    <xf numFmtId="0" fontId="33" fillId="0" borderId="153" xfId="2" applyFont="1" applyFill="1" applyBorder="1" applyAlignment="1">
      <alignment horizontal="center" vertical="center" shrinkToFit="1"/>
    </xf>
    <xf numFmtId="0" fontId="82" fillId="0" borderId="119" xfId="2" applyFont="1" applyBorder="1" applyAlignment="1">
      <alignment horizontal="center"/>
    </xf>
    <xf numFmtId="0" fontId="33" fillId="0" borderId="67" xfId="2" applyFont="1" applyBorder="1" applyAlignment="1">
      <alignment horizontal="left"/>
    </xf>
    <xf numFmtId="0" fontId="82" fillId="0" borderId="118" xfId="2" applyFont="1" applyBorder="1" applyAlignment="1">
      <alignment horizontal="right"/>
    </xf>
    <xf numFmtId="0" fontId="72" fillId="0" borderId="67" xfId="2" applyFont="1" applyBorder="1" applyAlignment="1">
      <alignment horizontal="left" vertical="center" shrinkToFit="1"/>
    </xf>
    <xf numFmtId="0" fontId="72" fillId="0" borderId="67" xfId="2" applyFont="1" applyFill="1" applyBorder="1" applyAlignment="1">
      <alignment vertical="center" textRotation="180" shrinkToFit="1"/>
    </xf>
    <xf numFmtId="0" fontId="71" fillId="7" borderId="67" xfId="2" applyFont="1" applyFill="1" applyBorder="1" applyAlignment="1">
      <alignment horizontal="left" vertical="center" shrinkToFit="1"/>
    </xf>
    <xf numFmtId="0" fontId="40" fillId="0" borderId="76" xfId="2" applyFont="1" applyBorder="1">
      <alignment vertical="center"/>
    </xf>
    <xf numFmtId="0" fontId="40" fillId="0" borderId="52" xfId="2" applyFont="1" applyBorder="1" applyAlignment="1">
      <alignment vertical="center" shrinkToFit="1"/>
    </xf>
    <xf numFmtId="0" fontId="72" fillId="0" borderId="120" xfId="2" applyFont="1" applyFill="1" applyBorder="1" applyAlignment="1">
      <alignment vertical="center" textRotation="180" shrinkToFit="1"/>
    </xf>
    <xf numFmtId="0" fontId="82" fillId="0" borderId="69" xfId="2" applyFont="1" applyBorder="1" applyAlignment="1">
      <alignment horizontal="center" vertical="center"/>
    </xf>
    <xf numFmtId="0" fontId="72" fillId="0" borderId="40" xfId="2" applyFont="1" applyFill="1" applyBorder="1" applyAlignment="1">
      <alignment vertical="center" textRotation="180" shrinkToFit="1"/>
    </xf>
    <xf numFmtId="0" fontId="72" fillId="7" borderId="40" xfId="2" applyFont="1" applyFill="1" applyBorder="1" applyAlignment="1">
      <alignment vertical="center" textRotation="180" shrinkToFit="1"/>
    </xf>
    <xf numFmtId="0" fontId="40" fillId="0" borderId="43" xfId="2" applyFont="1" applyBorder="1" applyAlignment="1">
      <alignment vertical="center" shrinkToFit="1"/>
    </xf>
    <xf numFmtId="0" fontId="72" fillId="0" borderId="63" xfId="2" applyFont="1" applyFill="1" applyBorder="1" applyAlignment="1">
      <alignment vertical="center" textRotation="180" shrinkToFit="1"/>
    </xf>
    <xf numFmtId="0" fontId="82" fillId="0" borderId="69" xfId="2" applyFont="1" applyBorder="1" applyAlignment="1">
      <alignment horizontal="center"/>
    </xf>
    <xf numFmtId="0" fontId="72" fillId="0" borderId="63" xfId="2" applyFont="1" applyBorder="1" applyAlignment="1">
      <alignment horizontal="left" vertical="center" shrinkToFit="1"/>
    </xf>
    <xf numFmtId="0" fontId="82" fillId="0" borderId="123" xfId="2" applyFont="1" applyBorder="1" applyAlignment="1">
      <alignment horizontal="center" vertical="center"/>
    </xf>
    <xf numFmtId="0" fontId="33" fillId="0" borderId="39" xfId="2" applyFont="1" applyBorder="1" applyAlignment="1">
      <alignment horizontal="center" vertical="center"/>
    </xf>
    <xf numFmtId="0" fontId="82" fillId="0" borderId="154" xfId="2" applyFont="1" applyBorder="1">
      <alignment vertical="center"/>
    </xf>
    <xf numFmtId="0" fontId="72" fillId="9" borderId="155" xfId="2" applyFont="1" applyFill="1" applyBorder="1" applyAlignment="1">
      <alignment horizontal="center" vertical="center" shrinkToFit="1"/>
    </xf>
    <xf numFmtId="0" fontId="72" fillId="9" borderId="156" xfId="2" applyFont="1" applyFill="1" applyBorder="1" applyAlignment="1">
      <alignment horizontal="center" vertical="center" shrinkToFit="1"/>
    </xf>
    <xf numFmtId="0" fontId="72" fillId="9" borderId="157" xfId="2" applyFont="1" applyFill="1" applyBorder="1" applyAlignment="1">
      <alignment horizontal="center" vertical="center" shrinkToFit="1"/>
    </xf>
    <xf numFmtId="0" fontId="72" fillId="9" borderId="158" xfId="2" applyFont="1" applyFill="1" applyBorder="1" applyAlignment="1">
      <alignment horizontal="center" vertical="center" shrinkToFit="1"/>
    </xf>
    <xf numFmtId="0" fontId="82" fillId="0" borderId="109" xfId="2" applyFont="1" applyBorder="1" applyAlignment="1">
      <alignment horizontal="center"/>
    </xf>
    <xf numFmtId="0" fontId="70" fillId="0" borderId="43" xfId="2" applyFont="1" applyBorder="1" applyAlignment="1">
      <alignment vertical="center" shrinkToFit="1"/>
    </xf>
    <xf numFmtId="0" fontId="67" fillId="0" borderId="134" xfId="2" applyFont="1" applyBorder="1" applyAlignment="1">
      <alignment horizontal="left" vertical="center" shrinkToFit="1"/>
    </xf>
    <xf numFmtId="0" fontId="67" fillId="7" borderId="133" xfId="2" applyFont="1" applyFill="1" applyBorder="1" applyAlignment="1">
      <alignment horizontal="left" vertical="center" shrinkToFit="1"/>
    </xf>
    <xf numFmtId="0" fontId="70" fillId="7" borderId="133" xfId="2" applyFont="1" applyFill="1" applyBorder="1" applyAlignment="1">
      <alignment horizontal="left" vertical="center" shrinkToFit="1"/>
    </xf>
    <xf numFmtId="0" fontId="70" fillId="0" borderId="134" xfId="2" applyFont="1" applyBorder="1" applyAlignment="1">
      <alignment horizontal="left" vertical="center" shrinkToFit="1"/>
    </xf>
    <xf numFmtId="0" fontId="70" fillId="0" borderId="43" xfId="2" applyFont="1" applyBorder="1" applyAlignment="1">
      <alignment horizontal="center" vertical="center" shrinkToFit="1"/>
    </xf>
    <xf numFmtId="0" fontId="70" fillId="10" borderId="0" xfId="2" applyFont="1" applyFill="1">
      <alignment vertical="center"/>
    </xf>
    <xf numFmtId="0" fontId="70" fillId="10" borderId="43" xfId="2" applyFont="1" applyFill="1" applyBorder="1" applyAlignment="1">
      <alignment vertical="center" shrinkToFit="1"/>
    </xf>
    <xf numFmtId="0" fontId="68" fillId="10" borderId="0" xfId="2" applyFont="1" applyFill="1" applyAlignment="1">
      <alignment horizontal="left" vertical="center"/>
    </xf>
    <xf numFmtId="0" fontId="68" fillId="10" borderId="43" xfId="2" applyFont="1" applyFill="1" applyBorder="1" applyAlignment="1">
      <alignment vertical="center" shrinkToFit="1"/>
    </xf>
    <xf numFmtId="0" fontId="68" fillId="10" borderId="0" xfId="2" applyFont="1" applyFill="1">
      <alignment vertical="center"/>
    </xf>
    <xf numFmtId="0" fontId="70" fillId="10" borderId="40" xfId="2" applyFont="1" applyFill="1" applyBorder="1" applyAlignment="1">
      <alignment horizontal="left" vertical="center" shrinkToFit="1"/>
    </xf>
    <xf numFmtId="0" fontId="70" fillId="0" borderId="52" xfId="2" applyFont="1" applyFill="1" applyBorder="1" applyAlignment="1">
      <alignment vertical="center" textRotation="180" shrinkToFit="1"/>
    </xf>
    <xf numFmtId="0" fontId="68" fillId="7" borderId="0" xfId="2" applyFont="1" applyFill="1">
      <alignment vertical="center"/>
    </xf>
  </cellXfs>
  <cellStyles count="8">
    <cellStyle name="一般" xfId="0" builtinId="0"/>
    <cellStyle name="一般 15 2" xfId="4" xr:uid="{FF4E6A5D-59D5-4C2C-A51E-A4B4A82F1A2D}"/>
    <cellStyle name="一般 2 2 3" xfId="2" xr:uid="{3D4E2FE5-88C1-4AF9-88E7-4B69A69B4C71}"/>
    <cellStyle name="一般 3 2" xfId="6" xr:uid="{2D31255E-76F6-426A-9669-A5C6D6036EFC}"/>
    <cellStyle name="一般 3 3" xfId="5" xr:uid="{6EA8DFEF-04E9-45E4-A521-56A5A11AD369}"/>
    <cellStyle name="一般 5 2" xfId="7" xr:uid="{5B37926F-C5AA-40D4-92D8-2543E8821F07}"/>
    <cellStyle name="一般_101.06" xfId="3" xr:uid="{7329EAE2-BD26-4F24-B6C6-A15A569BE3EA}"/>
    <cellStyle name="一般_新增Microsoft Excel 工作表" xfId="1" xr:uid="{FC97E835-7827-43C3-8EA6-400C1FC498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329405</xdr:colOff>
      <xdr:row>0</xdr:row>
      <xdr:rowOff>130968</xdr:rowOff>
    </xdr:from>
    <xdr:to>
      <xdr:col>7</xdr:col>
      <xdr:colOff>591343</xdr:colOff>
      <xdr:row>7</xdr:row>
      <xdr:rowOff>92868</xdr:rowOff>
    </xdr:to>
    <xdr:sp macro="" textlink="">
      <xdr:nvSpPr>
        <xdr:cNvPr id="2" name="WordArt 20">
          <a:extLst>
            <a:ext uri="{FF2B5EF4-FFF2-40B4-BE49-F238E27FC236}">
              <a16:creationId xmlns:a16="http://schemas.microsoft.com/office/drawing/2014/main" id="{CB713AEC-3F7D-4ACC-9219-1D1D89B390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405" y="130968"/>
          <a:ext cx="5062538" cy="14287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none" fromWordArt="1" anchor="t">
          <a:prstTxWarp prst="textPlain">
            <a:avLst>
              <a:gd name="adj" fmla="val 50000"/>
            </a:avLst>
          </a:prstTxWarp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l" rtl="0"/>
          <a:r>
            <a:rPr lang="zh-TW" altLang="en-US" sz="3600" b="1" kern="10" cap="none" spc="0" baseline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華康魏碑體(P)" pitchFamily="2" charset="-120"/>
              <a:ea typeface="華康魏碑體(P)" pitchFamily="2" charset="-120"/>
            </a:rPr>
            <a:t>國華食品工廠</a:t>
          </a:r>
        </a:p>
      </xdr:txBody>
    </xdr:sp>
    <xdr:clientData/>
  </xdr:twoCellAnchor>
  <xdr:oneCellAnchor>
    <xdr:from>
      <xdr:col>4</xdr:col>
      <xdr:colOff>47625</xdr:colOff>
      <xdr:row>37</xdr:row>
      <xdr:rowOff>47625</xdr:rowOff>
    </xdr:from>
    <xdr:ext cx="3223532" cy="1694089"/>
    <xdr:pic>
      <xdr:nvPicPr>
        <xdr:cNvPr id="3" name="圖片 6" descr="中秋節1.jpg">
          <a:extLst>
            <a:ext uri="{FF2B5EF4-FFF2-40B4-BE49-F238E27FC236}">
              <a16:creationId xmlns:a16="http://schemas.microsoft.com/office/drawing/2014/main" id="{F699C5A0-3A8A-4C74-B7C1-06AB20FAF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7800975"/>
          <a:ext cx="3223532" cy="1694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37</xdr:row>
      <xdr:rowOff>47625</xdr:rowOff>
    </xdr:from>
    <xdr:ext cx="3233057" cy="1684564"/>
    <xdr:pic>
      <xdr:nvPicPr>
        <xdr:cNvPr id="4" name="圖片 7" descr="中秋節3.jpg">
          <a:extLst>
            <a:ext uri="{FF2B5EF4-FFF2-40B4-BE49-F238E27FC236}">
              <a16:creationId xmlns:a16="http://schemas.microsoft.com/office/drawing/2014/main" id="{706818B8-581B-4512-8FAA-C86F97176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00975"/>
          <a:ext cx="3233057" cy="1684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28575</xdr:colOff>
      <xdr:row>18</xdr:row>
      <xdr:rowOff>38100</xdr:rowOff>
    </xdr:from>
    <xdr:ext cx="6613071" cy="1919968"/>
    <xdr:pic>
      <xdr:nvPicPr>
        <xdr:cNvPr id="5" name="圖片 5" descr="107.3.14每日飲食指南2.png">
          <a:extLst>
            <a:ext uri="{FF2B5EF4-FFF2-40B4-BE49-F238E27FC236}">
              <a16:creationId xmlns:a16="http://schemas.microsoft.com/office/drawing/2014/main" id="{F6EEFF75-A56A-4B52-BC61-C745CAD9A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810000"/>
          <a:ext cx="6613071" cy="191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104775</xdr:colOff>
      <xdr:row>45</xdr:row>
      <xdr:rowOff>76200</xdr:rowOff>
    </xdr:from>
    <xdr:ext cx="3137807" cy="1881868"/>
    <xdr:pic>
      <xdr:nvPicPr>
        <xdr:cNvPr id="6" name="圖片 3" descr="11.jpg">
          <a:extLst>
            <a:ext uri="{FF2B5EF4-FFF2-40B4-BE49-F238E27FC236}">
              <a16:creationId xmlns:a16="http://schemas.microsoft.com/office/drawing/2014/main" id="{25CAD071-D7C2-4BF8-8149-814E4D2A5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9505950"/>
          <a:ext cx="3137807" cy="1881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79375</xdr:colOff>
      <xdr:row>5</xdr:row>
      <xdr:rowOff>111126</xdr:rowOff>
    </xdr:from>
    <xdr:to>
      <xdr:col>20</xdr:col>
      <xdr:colOff>664481</xdr:colOff>
      <xdr:row>19</xdr:row>
      <xdr:rowOff>276680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31B01217-A74E-41E4-A614-0D907FEA576C}"/>
            </a:ext>
          </a:extLst>
        </xdr:cNvPr>
        <xdr:cNvSpPr txBox="1"/>
      </xdr:nvSpPr>
      <xdr:spPr>
        <a:xfrm>
          <a:off x="2136775" y="1254126"/>
          <a:ext cx="12243706" cy="3070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zh-TW" altLang="en-US" sz="7000">
              <a:solidFill>
                <a:srgbClr val="FF0000"/>
              </a:solidFill>
              <a:latin typeface="華康魏碑體(P)" pitchFamily="2" charset="-120"/>
              <a:ea typeface="華康魏碑體(P)" pitchFamily="2" charset="-120"/>
            </a:rPr>
            <a:t>中 秋 節 放 假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10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葷食菜單"/>
      <sheetName val="國中1 "/>
      <sheetName val="國中2 "/>
      <sheetName val="國中3"/>
      <sheetName val="國中4 "/>
      <sheetName val="國中5"/>
      <sheetName val="國小菜單"/>
      <sheetName val="國小1"/>
      <sheetName val="國小2"/>
      <sheetName val="國小3"/>
      <sheetName val="國小4"/>
      <sheetName val="國小5"/>
      <sheetName val="彰化菜單"/>
      <sheetName val="第一週明細"/>
      <sheetName val="第二週明細"/>
      <sheetName val="第三週明細"/>
      <sheetName val="第四週明細"/>
      <sheetName val="第五週明細"/>
      <sheetName val="彰化菜單（招）"/>
      <sheetName val="第一週明細（招）"/>
      <sheetName val="第二週明細（招）"/>
      <sheetName val="第三週明細（招）"/>
      <sheetName val="第四週明細（招）"/>
      <sheetName val="素食"/>
      <sheetName val="0830國小素"/>
      <sheetName val="0906國小素"/>
      <sheetName val="0914國小素"/>
      <sheetName val="0920國小素"/>
      <sheetName val="0926國小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/>
      <sheetData sheetId="17"/>
      <sheetData sheetId="18">
        <row r="39">
          <cell r="A39" t="str">
            <v>小米飯</v>
          </cell>
          <cell r="E39" t="str">
            <v>糙米飯</v>
          </cell>
          <cell r="I39" t="str">
            <v>白飯</v>
          </cell>
          <cell r="M39" t="str">
            <v>蕎麥飯</v>
          </cell>
        </row>
        <row r="40">
          <cell r="A40" t="str">
            <v>轟炸雞翅(炸)</v>
          </cell>
          <cell r="E40" t="str">
            <v>鐵板豬柳</v>
          </cell>
          <cell r="I40" t="str">
            <v>照燒雞丁</v>
          </cell>
          <cell r="M40" t="str">
            <v>五味魚(海)</v>
          </cell>
        </row>
        <row r="41">
          <cell r="E41" t="str">
            <v>胡瓜鮮匯</v>
          </cell>
          <cell r="I41" t="str">
            <v>金菇白菜</v>
          </cell>
          <cell r="M41" t="str">
            <v>肉燥蒸蛋</v>
          </cell>
        </row>
        <row r="42">
          <cell r="A42" t="str">
            <v>什錦鮮蔬煲</v>
          </cell>
          <cell r="E42" t="str">
            <v>鮮蔬粉絲</v>
          </cell>
          <cell r="I42" t="str">
            <v>家鄉滷味</v>
          </cell>
          <cell r="M42" t="str">
            <v>花開富貴</v>
          </cell>
        </row>
        <row r="43">
          <cell r="A43" t="str">
            <v>淺色蔬菜</v>
          </cell>
          <cell r="E43" t="str">
            <v>深色蔬菜</v>
          </cell>
          <cell r="I43" t="str">
            <v>深色蔬菜</v>
          </cell>
          <cell r="M43" t="str">
            <v>淺色蔬菜</v>
          </cell>
        </row>
        <row r="44">
          <cell r="A44" t="str">
            <v>玉米濃湯(芡)</v>
          </cell>
          <cell r="E44" t="str">
            <v>白玉湯</v>
          </cell>
          <cell r="I44" t="str">
            <v>木耳豆薯湯</v>
          </cell>
          <cell r="M44" t="str">
            <v>薑絲冬瓜湯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40DFC-0023-4EEC-A96D-7A8067927767}">
  <sheetPr>
    <pageSetUpPr fitToPage="1"/>
  </sheetPr>
  <dimension ref="A1:T54"/>
  <sheetViews>
    <sheetView view="pageBreakPreview" zoomScale="70" zoomScaleNormal="100" zoomScaleSheetLayoutView="70" workbookViewId="0">
      <selection activeCell="S17" sqref="S17"/>
    </sheetView>
  </sheetViews>
  <sheetFormatPr defaultRowHeight="16.5"/>
  <cols>
    <col min="1" max="8" width="10.875" style="302" customWidth="1"/>
    <col min="9" max="12" width="11.125" style="302" customWidth="1"/>
    <col min="13" max="20" width="10.875" style="302" customWidth="1"/>
    <col min="21" max="16384" width="9" style="302"/>
  </cols>
  <sheetData>
    <row r="1" spans="1:20" ht="19.5" customHeight="1">
      <c r="A1" s="380"/>
      <c r="B1" s="379"/>
      <c r="C1" s="379"/>
      <c r="D1" s="379"/>
      <c r="E1" s="379"/>
      <c r="F1" s="379"/>
      <c r="G1" s="379"/>
      <c r="H1" s="378"/>
      <c r="I1" s="322" t="s">
        <v>4</v>
      </c>
      <c r="J1" s="322"/>
      <c r="K1" s="322"/>
      <c r="L1" s="322"/>
      <c r="M1" s="322" t="s">
        <v>5</v>
      </c>
      <c r="N1" s="322"/>
      <c r="O1" s="322"/>
      <c r="P1" s="322"/>
      <c r="Q1" s="322" t="s">
        <v>6</v>
      </c>
      <c r="R1" s="322"/>
      <c r="S1" s="322"/>
      <c r="T1" s="322"/>
    </row>
    <row r="2" spans="1:20" s="308" customFormat="1" ht="18.95" customHeight="1">
      <c r="A2" s="367"/>
      <c r="B2" s="366"/>
      <c r="C2" s="366"/>
      <c r="D2" s="366"/>
      <c r="E2" s="366"/>
      <c r="F2" s="366"/>
      <c r="G2" s="366"/>
      <c r="H2" s="365"/>
      <c r="I2" s="340" t="s">
        <v>365</v>
      </c>
      <c r="J2" s="339"/>
      <c r="K2" s="339"/>
      <c r="L2" s="319"/>
      <c r="M2" s="377" t="s">
        <v>450</v>
      </c>
      <c r="N2" s="339"/>
      <c r="O2" s="339"/>
      <c r="P2" s="319"/>
      <c r="Q2" s="340" t="s">
        <v>449</v>
      </c>
      <c r="R2" s="339"/>
      <c r="S2" s="339"/>
      <c r="T2" s="319"/>
    </row>
    <row r="3" spans="1:20" s="308" customFormat="1" ht="21" customHeight="1">
      <c r="A3" s="367"/>
      <c r="B3" s="366"/>
      <c r="C3" s="366"/>
      <c r="D3" s="366"/>
      <c r="E3" s="366"/>
      <c r="F3" s="366"/>
      <c r="G3" s="366"/>
      <c r="H3" s="365"/>
      <c r="I3" s="315" t="s">
        <v>448</v>
      </c>
      <c r="J3" s="314"/>
      <c r="K3" s="314"/>
      <c r="L3" s="313"/>
      <c r="M3" s="373" t="s">
        <v>447</v>
      </c>
      <c r="N3" s="314"/>
      <c r="O3" s="314"/>
      <c r="P3" s="313"/>
      <c r="Q3" s="315" t="s">
        <v>446</v>
      </c>
      <c r="R3" s="314"/>
      <c r="S3" s="314"/>
      <c r="T3" s="313"/>
    </row>
    <row r="4" spans="1:20" s="308" customFormat="1" ht="21" customHeight="1">
      <c r="A4" s="367"/>
      <c r="B4" s="366"/>
      <c r="C4" s="366"/>
      <c r="D4" s="366"/>
      <c r="E4" s="366"/>
      <c r="F4" s="366"/>
      <c r="G4" s="366"/>
      <c r="H4" s="365"/>
      <c r="I4" s="338" t="s">
        <v>445</v>
      </c>
      <c r="J4" s="337"/>
      <c r="K4" s="337"/>
      <c r="L4" s="317"/>
      <c r="M4" s="376" t="s">
        <v>444</v>
      </c>
      <c r="N4" s="337"/>
      <c r="O4" s="337"/>
      <c r="P4" s="317"/>
      <c r="Q4" s="338" t="s">
        <v>443</v>
      </c>
      <c r="R4" s="337"/>
      <c r="S4" s="337"/>
      <c r="T4" s="317"/>
    </row>
    <row r="5" spans="1:20" s="308" customFormat="1" ht="21" customHeight="1">
      <c r="A5" s="367"/>
      <c r="B5" s="366"/>
      <c r="C5" s="366"/>
      <c r="D5" s="366"/>
      <c r="E5" s="366"/>
      <c r="F5" s="366"/>
      <c r="G5" s="366"/>
      <c r="H5" s="365"/>
      <c r="I5" s="338" t="s">
        <v>442</v>
      </c>
      <c r="J5" s="337"/>
      <c r="K5" s="337"/>
      <c r="L5" s="375"/>
      <c r="M5" s="376" t="s">
        <v>441</v>
      </c>
      <c r="N5" s="337"/>
      <c r="O5" s="337"/>
      <c r="P5" s="317"/>
      <c r="Q5" s="338" t="s">
        <v>440</v>
      </c>
      <c r="R5" s="337"/>
      <c r="S5" s="337"/>
      <c r="T5" s="375"/>
    </row>
    <row r="6" spans="1:20" s="308" customFormat="1" ht="18.95" customHeight="1">
      <c r="A6" s="367"/>
      <c r="B6" s="366"/>
      <c r="C6" s="366"/>
      <c r="D6" s="366"/>
      <c r="E6" s="366"/>
      <c r="F6" s="366"/>
      <c r="G6" s="366"/>
      <c r="H6" s="365"/>
      <c r="I6" s="315" t="s">
        <v>19</v>
      </c>
      <c r="J6" s="314"/>
      <c r="K6" s="314"/>
      <c r="L6" s="374"/>
      <c r="M6" s="373" t="s">
        <v>19</v>
      </c>
      <c r="N6" s="314"/>
      <c r="O6" s="314"/>
      <c r="P6" s="313"/>
      <c r="Q6" s="315" t="s">
        <v>19</v>
      </c>
      <c r="R6" s="314"/>
      <c r="S6" s="314"/>
      <c r="T6" s="313"/>
    </row>
    <row r="7" spans="1:20" s="308" customFormat="1" ht="18.95" customHeight="1">
      <c r="A7" s="367"/>
      <c r="B7" s="366"/>
      <c r="C7" s="366"/>
      <c r="D7" s="366"/>
      <c r="E7" s="366"/>
      <c r="F7" s="366"/>
      <c r="G7" s="366"/>
      <c r="H7" s="365"/>
      <c r="I7" s="370" t="s">
        <v>439</v>
      </c>
      <c r="J7" s="369"/>
      <c r="K7" s="369"/>
      <c r="L7" s="372"/>
      <c r="M7" s="371" t="s">
        <v>438</v>
      </c>
      <c r="N7" s="369"/>
      <c r="O7" s="369"/>
      <c r="P7" s="368"/>
      <c r="Q7" s="370" t="s">
        <v>437</v>
      </c>
      <c r="R7" s="369"/>
      <c r="S7" s="369"/>
      <c r="T7" s="368"/>
    </row>
    <row r="8" spans="1:20" ht="8.1" customHeight="1">
      <c r="A8" s="367"/>
      <c r="B8" s="366"/>
      <c r="C8" s="366"/>
      <c r="D8" s="366"/>
      <c r="E8" s="366"/>
      <c r="F8" s="366"/>
      <c r="G8" s="366"/>
      <c r="H8" s="365"/>
      <c r="I8" s="305" t="s">
        <v>23</v>
      </c>
      <c r="J8" s="305" t="str">
        <f>'國華9月第一週明細)'!W28</f>
        <v>735.2大卡</v>
      </c>
      <c r="K8" s="305" t="s">
        <v>24</v>
      </c>
      <c r="L8" s="305" t="str">
        <f>'國華9月第一週明細)'!W24</f>
        <v>23.1g</v>
      </c>
      <c r="M8" s="305" t="s">
        <v>23</v>
      </c>
      <c r="N8" s="305" t="str">
        <f>'國華9月第一週明細)'!W36</f>
        <v>745.8大卡</v>
      </c>
      <c r="O8" s="305" t="s">
        <v>149</v>
      </c>
      <c r="P8" s="305" t="str">
        <f>'國華9月第一週明細)'!W32</f>
        <v>23.0g</v>
      </c>
      <c r="Q8" s="305" t="s">
        <v>23</v>
      </c>
      <c r="R8" s="305" t="str">
        <f>'國華9月第一週明細)'!W44</f>
        <v>733.8大卡</v>
      </c>
      <c r="S8" s="305" t="s">
        <v>24</v>
      </c>
      <c r="T8" s="305" t="str">
        <f>'國華9月第一週明細)'!W40</f>
        <v>21.4g</v>
      </c>
    </row>
    <row r="9" spans="1:20" ht="8.1" customHeight="1">
      <c r="A9" s="364"/>
      <c r="B9" s="363"/>
      <c r="C9" s="363"/>
      <c r="D9" s="363"/>
      <c r="E9" s="363"/>
      <c r="F9" s="363"/>
      <c r="G9" s="363"/>
      <c r="H9" s="362"/>
      <c r="I9" s="305" t="s">
        <v>25</v>
      </c>
      <c r="J9" s="305" t="str">
        <f>'國華9月第一週明細)'!W22</f>
        <v>100.7g</v>
      </c>
      <c r="K9" s="305" t="s">
        <v>26</v>
      </c>
      <c r="L9" s="305" t="str">
        <f>'國華9月第一週明細)'!W26</f>
        <v>30.1g</v>
      </c>
      <c r="M9" s="305" t="s">
        <v>25</v>
      </c>
      <c r="N9" s="305" t="str">
        <f>'國華9月第一週明細)'!W30</f>
        <v>102.6g</v>
      </c>
      <c r="O9" s="305" t="s">
        <v>26</v>
      </c>
      <c r="P9" s="305" t="str">
        <f>'國華9月第一週明細)'!W34</f>
        <v>30.6g</v>
      </c>
      <c r="Q9" s="305" t="s">
        <v>25</v>
      </c>
      <c r="R9" s="305" t="str">
        <f>'國華9月第一週明細)'!W38</f>
        <v>105.2g</v>
      </c>
      <c r="S9" s="305" t="s">
        <v>26</v>
      </c>
      <c r="T9" s="305" t="str">
        <f>'國華9月第一週明細)'!W42</f>
        <v>29.1g</v>
      </c>
    </row>
    <row r="10" spans="1:20" ht="19.5" customHeight="1">
      <c r="A10" s="325" t="s">
        <v>28</v>
      </c>
      <c r="B10" s="324"/>
      <c r="C10" s="324"/>
      <c r="D10" s="323"/>
      <c r="E10" s="322" t="s">
        <v>29</v>
      </c>
      <c r="F10" s="322"/>
      <c r="G10" s="322"/>
      <c r="H10" s="322"/>
      <c r="I10" s="322" t="s">
        <v>30</v>
      </c>
      <c r="J10" s="322"/>
      <c r="K10" s="322"/>
      <c r="L10" s="322"/>
      <c r="M10" s="322" t="s">
        <v>31</v>
      </c>
      <c r="N10" s="322"/>
      <c r="O10" s="322"/>
      <c r="P10" s="322"/>
      <c r="Q10" s="322" t="s">
        <v>32</v>
      </c>
      <c r="R10" s="322"/>
      <c r="S10" s="322"/>
      <c r="T10" s="322"/>
    </row>
    <row r="11" spans="1:20" s="308" customFormat="1" ht="18.95" customHeight="1">
      <c r="A11" s="318" t="s">
        <v>365</v>
      </c>
      <c r="B11" s="318"/>
      <c r="C11" s="318"/>
      <c r="D11" s="318"/>
      <c r="E11" s="318" t="s">
        <v>436</v>
      </c>
      <c r="F11" s="318"/>
      <c r="G11" s="318"/>
      <c r="H11" s="318"/>
      <c r="I11" s="318" t="s">
        <v>365</v>
      </c>
      <c r="J11" s="318"/>
      <c r="K11" s="318"/>
      <c r="L11" s="318"/>
      <c r="M11" s="319" t="s">
        <v>435</v>
      </c>
      <c r="N11" s="318"/>
      <c r="O11" s="318"/>
      <c r="P11" s="318"/>
      <c r="Q11" s="318" t="s">
        <v>434</v>
      </c>
      <c r="R11" s="318"/>
      <c r="S11" s="318"/>
      <c r="T11" s="318"/>
    </row>
    <row r="12" spans="1:20" s="308" customFormat="1" ht="21" customHeight="1">
      <c r="A12" s="312" t="s">
        <v>433</v>
      </c>
      <c r="B12" s="312"/>
      <c r="C12" s="312"/>
      <c r="D12" s="312"/>
      <c r="E12" s="312" t="s">
        <v>432</v>
      </c>
      <c r="F12" s="312"/>
      <c r="G12" s="312"/>
      <c r="H12" s="312"/>
      <c r="I12" s="312" t="s">
        <v>431</v>
      </c>
      <c r="J12" s="312"/>
      <c r="K12" s="312"/>
      <c r="L12" s="312"/>
      <c r="M12" s="313" t="s">
        <v>430</v>
      </c>
      <c r="N12" s="312"/>
      <c r="O12" s="312"/>
      <c r="P12" s="312"/>
      <c r="Q12" s="312" t="s">
        <v>429</v>
      </c>
      <c r="R12" s="312"/>
      <c r="S12" s="312"/>
      <c r="T12" s="312"/>
    </row>
    <row r="13" spans="1:20" s="308" customFormat="1" ht="21" customHeight="1">
      <c r="A13" s="316" t="s">
        <v>428</v>
      </c>
      <c r="B13" s="316"/>
      <c r="C13" s="316"/>
      <c r="D13" s="316"/>
      <c r="E13" s="316" t="s">
        <v>427</v>
      </c>
      <c r="F13" s="316"/>
      <c r="G13" s="316"/>
      <c r="H13" s="316"/>
      <c r="I13" s="316" t="s">
        <v>426</v>
      </c>
      <c r="J13" s="316"/>
      <c r="K13" s="316"/>
      <c r="L13" s="316"/>
      <c r="M13" s="317" t="s">
        <v>425</v>
      </c>
      <c r="N13" s="316"/>
      <c r="O13" s="316"/>
      <c r="P13" s="316"/>
      <c r="Q13" s="316" t="s">
        <v>424</v>
      </c>
      <c r="R13" s="316"/>
      <c r="S13" s="316"/>
      <c r="T13" s="316"/>
    </row>
    <row r="14" spans="1:20" s="308" customFormat="1" ht="21" customHeight="1">
      <c r="A14" s="316" t="s">
        <v>423</v>
      </c>
      <c r="B14" s="316"/>
      <c r="C14" s="316"/>
      <c r="D14" s="316"/>
      <c r="E14" s="316" t="s">
        <v>422</v>
      </c>
      <c r="F14" s="316"/>
      <c r="G14" s="316"/>
      <c r="H14" s="316"/>
      <c r="I14" s="361" t="s">
        <v>421</v>
      </c>
      <c r="J14" s="360"/>
      <c r="K14" s="360"/>
      <c r="L14" s="359"/>
      <c r="M14" s="317" t="s">
        <v>420</v>
      </c>
      <c r="N14" s="316"/>
      <c r="O14" s="316"/>
      <c r="P14" s="316"/>
      <c r="Q14" s="316" t="s">
        <v>419</v>
      </c>
      <c r="R14" s="316"/>
      <c r="S14" s="316"/>
      <c r="T14" s="316"/>
    </row>
    <row r="15" spans="1:20" s="308" customFormat="1" ht="18.95" customHeight="1">
      <c r="A15" s="312" t="s">
        <v>19</v>
      </c>
      <c r="B15" s="312"/>
      <c r="C15" s="312"/>
      <c r="D15" s="312"/>
      <c r="E15" s="312" t="s">
        <v>418</v>
      </c>
      <c r="F15" s="312"/>
      <c r="G15" s="312"/>
      <c r="H15" s="312"/>
      <c r="I15" s="312" t="s">
        <v>387</v>
      </c>
      <c r="J15" s="312"/>
      <c r="K15" s="312"/>
      <c r="L15" s="312"/>
      <c r="M15" s="313" t="s">
        <v>19</v>
      </c>
      <c r="N15" s="312"/>
      <c r="O15" s="312"/>
      <c r="P15" s="312"/>
      <c r="Q15" s="312" t="s">
        <v>417</v>
      </c>
      <c r="R15" s="312"/>
      <c r="S15" s="312"/>
      <c r="T15" s="312"/>
    </row>
    <row r="16" spans="1:20" s="308" customFormat="1" ht="18.95" customHeight="1">
      <c r="A16" s="310" t="s">
        <v>416</v>
      </c>
      <c r="B16" s="310"/>
      <c r="C16" s="310"/>
      <c r="D16" s="310"/>
      <c r="E16" s="310" t="s">
        <v>415</v>
      </c>
      <c r="F16" s="310"/>
      <c r="G16" s="310"/>
      <c r="H16" s="310"/>
      <c r="I16" s="310" t="s">
        <v>414</v>
      </c>
      <c r="J16" s="310"/>
      <c r="K16" s="310"/>
      <c r="L16" s="310"/>
      <c r="M16" s="311" t="s">
        <v>413</v>
      </c>
      <c r="N16" s="310"/>
      <c r="O16" s="310"/>
      <c r="P16" s="310"/>
      <c r="Q16" s="310" t="s">
        <v>412</v>
      </c>
      <c r="R16" s="310"/>
      <c r="S16" s="310"/>
      <c r="T16" s="310"/>
    </row>
    <row r="17" spans="1:20" ht="8.1" customHeight="1">
      <c r="A17" s="305" t="s">
        <v>23</v>
      </c>
      <c r="B17" s="305" t="str">
        <f>國華9月第二週明細!W12</f>
        <v>741.1大卡</v>
      </c>
      <c r="C17" s="305" t="s">
        <v>24</v>
      </c>
      <c r="D17" s="305" t="str">
        <f>國華9月第二週明細!W8</f>
        <v>23.0g</v>
      </c>
      <c r="E17" s="305" t="s">
        <v>23</v>
      </c>
      <c r="F17" s="305" t="str">
        <f>國華9月第二週明細!W20</f>
        <v>743.2大卡</v>
      </c>
      <c r="G17" s="305" t="s">
        <v>24</v>
      </c>
      <c r="H17" s="305" t="str">
        <f>國華9月第二週明細!W16</f>
        <v>23.5g</v>
      </c>
      <c r="I17" s="305" t="s">
        <v>23</v>
      </c>
      <c r="J17" s="305" t="str">
        <f>國華9月第二週明細!W28</f>
        <v>738.2大卡</v>
      </c>
      <c r="K17" s="305" t="s">
        <v>24</v>
      </c>
      <c r="L17" s="305" t="str">
        <f>國華9月第二週明細!W24</f>
        <v>24.5g</v>
      </c>
      <c r="M17" s="305" t="s">
        <v>23</v>
      </c>
      <c r="N17" s="305" t="str">
        <f>國華9月第二週明細!W36</f>
        <v>749.0大卡</v>
      </c>
      <c r="O17" s="305" t="s">
        <v>24</v>
      </c>
      <c r="P17" s="305" t="str">
        <f>國華9月第二週明細!W32</f>
        <v>23.8g</v>
      </c>
      <c r="Q17" s="305" t="s">
        <v>23</v>
      </c>
      <c r="R17" s="305" t="str">
        <f>國華9月第二週明細!W44</f>
        <v>747.6大卡</v>
      </c>
      <c r="S17" s="305" t="s">
        <v>24</v>
      </c>
      <c r="T17" s="305" t="str">
        <f>國華9月第二週明細!W40</f>
        <v>24.0g</v>
      </c>
    </row>
    <row r="18" spans="1:20" ht="8.1" customHeight="1">
      <c r="A18" s="305" t="s">
        <v>25</v>
      </c>
      <c r="B18" s="305" t="str">
        <f>國華9月第二週明細!W6</f>
        <v>103.2g</v>
      </c>
      <c r="C18" s="305" t="s">
        <v>26</v>
      </c>
      <c r="D18" s="305" t="str">
        <f>國華9月第二週明細!W10</f>
        <v>29.9g</v>
      </c>
      <c r="E18" s="305" t="s">
        <v>25</v>
      </c>
      <c r="F18" s="305" t="str">
        <f>國華9月第二週明細!W14</f>
        <v>102.8g</v>
      </c>
      <c r="G18" s="305" t="s">
        <v>26</v>
      </c>
      <c r="H18" s="305" t="str">
        <f>國華9月第二週明細!W18</f>
        <v>30.2g</v>
      </c>
      <c r="I18" s="305" t="s">
        <v>25</v>
      </c>
      <c r="J18" s="305" t="str">
        <f>國華9月第二週明細!W22</f>
        <v>97.5g</v>
      </c>
      <c r="K18" s="305" t="s">
        <v>26</v>
      </c>
      <c r="L18" s="305" t="str">
        <f>國華9月第二週明細!W26</f>
        <v xml:space="preserve"> 29.2g</v>
      </c>
      <c r="M18" s="305" t="s">
        <v>25</v>
      </c>
      <c r="N18" s="305" t="str">
        <f>國華9月第二週明細!W30</f>
        <v>102.9g</v>
      </c>
      <c r="O18" s="305" t="s">
        <v>26</v>
      </c>
      <c r="P18" s="305" t="str">
        <f>國華9月第二週明細!W34</f>
        <v>30.0g</v>
      </c>
      <c r="Q18" s="305" t="s">
        <v>25</v>
      </c>
      <c r="R18" s="305" t="str">
        <f>國華9月第二週明細!W38</f>
        <v>103.4g</v>
      </c>
      <c r="S18" s="305" t="s">
        <v>26</v>
      </c>
      <c r="T18" s="305" t="str">
        <f>國華9月第二週明細!W42</f>
        <v>29.7g</v>
      </c>
    </row>
    <row r="19" spans="1:20" ht="19.5" customHeight="1">
      <c r="A19" s="325" t="s">
        <v>411</v>
      </c>
      <c r="B19" s="324"/>
      <c r="C19" s="324"/>
      <c r="D19" s="323"/>
      <c r="E19" s="358"/>
      <c r="F19" s="357"/>
      <c r="G19" s="357"/>
      <c r="H19" s="357"/>
      <c r="I19" s="357"/>
      <c r="J19" s="357"/>
      <c r="K19" s="357"/>
      <c r="L19" s="356"/>
      <c r="M19" s="355" t="s">
        <v>410</v>
      </c>
      <c r="N19" s="354"/>
      <c r="O19" s="354"/>
      <c r="P19" s="354"/>
      <c r="Q19" s="354"/>
      <c r="R19" s="354"/>
      <c r="S19" s="354"/>
      <c r="T19" s="353"/>
    </row>
    <row r="20" spans="1:20" s="308" customFormat="1" ht="18.95" customHeight="1">
      <c r="A20" s="318" t="s">
        <v>365</v>
      </c>
      <c r="B20" s="318"/>
      <c r="C20" s="318"/>
      <c r="D20" s="318"/>
      <c r="E20" s="352"/>
      <c r="F20" s="351"/>
      <c r="G20" s="351"/>
      <c r="H20" s="351"/>
      <c r="I20" s="351"/>
      <c r="J20" s="351"/>
      <c r="K20" s="351"/>
      <c r="L20" s="350"/>
      <c r="M20" s="349"/>
      <c r="N20" s="348"/>
      <c r="O20" s="348"/>
      <c r="P20" s="348"/>
      <c r="Q20" s="348"/>
      <c r="R20" s="348"/>
      <c r="S20" s="348"/>
      <c r="T20" s="347"/>
    </row>
    <row r="21" spans="1:20" s="308" customFormat="1" ht="21" customHeight="1">
      <c r="A21" s="315" t="s">
        <v>409</v>
      </c>
      <c r="B21" s="314"/>
      <c r="C21" s="314"/>
      <c r="D21" s="313"/>
      <c r="E21" s="352"/>
      <c r="F21" s="351"/>
      <c r="G21" s="351"/>
      <c r="H21" s="351"/>
      <c r="I21" s="351"/>
      <c r="J21" s="351"/>
      <c r="K21" s="351"/>
      <c r="L21" s="350"/>
      <c r="M21" s="349"/>
      <c r="N21" s="348"/>
      <c r="O21" s="348"/>
      <c r="P21" s="348"/>
      <c r="Q21" s="348"/>
      <c r="R21" s="348"/>
      <c r="S21" s="348"/>
      <c r="T21" s="347"/>
    </row>
    <row r="22" spans="1:20" s="308" customFormat="1" ht="21" customHeight="1">
      <c r="A22" s="316" t="s">
        <v>408</v>
      </c>
      <c r="B22" s="316"/>
      <c r="C22" s="316"/>
      <c r="D22" s="316"/>
      <c r="E22" s="352"/>
      <c r="F22" s="351"/>
      <c r="G22" s="351"/>
      <c r="H22" s="351"/>
      <c r="I22" s="351"/>
      <c r="J22" s="351"/>
      <c r="K22" s="351"/>
      <c r="L22" s="350"/>
      <c r="M22" s="349"/>
      <c r="N22" s="348"/>
      <c r="O22" s="348"/>
      <c r="P22" s="348"/>
      <c r="Q22" s="348"/>
      <c r="R22" s="348"/>
      <c r="S22" s="348"/>
      <c r="T22" s="347"/>
    </row>
    <row r="23" spans="1:20" s="308" customFormat="1" ht="21" customHeight="1">
      <c r="A23" s="316" t="s">
        <v>407</v>
      </c>
      <c r="B23" s="316"/>
      <c r="C23" s="316"/>
      <c r="D23" s="316"/>
      <c r="E23" s="352"/>
      <c r="F23" s="351"/>
      <c r="G23" s="351"/>
      <c r="H23" s="351"/>
      <c r="I23" s="351"/>
      <c r="J23" s="351"/>
      <c r="K23" s="351"/>
      <c r="L23" s="350"/>
      <c r="M23" s="349"/>
      <c r="N23" s="348"/>
      <c r="O23" s="348"/>
      <c r="P23" s="348"/>
      <c r="Q23" s="348"/>
      <c r="R23" s="348"/>
      <c r="S23" s="348"/>
      <c r="T23" s="347"/>
    </row>
    <row r="24" spans="1:20" s="308" customFormat="1" ht="18.95" customHeight="1">
      <c r="A24" s="315" t="s">
        <v>19</v>
      </c>
      <c r="B24" s="314"/>
      <c r="C24" s="314"/>
      <c r="D24" s="313"/>
      <c r="E24" s="352"/>
      <c r="F24" s="351"/>
      <c r="G24" s="351"/>
      <c r="H24" s="351"/>
      <c r="I24" s="351"/>
      <c r="J24" s="351"/>
      <c r="K24" s="351"/>
      <c r="L24" s="350"/>
      <c r="M24" s="349"/>
      <c r="N24" s="348"/>
      <c r="O24" s="348"/>
      <c r="P24" s="348"/>
      <c r="Q24" s="348"/>
      <c r="R24" s="348"/>
      <c r="S24" s="348"/>
      <c r="T24" s="347"/>
    </row>
    <row r="25" spans="1:20" s="308" customFormat="1" ht="18.95" customHeight="1">
      <c r="A25" s="310" t="s">
        <v>406</v>
      </c>
      <c r="B25" s="310"/>
      <c r="C25" s="310"/>
      <c r="D25" s="310"/>
      <c r="E25" s="352"/>
      <c r="F25" s="351"/>
      <c r="G25" s="351"/>
      <c r="H25" s="351"/>
      <c r="I25" s="351"/>
      <c r="J25" s="351"/>
      <c r="K25" s="351"/>
      <c r="L25" s="350"/>
      <c r="M25" s="349"/>
      <c r="N25" s="348"/>
      <c r="O25" s="348"/>
      <c r="P25" s="348"/>
      <c r="Q25" s="348"/>
      <c r="R25" s="348"/>
      <c r="S25" s="348"/>
      <c r="T25" s="347"/>
    </row>
    <row r="26" spans="1:20" ht="8.1" customHeight="1">
      <c r="A26" s="305" t="s">
        <v>23</v>
      </c>
      <c r="B26" s="305" t="str">
        <f>'國華9月第二週明細-1'!W12</f>
        <v>746.8大卡</v>
      </c>
      <c r="C26" s="305" t="s">
        <v>24</v>
      </c>
      <c r="D26" s="305" t="str">
        <f>'國華9月第二週明細-1'!W8</f>
        <v>23.5g</v>
      </c>
      <c r="E26" s="352"/>
      <c r="F26" s="351"/>
      <c r="G26" s="351"/>
      <c r="H26" s="351"/>
      <c r="I26" s="351"/>
      <c r="J26" s="351"/>
      <c r="K26" s="351"/>
      <c r="L26" s="350"/>
      <c r="M26" s="349"/>
      <c r="N26" s="348"/>
      <c r="O26" s="348"/>
      <c r="P26" s="348"/>
      <c r="Q26" s="348"/>
      <c r="R26" s="348"/>
      <c r="S26" s="348"/>
      <c r="T26" s="347"/>
    </row>
    <row r="27" spans="1:20" ht="8.1" customHeight="1">
      <c r="A27" s="305" t="s">
        <v>25</v>
      </c>
      <c r="B27" s="305" t="str">
        <f>'國華9月第二週明細-1'!W6</f>
        <v>104.0g</v>
      </c>
      <c r="C27" s="305" t="s">
        <v>26</v>
      </c>
      <c r="D27" s="305" t="str">
        <f>'國華9月第二週明細-1'!W10</f>
        <v>30.3g</v>
      </c>
      <c r="E27" s="346"/>
      <c r="F27" s="345"/>
      <c r="G27" s="345"/>
      <c r="H27" s="345"/>
      <c r="I27" s="345"/>
      <c r="J27" s="345"/>
      <c r="K27" s="345"/>
      <c r="L27" s="344"/>
      <c r="M27" s="343"/>
      <c r="N27" s="342"/>
      <c r="O27" s="342"/>
      <c r="P27" s="342"/>
      <c r="Q27" s="342"/>
      <c r="R27" s="342"/>
      <c r="S27" s="342"/>
      <c r="T27" s="341"/>
    </row>
    <row r="28" spans="1:20" ht="19.5" customHeight="1">
      <c r="A28" s="325" t="s">
        <v>56</v>
      </c>
      <c r="B28" s="324"/>
      <c r="C28" s="324"/>
      <c r="D28" s="323"/>
      <c r="E28" s="322" t="s">
        <v>57</v>
      </c>
      <c r="F28" s="322"/>
      <c r="G28" s="322"/>
      <c r="H28" s="322"/>
      <c r="I28" s="322" t="s">
        <v>58</v>
      </c>
      <c r="J28" s="322"/>
      <c r="K28" s="322"/>
      <c r="L28" s="322"/>
      <c r="M28" s="322" t="s">
        <v>59</v>
      </c>
      <c r="N28" s="322"/>
      <c r="O28" s="322"/>
      <c r="P28" s="322"/>
      <c r="Q28" s="322" t="s">
        <v>60</v>
      </c>
      <c r="R28" s="322"/>
      <c r="S28" s="322"/>
      <c r="T28" s="322"/>
    </row>
    <row r="29" spans="1:20" s="308" customFormat="1" ht="18.95" customHeight="1">
      <c r="A29" s="340" t="s">
        <v>365</v>
      </c>
      <c r="B29" s="339"/>
      <c r="C29" s="339"/>
      <c r="D29" s="319"/>
      <c r="E29" s="340" t="s">
        <v>405</v>
      </c>
      <c r="F29" s="339"/>
      <c r="G29" s="339"/>
      <c r="H29" s="319"/>
      <c r="I29" s="318" t="s">
        <v>365</v>
      </c>
      <c r="J29" s="318"/>
      <c r="K29" s="318"/>
      <c r="L29" s="318"/>
      <c r="M29" s="319" t="s">
        <v>404</v>
      </c>
      <c r="N29" s="318"/>
      <c r="O29" s="318"/>
      <c r="P29" s="318"/>
      <c r="Q29" s="318" t="s">
        <v>403</v>
      </c>
      <c r="R29" s="318"/>
      <c r="S29" s="318"/>
      <c r="T29" s="318"/>
    </row>
    <row r="30" spans="1:20" s="308" customFormat="1" ht="21" customHeight="1">
      <c r="A30" s="315" t="s">
        <v>402</v>
      </c>
      <c r="B30" s="314"/>
      <c r="C30" s="314"/>
      <c r="D30" s="313"/>
      <c r="E30" s="315" t="s">
        <v>401</v>
      </c>
      <c r="F30" s="314"/>
      <c r="G30" s="314"/>
      <c r="H30" s="313"/>
      <c r="I30" s="315" t="s">
        <v>400</v>
      </c>
      <c r="J30" s="314"/>
      <c r="K30" s="314"/>
      <c r="L30" s="313"/>
      <c r="M30" s="313" t="s">
        <v>399</v>
      </c>
      <c r="N30" s="312"/>
      <c r="O30" s="312"/>
      <c r="P30" s="312"/>
      <c r="Q30" s="312" t="s">
        <v>398</v>
      </c>
      <c r="R30" s="312"/>
      <c r="S30" s="312"/>
      <c r="T30" s="312"/>
    </row>
    <row r="31" spans="1:20" s="308" customFormat="1" ht="21" customHeight="1">
      <c r="A31" s="338" t="s">
        <v>397</v>
      </c>
      <c r="B31" s="337"/>
      <c r="C31" s="337"/>
      <c r="D31" s="317"/>
      <c r="E31" s="338" t="s">
        <v>396</v>
      </c>
      <c r="F31" s="337"/>
      <c r="G31" s="337"/>
      <c r="H31" s="317"/>
      <c r="I31" s="338" t="s">
        <v>395</v>
      </c>
      <c r="J31" s="337"/>
      <c r="K31" s="337"/>
      <c r="L31" s="317"/>
      <c r="M31" s="317" t="s">
        <v>394</v>
      </c>
      <c r="N31" s="316"/>
      <c r="O31" s="316"/>
      <c r="P31" s="316"/>
      <c r="Q31" s="316" t="s">
        <v>393</v>
      </c>
      <c r="R31" s="316"/>
      <c r="S31" s="316"/>
      <c r="T31" s="316"/>
    </row>
    <row r="32" spans="1:20" s="308" customFormat="1" ht="21" customHeight="1">
      <c r="A32" s="338" t="s">
        <v>392</v>
      </c>
      <c r="B32" s="337"/>
      <c r="C32" s="337"/>
      <c r="D32" s="317"/>
      <c r="E32" s="338" t="s">
        <v>391</v>
      </c>
      <c r="F32" s="337"/>
      <c r="G32" s="337"/>
      <c r="H32" s="317"/>
      <c r="I32" s="338" t="s">
        <v>390</v>
      </c>
      <c r="J32" s="337"/>
      <c r="K32" s="337"/>
      <c r="L32" s="317"/>
      <c r="M32" s="317" t="s">
        <v>389</v>
      </c>
      <c r="N32" s="316"/>
      <c r="O32" s="316"/>
      <c r="P32" s="316"/>
      <c r="Q32" s="316" t="s">
        <v>388</v>
      </c>
      <c r="R32" s="316"/>
      <c r="S32" s="316"/>
      <c r="T32" s="316"/>
    </row>
    <row r="33" spans="1:20" s="308" customFormat="1" ht="18.95" customHeight="1">
      <c r="A33" s="315" t="s">
        <v>19</v>
      </c>
      <c r="B33" s="314"/>
      <c r="C33" s="314"/>
      <c r="D33" s="313"/>
      <c r="E33" s="315" t="s">
        <v>19</v>
      </c>
      <c r="F33" s="314"/>
      <c r="G33" s="314"/>
      <c r="H33" s="313"/>
      <c r="I33" s="315" t="s">
        <v>387</v>
      </c>
      <c r="J33" s="314"/>
      <c r="K33" s="314"/>
      <c r="L33" s="313"/>
      <c r="M33" s="313" t="s">
        <v>370</v>
      </c>
      <c r="N33" s="312"/>
      <c r="O33" s="312"/>
      <c r="P33" s="312"/>
      <c r="Q33" s="315" t="s">
        <v>19</v>
      </c>
      <c r="R33" s="314"/>
      <c r="S33" s="314"/>
      <c r="T33" s="313"/>
    </row>
    <row r="34" spans="1:20" s="308" customFormat="1" ht="18.95" customHeight="1">
      <c r="A34" s="336" t="s">
        <v>386</v>
      </c>
      <c r="B34" s="335"/>
      <c r="C34" s="335"/>
      <c r="D34" s="311"/>
      <c r="E34" s="336" t="s">
        <v>385</v>
      </c>
      <c r="F34" s="335"/>
      <c r="G34" s="335"/>
      <c r="H34" s="311"/>
      <c r="I34" s="336" t="s">
        <v>20</v>
      </c>
      <c r="J34" s="335"/>
      <c r="K34" s="335"/>
      <c r="L34" s="311"/>
      <c r="M34" s="311" t="s">
        <v>384</v>
      </c>
      <c r="N34" s="310"/>
      <c r="O34" s="310"/>
      <c r="P34" s="310"/>
      <c r="Q34" s="310" t="s">
        <v>383</v>
      </c>
      <c r="R34" s="310"/>
      <c r="S34" s="310"/>
      <c r="T34" s="310"/>
    </row>
    <row r="35" spans="1:20" ht="8.1" customHeight="1">
      <c r="A35" s="305" t="s">
        <v>23</v>
      </c>
      <c r="B35" s="305" t="str">
        <f>國華9月第三週明細!W12</f>
        <v>746.1大卡</v>
      </c>
      <c r="C35" s="305" t="s">
        <v>24</v>
      </c>
      <c r="D35" s="305" t="str">
        <f>國華9月第三週明細!W8</f>
        <v>23.1g</v>
      </c>
      <c r="E35" s="305" t="s">
        <v>23</v>
      </c>
      <c r="F35" s="305" t="str">
        <f>國華9月第三週明細!W20</f>
        <v>747.7大卡</v>
      </c>
      <c r="G35" s="305" t="s">
        <v>24</v>
      </c>
      <c r="H35" s="305" t="str">
        <f>國華9月第三週明細!W16</f>
        <v>22.5g</v>
      </c>
      <c r="I35" s="305" t="s">
        <v>23</v>
      </c>
      <c r="J35" s="305" t="str">
        <f>國華9月第三週明細!W28</f>
        <v>745.0大卡</v>
      </c>
      <c r="K35" s="305" t="s">
        <v>24</v>
      </c>
      <c r="L35" s="305" t="str">
        <f>國華9月第三週明細!W24</f>
        <v>22.2g</v>
      </c>
      <c r="M35" s="305" t="s">
        <v>23</v>
      </c>
      <c r="N35" s="305" t="str">
        <f>國華9月第三週明細!W36</f>
        <v>747.0大卡</v>
      </c>
      <c r="O35" s="305" t="s">
        <v>24</v>
      </c>
      <c r="P35" s="305" t="str">
        <f>國華9月第三週明細!W32</f>
        <v>24.3g</v>
      </c>
      <c r="Q35" s="305" t="s">
        <v>23</v>
      </c>
      <c r="R35" s="305" t="str">
        <f>國華9月第三週明細!W44</f>
        <v>745.0大卡</v>
      </c>
      <c r="S35" s="305" t="s">
        <v>24</v>
      </c>
      <c r="T35" s="305" t="str">
        <f>國華9月第三週明細!W40</f>
        <v>24.8g</v>
      </c>
    </row>
    <row r="36" spans="1:20" ht="8.1" customHeight="1">
      <c r="A36" s="305" t="s">
        <v>25</v>
      </c>
      <c r="B36" s="305" t="str">
        <f>國華9月第三週明細!W6</f>
        <v>103.3g</v>
      </c>
      <c r="C36" s="305" t="s">
        <v>26</v>
      </c>
      <c r="D36" s="305" t="str">
        <f>國華9月第三週明細!W10</f>
        <v>30.5g</v>
      </c>
      <c r="E36" s="305" t="s">
        <v>25</v>
      </c>
      <c r="F36" s="305" t="str">
        <f>國華9月第三週明細!W14</f>
        <v>105.4g</v>
      </c>
      <c r="G36" s="305" t="s">
        <v>26</v>
      </c>
      <c r="H36" s="305" t="str">
        <f>國華9月第三週明細!W18</f>
        <v>30.5g</v>
      </c>
      <c r="I36" s="305" t="s">
        <v>25</v>
      </c>
      <c r="J36" s="305" t="str">
        <f>國華9月第三週明細!W22</f>
        <v>106.4g</v>
      </c>
      <c r="K36" s="305" t="s">
        <v>26</v>
      </c>
      <c r="L36" s="305" t="str">
        <f>國華9月第三週明細!W26</f>
        <v>30.0g</v>
      </c>
      <c r="M36" s="305" t="s">
        <v>25</v>
      </c>
      <c r="N36" s="305" t="str">
        <f>國華9月第三週明細!W30</f>
        <v>101.9g</v>
      </c>
      <c r="O36" s="305" t="s">
        <v>26</v>
      </c>
      <c r="P36" s="305" t="str">
        <f>國華9月第三週明細!W34</f>
        <v>29.5g</v>
      </c>
      <c r="Q36" s="305" t="s">
        <v>25</v>
      </c>
      <c r="R36" s="305" t="str">
        <f>國華9月第三週明細!W38</f>
        <v>99.7g</v>
      </c>
      <c r="S36" s="305" t="s">
        <v>26</v>
      </c>
      <c r="T36" s="305" t="str">
        <f>國華9月第三週明細!W42</f>
        <v>30.3g</v>
      </c>
    </row>
    <row r="37" spans="1:20" ht="19.5" customHeight="1">
      <c r="A37" s="325" t="s">
        <v>78</v>
      </c>
      <c r="B37" s="324"/>
      <c r="C37" s="324"/>
      <c r="D37" s="323"/>
      <c r="E37" s="322" t="s">
        <v>79</v>
      </c>
      <c r="F37" s="322"/>
      <c r="G37" s="322"/>
      <c r="H37" s="322"/>
      <c r="I37" s="322" t="s">
        <v>80</v>
      </c>
      <c r="J37" s="322"/>
      <c r="K37" s="322"/>
      <c r="L37" s="322"/>
      <c r="M37" s="322" t="s">
        <v>81</v>
      </c>
      <c r="N37" s="322"/>
      <c r="O37" s="322"/>
      <c r="P37" s="322"/>
      <c r="Q37" s="322" t="s">
        <v>82</v>
      </c>
      <c r="R37" s="322"/>
      <c r="S37" s="322"/>
      <c r="T37" s="322"/>
    </row>
    <row r="38" spans="1:20" s="308" customFormat="1" ht="18.95" customHeight="1">
      <c r="A38" s="334"/>
      <c r="B38" s="333"/>
      <c r="C38" s="333"/>
      <c r="D38" s="332"/>
      <c r="E38" s="334" t="s">
        <v>382</v>
      </c>
      <c r="F38" s="333"/>
      <c r="G38" s="333"/>
      <c r="H38" s="332"/>
      <c r="I38" s="318" t="s">
        <v>365</v>
      </c>
      <c r="J38" s="318"/>
      <c r="K38" s="318"/>
      <c r="L38" s="318"/>
      <c r="M38" s="319" t="s">
        <v>381</v>
      </c>
      <c r="N38" s="318"/>
      <c r="O38" s="318"/>
      <c r="P38" s="318"/>
      <c r="Q38" s="318" t="s">
        <v>380</v>
      </c>
      <c r="R38" s="318"/>
      <c r="S38" s="318"/>
      <c r="T38" s="318"/>
    </row>
    <row r="39" spans="1:20" s="308" customFormat="1" ht="21" customHeight="1">
      <c r="A39" s="331"/>
      <c r="B39" s="330"/>
      <c r="C39" s="330"/>
      <c r="D39" s="329"/>
      <c r="E39" s="331"/>
      <c r="F39" s="330"/>
      <c r="G39" s="330"/>
      <c r="H39" s="329"/>
      <c r="I39" s="312" t="s">
        <v>379</v>
      </c>
      <c r="J39" s="312"/>
      <c r="K39" s="312"/>
      <c r="L39" s="312"/>
      <c r="M39" s="314" t="s">
        <v>378</v>
      </c>
      <c r="N39" s="314"/>
      <c r="O39" s="314"/>
      <c r="P39" s="313"/>
      <c r="Q39" s="312" t="s">
        <v>377</v>
      </c>
      <c r="R39" s="312"/>
      <c r="S39" s="312"/>
      <c r="T39" s="312"/>
    </row>
    <row r="40" spans="1:20" s="308" customFormat="1" ht="21" customHeight="1">
      <c r="A40" s="331"/>
      <c r="B40" s="330"/>
      <c r="C40" s="330"/>
      <c r="D40" s="329"/>
      <c r="E40" s="331"/>
      <c r="F40" s="330"/>
      <c r="G40" s="330"/>
      <c r="H40" s="329"/>
      <c r="I40" s="316" t="s">
        <v>376</v>
      </c>
      <c r="J40" s="316"/>
      <c r="K40" s="316"/>
      <c r="L40" s="316"/>
      <c r="M40" s="317" t="s">
        <v>375</v>
      </c>
      <c r="N40" s="316"/>
      <c r="O40" s="316"/>
      <c r="P40" s="316"/>
      <c r="Q40" s="316" t="s">
        <v>374</v>
      </c>
      <c r="R40" s="316"/>
      <c r="S40" s="316"/>
      <c r="T40" s="316"/>
    </row>
    <row r="41" spans="1:20" s="308" customFormat="1" ht="21" customHeight="1">
      <c r="A41" s="331"/>
      <c r="B41" s="330"/>
      <c r="C41" s="330"/>
      <c r="D41" s="329"/>
      <c r="E41" s="331"/>
      <c r="F41" s="330"/>
      <c r="G41" s="330"/>
      <c r="H41" s="329"/>
      <c r="I41" s="316" t="s">
        <v>373</v>
      </c>
      <c r="J41" s="316"/>
      <c r="K41" s="316"/>
      <c r="L41" s="316"/>
      <c r="M41" s="317" t="s">
        <v>372</v>
      </c>
      <c r="N41" s="316"/>
      <c r="O41" s="316"/>
      <c r="P41" s="316"/>
      <c r="Q41" s="316" t="s">
        <v>371</v>
      </c>
      <c r="R41" s="316"/>
      <c r="S41" s="316"/>
      <c r="T41" s="316"/>
    </row>
    <row r="42" spans="1:20" s="308" customFormat="1" ht="18.95" customHeight="1">
      <c r="A42" s="331"/>
      <c r="B42" s="330"/>
      <c r="C42" s="330"/>
      <c r="D42" s="329"/>
      <c r="E42" s="331"/>
      <c r="F42" s="330"/>
      <c r="G42" s="330"/>
      <c r="H42" s="329"/>
      <c r="I42" s="312" t="s">
        <v>19</v>
      </c>
      <c r="J42" s="312"/>
      <c r="K42" s="312"/>
      <c r="L42" s="312"/>
      <c r="M42" s="313" t="s">
        <v>370</v>
      </c>
      <c r="N42" s="312"/>
      <c r="O42" s="312"/>
      <c r="P42" s="312"/>
      <c r="Q42" s="312" t="s">
        <v>370</v>
      </c>
      <c r="R42" s="312"/>
      <c r="S42" s="312"/>
      <c r="T42" s="312"/>
    </row>
    <row r="43" spans="1:20" s="308" customFormat="1" ht="18.95" customHeight="1">
      <c r="A43" s="331"/>
      <c r="B43" s="330"/>
      <c r="C43" s="330"/>
      <c r="D43" s="329"/>
      <c r="E43" s="331"/>
      <c r="F43" s="330"/>
      <c r="G43" s="330"/>
      <c r="H43" s="329"/>
      <c r="I43" s="310" t="s">
        <v>369</v>
      </c>
      <c r="J43" s="310"/>
      <c r="K43" s="310"/>
      <c r="L43" s="310"/>
      <c r="M43" s="311" t="s">
        <v>368</v>
      </c>
      <c r="N43" s="310"/>
      <c r="O43" s="310"/>
      <c r="P43" s="310"/>
      <c r="Q43" s="310" t="s">
        <v>367</v>
      </c>
      <c r="R43" s="310"/>
      <c r="S43" s="310"/>
      <c r="T43" s="310"/>
    </row>
    <row r="44" spans="1:20" ht="8.1" customHeight="1">
      <c r="A44" s="331"/>
      <c r="B44" s="330"/>
      <c r="C44" s="330"/>
      <c r="D44" s="329"/>
      <c r="E44" s="331"/>
      <c r="F44" s="330"/>
      <c r="G44" s="330"/>
      <c r="H44" s="329"/>
      <c r="I44" s="305" t="s">
        <v>23</v>
      </c>
      <c r="J44" s="305" t="str">
        <f>國華9月第四週明細!W28</f>
        <v>755.5大卡</v>
      </c>
      <c r="K44" s="305" t="s">
        <v>24</v>
      </c>
      <c r="L44" s="305" t="str">
        <f>國華9月第四週明細!W24</f>
        <v>23.5g</v>
      </c>
      <c r="M44" s="305" t="s">
        <v>23</v>
      </c>
      <c r="N44" s="305" t="str">
        <f>國華9月第四週明細!W36</f>
        <v>736.4大卡</v>
      </c>
      <c r="O44" s="305" t="s">
        <v>24</v>
      </c>
      <c r="P44" s="305" t="str">
        <f>國華9月第四週明細!W32</f>
        <v>22.0g</v>
      </c>
      <c r="Q44" s="305" t="s">
        <v>23</v>
      </c>
      <c r="R44" s="305" t="str">
        <f>國華9月第四週明細!W44</f>
        <v>744.2大卡</v>
      </c>
      <c r="S44" s="305" t="s">
        <v>24</v>
      </c>
      <c r="T44" s="305" t="str">
        <f>國華9月第四週明細!W40</f>
        <v>23.8g</v>
      </c>
    </row>
    <row r="45" spans="1:20" ht="8.1" customHeight="1">
      <c r="A45" s="328"/>
      <c r="B45" s="327"/>
      <c r="C45" s="327"/>
      <c r="D45" s="326"/>
      <c r="E45" s="328"/>
      <c r="F45" s="327"/>
      <c r="G45" s="327"/>
      <c r="H45" s="326"/>
      <c r="I45" s="305" t="s">
        <v>25</v>
      </c>
      <c r="J45" s="305" t="str">
        <f>國華9月第四週明細!W22</f>
        <v>105.8g</v>
      </c>
      <c r="K45" s="305" t="s">
        <v>26</v>
      </c>
      <c r="L45" s="305" t="str">
        <f>國華9月第四週明細!W26</f>
        <v>30.2g</v>
      </c>
      <c r="M45" s="305" t="s">
        <v>25</v>
      </c>
      <c r="N45" s="305" t="str">
        <f>國華9月第四週明細!W30</f>
        <v>104.7g</v>
      </c>
      <c r="O45" s="305" t="s">
        <v>26</v>
      </c>
      <c r="P45" s="305" t="str">
        <f>國華9月第四週明細!W34</f>
        <v xml:space="preserve"> 29.8g</v>
      </c>
      <c r="Q45" s="305" t="s">
        <v>25</v>
      </c>
      <c r="R45" s="305" t="str">
        <f>國華9月第四週明細!W38</f>
        <v>102.4g</v>
      </c>
      <c r="S45" s="305" t="s">
        <v>26</v>
      </c>
      <c r="T45" s="305" t="str">
        <f>國華9月第四週明細!W42</f>
        <v>30.1g</v>
      </c>
    </row>
    <row r="46" spans="1:20" ht="19.5" customHeight="1">
      <c r="A46" s="325" t="s">
        <v>101</v>
      </c>
      <c r="B46" s="324"/>
      <c r="C46" s="324"/>
      <c r="D46" s="323"/>
      <c r="E46" s="322" t="s">
        <v>102</v>
      </c>
      <c r="F46" s="322"/>
      <c r="G46" s="322"/>
      <c r="H46" s="322"/>
      <c r="I46" s="322" t="s">
        <v>103</v>
      </c>
      <c r="J46" s="322"/>
      <c r="K46" s="322"/>
      <c r="L46" s="322"/>
      <c r="M46" s="322" t="s">
        <v>104</v>
      </c>
      <c r="N46" s="322"/>
      <c r="O46" s="322"/>
      <c r="P46" s="322"/>
      <c r="Q46" s="321"/>
      <c r="R46" s="321"/>
      <c r="S46" s="321"/>
      <c r="T46" s="320"/>
    </row>
    <row r="47" spans="1:20" s="308" customFormat="1" ht="18.95" customHeight="1">
      <c r="A47" s="318" t="s">
        <v>365</v>
      </c>
      <c r="B47" s="318"/>
      <c r="C47" s="318"/>
      <c r="D47" s="318"/>
      <c r="E47" s="319" t="s">
        <v>366</v>
      </c>
      <c r="F47" s="318"/>
      <c r="G47" s="318"/>
      <c r="H47" s="318"/>
      <c r="I47" s="318" t="s">
        <v>365</v>
      </c>
      <c r="J47" s="318"/>
      <c r="K47" s="318"/>
      <c r="L47" s="318"/>
      <c r="M47" s="318" t="s">
        <v>364</v>
      </c>
      <c r="N47" s="318"/>
      <c r="O47" s="318"/>
      <c r="P47" s="318"/>
      <c r="Q47" s="307"/>
      <c r="R47" s="307"/>
      <c r="S47" s="307"/>
      <c r="T47" s="306"/>
    </row>
    <row r="48" spans="1:20" s="308" customFormat="1" ht="21" customHeight="1">
      <c r="A48" s="312" t="s">
        <v>363</v>
      </c>
      <c r="B48" s="312"/>
      <c r="C48" s="312"/>
      <c r="D48" s="312"/>
      <c r="E48" s="313" t="s">
        <v>362</v>
      </c>
      <c r="F48" s="312"/>
      <c r="G48" s="312"/>
      <c r="H48" s="312"/>
      <c r="I48" s="312" t="s">
        <v>361</v>
      </c>
      <c r="J48" s="312"/>
      <c r="K48" s="312"/>
      <c r="L48" s="312"/>
      <c r="M48" s="312" t="s">
        <v>360</v>
      </c>
      <c r="N48" s="312"/>
      <c r="O48" s="312"/>
      <c r="P48" s="312"/>
      <c r="Q48" s="307"/>
      <c r="R48" s="307"/>
      <c r="S48" s="307"/>
      <c r="T48" s="306"/>
    </row>
    <row r="49" spans="1:20" s="308" customFormat="1" ht="21" customHeight="1">
      <c r="A49" s="316" t="s">
        <v>359</v>
      </c>
      <c r="B49" s="316"/>
      <c r="C49" s="316"/>
      <c r="D49" s="316"/>
      <c r="E49" s="317" t="s">
        <v>358</v>
      </c>
      <c r="F49" s="316"/>
      <c r="G49" s="316"/>
      <c r="H49" s="316"/>
      <c r="I49" s="316" t="s">
        <v>357</v>
      </c>
      <c r="J49" s="316"/>
      <c r="K49" s="316"/>
      <c r="L49" s="316"/>
      <c r="M49" s="316" t="s">
        <v>356</v>
      </c>
      <c r="N49" s="316"/>
      <c r="O49" s="316"/>
      <c r="P49" s="316"/>
      <c r="Q49" s="307"/>
      <c r="R49" s="307"/>
      <c r="S49" s="307"/>
      <c r="T49" s="306"/>
    </row>
    <row r="50" spans="1:20" s="308" customFormat="1" ht="21" customHeight="1">
      <c r="A50" s="316" t="s">
        <v>355</v>
      </c>
      <c r="B50" s="316"/>
      <c r="C50" s="316"/>
      <c r="D50" s="316"/>
      <c r="E50" s="317" t="s">
        <v>354</v>
      </c>
      <c r="F50" s="316"/>
      <c r="G50" s="316"/>
      <c r="H50" s="316"/>
      <c r="I50" s="316" t="s">
        <v>353</v>
      </c>
      <c r="J50" s="316"/>
      <c r="K50" s="316"/>
      <c r="L50" s="316"/>
      <c r="M50" s="316" t="s">
        <v>352</v>
      </c>
      <c r="N50" s="316"/>
      <c r="O50" s="316"/>
      <c r="P50" s="316"/>
      <c r="Q50" s="307"/>
      <c r="R50" s="307"/>
      <c r="S50" s="307"/>
      <c r="T50" s="306"/>
    </row>
    <row r="51" spans="1:20" s="308" customFormat="1" ht="18.95" customHeight="1">
      <c r="A51" s="315" t="s">
        <v>18</v>
      </c>
      <c r="B51" s="314"/>
      <c r="C51" s="314"/>
      <c r="D51" s="313"/>
      <c r="E51" s="315" t="s">
        <v>19</v>
      </c>
      <c r="F51" s="314"/>
      <c r="G51" s="314"/>
      <c r="H51" s="313"/>
      <c r="I51" s="315" t="s">
        <v>19</v>
      </c>
      <c r="J51" s="314"/>
      <c r="K51" s="314"/>
      <c r="L51" s="313"/>
      <c r="M51" s="312" t="s">
        <v>351</v>
      </c>
      <c r="N51" s="312"/>
      <c r="O51" s="312"/>
      <c r="P51" s="312"/>
      <c r="Q51" s="307"/>
      <c r="R51" s="307"/>
      <c r="S51" s="307"/>
      <c r="T51" s="306"/>
    </row>
    <row r="52" spans="1:20" s="308" customFormat="1" ht="18.95" customHeight="1">
      <c r="A52" s="310" t="s">
        <v>350</v>
      </c>
      <c r="B52" s="310"/>
      <c r="C52" s="310"/>
      <c r="D52" s="310"/>
      <c r="E52" s="311" t="s">
        <v>349</v>
      </c>
      <c r="F52" s="310"/>
      <c r="G52" s="310"/>
      <c r="H52" s="310"/>
      <c r="I52" s="310" t="s">
        <v>348</v>
      </c>
      <c r="J52" s="310"/>
      <c r="K52" s="310"/>
      <c r="L52" s="310"/>
      <c r="M52" s="309" t="s">
        <v>52</v>
      </c>
      <c r="N52" s="309"/>
      <c r="O52" s="309"/>
      <c r="P52" s="309"/>
      <c r="Q52" s="307"/>
      <c r="R52" s="307"/>
      <c r="S52" s="307"/>
      <c r="T52" s="306"/>
    </row>
    <row r="53" spans="1:20" ht="8.1" customHeight="1">
      <c r="A53" s="305" t="s">
        <v>23</v>
      </c>
      <c r="B53" s="305" t="str">
        <f>國華9月第五週明細!W12</f>
        <v>752.3大卡</v>
      </c>
      <c r="C53" s="305" t="s">
        <v>24</v>
      </c>
      <c r="D53" s="305" t="str">
        <f>國華9月第五週明細!W8</f>
        <v>23.0g</v>
      </c>
      <c r="E53" s="305" t="s">
        <v>23</v>
      </c>
      <c r="F53" s="305" t="str">
        <f>國華9月第五週明細!W20</f>
        <v>744.5大卡</v>
      </c>
      <c r="G53" s="305" t="s">
        <v>24</v>
      </c>
      <c r="H53" s="305" t="str">
        <f>國華9月第五週明細!W16</f>
        <v>24.5g</v>
      </c>
      <c r="I53" s="305" t="s">
        <v>23</v>
      </c>
      <c r="J53" s="305" t="str">
        <f>國華9月第五週明細!W28</f>
        <v>749.6大卡</v>
      </c>
      <c r="K53" s="305" t="s">
        <v>24</v>
      </c>
      <c r="L53" s="305" t="str">
        <f>國華9月第五週明細!W24</f>
        <v>24.9g</v>
      </c>
      <c r="M53" s="305" t="s">
        <v>23</v>
      </c>
      <c r="N53" s="305" t="str">
        <f>國華9月第五週明細!W36</f>
        <v>746.9大卡</v>
      </c>
      <c r="O53" s="305" t="s">
        <v>24</v>
      </c>
      <c r="P53" s="305" t="str">
        <f>國華9月第五週明細!W32</f>
        <v>24.5g</v>
      </c>
      <c r="Q53" s="307"/>
      <c r="R53" s="307"/>
      <c r="S53" s="307"/>
      <c r="T53" s="306"/>
    </row>
    <row r="54" spans="1:20" ht="8.1" customHeight="1">
      <c r="A54" s="305" t="s">
        <v>25</v>
      </c>
      <c r="B54" s="305" t="str">
        <f>國華9月第五週明細!W6</f>
        <v>105.4g</v>
      </c>
      <c r="C54" s="305" t="s">
        <v>26</v>
      </c>
      <c r="D54" s="305" t="str">
        <f>國華9月第五週明細!W10</f>
        <v>30.1g</v>
      </c>
      <c r="E54" s="305" t="s">
        <v>25</v>
      </c>
      <c r="F54" s="305" t="str">
        <f>國華9月第五週明細!W14</f>
        <v>100.1g</v>
      </c>
      <c r="G54" s="305" t="s">
        <v>26</v>
      </c>
      <c r="H54" s="305" t="str">
        <f>國華9月第五週明細!W18</f>
        <v>30.9g</v>
      </c>
      <c r="I54" s="305" t="s">
        <v>25</v>
      </c>
      <c r="J54" s="305" t="str">
        <f>國華9月第五週明細!W22</f>
        <v>100.5g</v>
      </c>
      <c r="K54" s="305" t="s">
        <v>26</v>
      </c>
      <c r="L54" s="305" t="str">
        <f>國華9月第五週明細!W26</f>
        <v xml:space="preserve"> 29.7g</v>
      </c>
      <c r="M54" s="305" t="s">
        <v>25</v>
      </c>
      <c r="N54" s="305" t="str">
        <f>國華9月第五週明細!W30</f>
        <v>102.6g</v>
      </c>
      <c r="O54" s="305" t="s">
        <v>26</v>
      </c>
      <c r="P54" s="305" t="str">
        <f>國華9月第五週明細!W34</f>
        <v>30.1g</v>
      </c>
      <c r="Q54" s="304"/>
      <c r="R54" s="304"/>
      <c r="S54" s="304"/>
      <c r="T54" s="303"/>
    </row>
  </sheetData>
  <mergeCells count="154">
    <mergeCell ref="Q2:T2"/>
    <mergeCell ref="Q3:T3"/>
    <mergeCell ref="A52:D52"/>
    <mergeCell ref="A50:D50"/>
    <mergeCell ref="A51:D51"/>
    <mergeCell ref="A48:D48"/>
    <mergeCell ref="Q5:T5"/>
    <mergeCell ref="Q6:T6"/>
    <mergeCell ref="Q7:T7"/>
    <mergeCell ref="M14:P14"/>
    <mergeCell ref="A46:D46"/>
    <mergeCell ref="I3:L3"/>
    <mergeCell ref="I4:L4"/>
    <mergeCell ref="A49:D49"/>
    <mergeCell ref="M11:P11"/>
    <mergeCell ref="A47:D47"/>
    <mergeCell ref="A12:D12"/>
    <mergeCell ref="E12:H12"/>
    <mergeCell ref="M10:P10"/>
    <mergeCell ref="A1:H9"/>
    <mergeCell ref="Q10:T10"/>
    <mergeCell ref="A13:D13"/>
    <mergeCell ref="M12:P12"/>
    <mergeCell ref="E14:H14"/>
    <mergeCell ref="Q1:T1"/>
    <mergeCell ref="E11:H11"/>
    <mergeCell ref="I14:L14"/>
    <mergeCell ref="Q4:T4"/>
    <mergeCell ref="I1:L1"/>
    <mergeCell ref="I12:L12"/>
    <mergeCell ref="E13:H13"/>
    <mergeCell ref="I13:L13"/>
    <mergeCell ref="I11:L11"/>
    <mergeCell ref="A14:D14"/>
    <mergeCell ref="A11:D11"/>
    <mergeCell ref="A10:D10"/>
    <mergeCell ref="I10:L10"/>
    <mergeCell ref="I2:L2"/>
    <mergeCell ref="E10:H10"/>
    <mergeCell ref="A20:D20"/>
    <mergeCell ref="A19:D19"/>
    <mergeCell ref="A16:D16"/>
    <mergeCell ref="E16:H16"/>
    <mergeCell ref="I16:L16"/>
    <mergeCell ref="E15:H15"/>
    <mergeCell ref="I15:L15"/>
    <mergeCell ref="A15:D15"/>
    <mergeCell ref="Q28:T28"/>
    <mergeCell ref="A25:D25"/>
    <mergeCell ref="A24:D24"/>
    <mergeCell ref="A23:D23"/>
    <mergeCell ref="A22:D22"/>
    <mergeCell ref="A21:D21"/>
    <mergeCell ref="E29:H29"/>
    <mergeCell ref="I29:L29"/>
    <mergeCell ref="M29:P29"/>
    <mergeCell ref="A28:D28"/>
    <mergeCell ref="E28:H28"/>
    <mergeCell ref="I28:L28"/>
    <mergeCell ref="M28:P28"/>
    <mergeCell ref="E31:H31"/>
    <mergeCell ref="I31:L31"/>
    <mergeCell ref="M31:P31"/>
    <mergeCell ref="Q29:T29"/>
    <mergeCell ref="A30:D30"/>
    <mergeCell ref="E30:H30"/>
    <mergeCell ref="I30:L30"/>
    <mergeCell ref="M30:P30"/>
    <mergeCell ref="Q30:T30"/>
    <mergeCell ref="A29:D29"/>
    <mergeCell ref="E33:H33"/>
    <mergeCell ref="I33:L33"/>
    <mergeCell ref="M33:P33"/>
    <mergeCell ref="Q31:T31"/>
    <mergeCell ref="A32:D32"/>
    <mergeCell ref="E32:H32"/>
    <mergeCell ref="I32:L32"/>
    <mergeCell ref="M32:P32"/>
    <mergeCell ref="Q32:T32"/>
    <mergeCell ref="A31:D31"/>
    <mergeCell ref="I38:L38"/>
    <mergeCell ref="M38:P38"/>
    <mergeCell ref="Q38:T38"/>
    <mergeCell ref="Q33:T33"/>
    <mergeCell ref="A34:D34"/>
    <mergeCell ref="E34:H34"/>
    <mergeCell ref="I34:L34"/>
    <mergeCell ref="M34:P34"/>
    <mergeCell ref="Q34:T34"/>
    <mergeCell ref="A33:D33"/>
    <mergeCell ref="M39:P39"/>
    <mergeCell ref="Q39:T39"/>
    <mergeCell ref="I40:L40"/>
    <mergeCell ref="M40:P40"/>
    <mergeCell ref="Q40:T40"/>
    <mergeCell ref="A37:D37"/>
    <mergeCell ref="E37:H37"/>
    <mergeCell ref="I37:L37"/>
    <mergeCell ref="M37:P37"/>
    <mergeCell ref="Q37:T37"/>
    <mergeCell ref="M43:P43"/>
    <mergeCell ref="Q43:T43"/>
    <mergeCell ref="I41:L41"/>
    <mergeCell ref="M41:P41"/>
    <mergeCell ref="Q41:T41"/>
    <mergeCell ref="I42:L42"/>
    <mergeCell ref="M42:P42"/>
    <mergeCell ref="Q42:T42"/>
    <mergeCell ref="M7:P7"/>
    <mergeCell ref="M15:P15"/>
    <mergeCell ref="M16:P16"/>
    <mergeCell ref="Q11:T11"/>
    <mergeCell ref="Q12:T12"/>
    <mergeCell ref="Q13:T13"/>
    <mergeCell ref="Q14:T14"/>
    <mergeCell ref="Q15:T15"/>
    <mergeCell ref="Q16:T16"/>
    <mergeCell ref="M13:P13"/>
    <mergeCell ref="M1:P1"/>
    <mergeCell ref="M2:P2"/>
    <mergeCell ref="M3:P3"/>
    <mergeCell ref="M4:P4"/>
    <mergeCell ref="M5:P5"/>
    <mergeCell ref="M6:P6"/>
    <mergeCell ref="E47:H47"/>
    <mergeCell ref="E48:H48"/>
    <mergeCell ref="E49:H49"/>
    <mergeCell ref="E50:H50"/>
    <mergeCell ref="E51:H51"/>
    <mergeCell ref="I5:L5"/>
    <mergeCell ref="I6:L6"/>
    <mergeCell ref="I7:L7"/>
    <mergeCell ref="I43:L43"/>
    <mergeCell ref="I39:L39"/>
    <mergeCell ref="M51:P51"/>
    <mergeCell ref="E52:H52"/>
    <mergeCell ref="I46:L46"/>
    <mergeCell ref="I47:L47"/>
    <mergeCell ref="I48:L48"/>
    <mergeCell ref="I49:L49"/>
    <mergeCell ref="I50:L50"/>
    <mergeCell ref="I51:L51"/>
    <mergeCell ref="I52:L52"/>
    <mergeCell ref="E46:H46"/>
    <mergeCell ref="M52:P52"/>
    <mergeCell ref="A38:D45"/>
    <mergeCell ref="E38:H45"/>
    <mergeCell ref="E19:L27"/>
    <mergeCell ref="M19:T27"/>
    <mergeCell ref="M46:P46"/>
    <mergeCell ref="M47:P47"/>
    <mergeCell ref="M48:P48"/>
    <mergeCell ref="M49:P49"/>
    <mergeCell ref="M50:P50"/>
  </mergeCells>
  <phoneticPr fontId="4" type="noConversion"/>
  <pageMargins left="0.39370078740157483" right="0.39370078740157483" top="0.23622047244094491" bottom="3.937007874015748E-2" header="0.51181102362204722" footer="0.51181102362204722"/>
  <pageSetup paperSize="9" scale="61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C118-1EC0-4868-B609-7147C56DDB58}">
  <dimension ref="A1:AF51"/>
  <sheetViews>
    <sheetView tabSelected="1" topLeftCell="A13" zoomScale="85" zoomScaleNormal="85" workbookViewId="0">
      <selection activeCell="H38" sqref="H38"/>
    </sheetView>
  </sheetViews>
  <sheetFormatPr defaultColWidth="9" defaultRowHeight="20.25"/>
  <cols>
    <col min="1" max="1" width="5.625" style="33" customWidth="1"/>
    <col min="2" max="2" width="0" style="29" hidden="1" customWidth="1"/>
    <col min="3" max="3" width="12.625" style="29" customWidth="1"/>
    <col min="4" max="4" width="4.625" style="137" customWidth="1"/>
    <col min="5" max="5" width="4.625" style="29" customWidth="1"/>
    <col min="6" max="6" width="12.625" style="29" customWidth="1"/>
    <col min="7" max="7" width="4.625" style="137" customWidth="1"/>
    <col min="8" max="8" width="4.625" style="29" customWidth="1"/>
    <col min="9" max="9" width="12.625" style="29" customWidth="1"/>
    <col min="10" max="10" width="4.625" style="137" customWidth="1"/>
    <col min="11" max="11" width="4.625" style="29" customWidth="1"/>
    <col min="12" max="12" width="12.625" style="29" customWidth="1"/>
    <col min="13" max="13" width="4.625" style="137" customWidth="1"/>
    <col min="14" max="14" width="4.625" style="29" customWidth="1"/>
    <col min="15" max="15" width="12.625" style="29" customWidth="1"/>
    <col min="16" max="16" width="4.625" style="137" customWidth="1"/>
    <col min="17" max="17" width="4.625" style="29" customWidth="1"/>
    <col min="18" max="18" width="12.625" style="29" customWidth="1"/>
    <col min="19" max="19" width="4.625" style="137" customWidth="1"/>
    <col min="20" max="20" width="4.625" style="29" customWidth="1"/>
    <col min="21" max="21" width="5.625" style="29" customWidth="1"/>
    <col min="22" max="22" width="12.625" style="141" customWidth="1"/>
    <col min="23" max="23" width="12.625" style="142" customWidth="1"/>
    <col min="24" max="24" width="5.625" style="143" customWidth="1"/>
    <col min="25" max="25" width="6.625" style="29" customWidth="1"/>
    <col min="26" max="26" width="6" style="29" hidden="1" customWidth="1"/>
    <col min="27" max="27" width="5.5" style="33" hidden="1" customWidth="1"/>
    <col min="28" max="28" width="7.75" style="29" hidden="1" customWidth="1"/>
    <col min="29" max="29" width="8" style="29" hidden="1" customWidth="1"/>
    <col min="30" max="30" width="7.875" style="29" hidden="1" customWidth="1"/>
    <col min="31" max="31" width="7.5" style="29" hidden="1" customWidth="1"/>
    <col min="32" max="16384" width="9" style="29"/>
  </cols>
  <sheetData>
    <row r="1" spans="1:32" ht="20.100000000000001" customHeight="1">
      <c r="A1" s="21" t="s">
        <v>0</v>
      </c>
      <c r="B1" s="22"/>
      <c r="C1" s="22"/>
      <c r="D1" s="22"/>
      <c r="E1" s="22"/>
      <c r="F1" s="22"/>
      <c r="G1" s="294" t="s">
        <v>219</v>
      </c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144"/>
      <c r="AA1" s="29"/>
    </row>
    <row r="2" spans="1:32" ht="17.100000000000001" customHeight="1" thickBot="1">
      <c r="A2" s="26" t="s">
        <v>127</v>
      </c>
      <c r="B2" s="31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S2" s="28"/>
      <c r="T2" s="28"/>
      <c r="U2" s="28"/>
      <c r="V2" s="30"/>
      <c r="W2" s="31"/>
      <c r="X2" s="32"/>
      <c r="Y2" s="30"/>
      <c r="AF2" s="33"/>
    </row>
    <row r="3" spans="1:32" ht="17.100000000000001" customHeight="1">
      <c r="A3" s="34" t="s">
        <v>128</v>
      </c>
      <c r="B3" s="35" t="s">
        <v>129</v>
      </c>
      <c r="C3" s="36" t="s">
        <v>130</v>
      </c>
      <c r="D3" s="37" t="s">
        <v>131</v>
      </c>
      <c r="E3" s="37" t="s">
        <v>132</v>
      </c>
      <c r="F3" s="36" t="s">
        <v>133</v>
      </c>
      <c r="G3" s="37" t="s">
        <v>131</v>
      </c>
      <c r="H3" s="37" t="s">
        <v>132</v>
      </c>
      <c r="I3" s="36" t="s">
        <v>134</v>
      </c>
      <c r="J3" s="37" t="s">
        <v>131</v>
      </c>
      <c r="K3" s="37" t="s">
        <v>132</v>
      </c>
      <c r="L3" s="36" t="s">
        <v>134</v>
      </c>
      <c r="M3" s="37" t="s">
        <v>131</v>
      </c>
      <c r="N3" s="37" t="s">
        <v>132</v>
      </c>
      <c r="O3" s="36" t="s">
        <v>134</v>
      </c>
      <c r="P3" s="37" t="s">
        <v>131</v>
      </c>
      <c r="Q3" s="37" t="s">
        <v>132</v>
      </c>
      <c r="R3" s="38" t="s">
        <v>135</v>
      </c>
      <c r="S3" s="37" t="s">
        <v>131</v>
      </c>
      <c r="T3" s="37" t="s">
        <v>132</v>
      </c>
      <c r="U3" s="39" t="s">
        <v>136</v>
      </c>
      <c r="V3" s="40" t="s">
        <v>137</v>
      </c>
      <c r="W3" s="41" t="s">
        <v>138</v>
      </c>
      <c r="X3" s="42" t="s">
        <v>139</v>
      </c>
      <c r="Y3" s="33"/>
      <c r="Z3" s="33"/>
      <c r="AF3" s="33"/>
    </row>
    <row r="4" spans="1:32" ht="17.100000000000001" customHeight="1">
      <c r="A4" s="43">
        <v>9</v>
      </c>
      <c r="B4" s="292"/>
      <c r="C4" s="44" t="str">
        <f>玉美彰化菜單!A12</f>
        <v>白飯</v>
      </c>
      <c r="D4" s="45" t="s">
        <v>165</v>
      </c>
      <c r="E4" s="46"/>
      <c r="F4" s="44" t="str">
        <f>玉美彰化菜單!A13</f>
        <v>紅燒肉</v>
      </c>
      <c r="G4" s="45" t="s">
        <v>166</v>
      </c>
      <c r="H4" s="46"/>
      <c r="I4" s="44" t="str">
        <f>玉美彰化菜單!A14</f>
        <v>蒜茸豆腐(豆)</v>
      </c>
      <c r="J4" s="45" t="s">
        <v>166</v>
      </c>
      <c r="K4" s="46"/>
      <c r="L4" s="44" t="str">
        <f>玉美彰化菜單!A15</f>
        <v>鮮菇絲瓜</v>
      </c>
      <c r="M4" s="45" t="s">
        <v>166</v>
      </c>
      <c r="N4" s="46"/>
      <c r="O4" s="44" t="str">
        <f>玉美彰化菜單!A16</f>
        <v>淺色蔬菜</v>
      </c>
      <c r="P4" s="47" t="s">
        <v>168</v>
      </c>
      <c r="Q4" s="46"/>
      <c r="R4" s="44" t="str">
        <f>玉美彰化菜單!A17</f>
        <v>港式酸辣湯(芡.豆)</v>
      </c>
      <c r="S4" s="47" t="s">
        <v>166</v>
      </c>
      <c r="T4" s="46"/>
      <c r="U4" s="293"/>
      <c r="V4" s="48" t="s">
        <v>140</v>
      </c>
      <c r="W4" s="49" t="s">
        <v>141</v>
      </c>
      <c r="X4" s="50">
        <v>6</v>
      </c>
      <c r="AB4" s="29" t="s">
        <v>142</v>
      </c>
      <c r="AC4" s="29" t="s">
        <v>143</v>
      </c>
      <c r="AD4" s="29" t="s">
        <v>144</v>
      </c>
      <c r="AE4" s="29" t="s">
        <v>145</v>
      </c>
    </row>
    <row r="5" spans="1:32" ht="17.100000000000001" customHeight="1">
      <c r="A5" s="51" t="s">
        <v>146</v>
      </c>
      <c r="B5" s="281"/>
      <c r="C5" s="52" t="s">
        <v>169</v>
      </c>
      <c r="D5" s="53"/>
      <c r="E5" s="54">
        <v>120</v>
      </c>
      <c r="F5" s="55" t="s">
        <v>220</v>
      </c>
      <c r="G5" s="53"/>
      <c r="H5" s="53">
        <v>40</v>
      </c>
      <c r="I5" s="57" t="s">
        <v>221</v>
      </c>
      <c r="J5" s="100" t="s">
        <v>177</v>
      </c>
      <c r="K5" s="58">
        <v>40</v>
      </c>
      <c r="L5" s="57" t="s">
        <v>222</v>
      </c>
      <c r="M5" s="59"/>
      <c r="N5" s="59">
        <v>80</v>
      </c>
      <c r="O5" s="60" t="s">
        <v>173</v>
      </c>
      <c r="P5" s="61"/>
      <c r="Q5" s="62">
        <v>100</v>
      </c>
      <c r="R5" s="57" t="s">
        <v>202</v>
      </c>
      <c r="S5" s="58"/>
      <c r="T5" s="59">
        <v>5</v>
      </c>
      <c r="U5" s="284"/>
      <c r="V5" s="64">
        <f>X4*15+X6*5</f>
        <v>102.5</v>
      </c>
      <c r="W5" s="65" t="s">
        <v>147</v>
      </c>
      <c r="X5" s="66">
        <v>2</v>
      </c>
      <c r="Y5" s="30"/>
      <c r="Z5" s="33" t="s">
        <v>148</v>
      </c>
      <c r="AA5" s="33">
        <v>6</v>
      </c>
      <c r="AB5" s="33">
        <f>AA5*2</f>
        <v>12</v>
      </c>
      <c r="AC5" s="33"/>
      <c r="AD5" s="33">
        <f>AA5*15</f>
        <v>90</v>
      </c>
      <c r="AE5" s="33">
        <f>AB5*4+AD5*4</f>
        <v>408</v>
      </c>
    </row>
    <row r="6" spans="1:32" ht="17.100000000000001" customHeight="1">
      <c r="A6" s="51">
        <v>6</v>
      </c>
      <c r="B6" s="281"/>
      <c r="C6" s="67"/>
      <c r="D6" s="68"/>
      <c r="E6" s="69"/>
      <c r="F6" s="70" t="s">
        <v>186</v>
      </c>
      <c r="G6" s="68"/>
      <c r="H6" s="68">
        <v>5</v>
      </c>
      <c r="I6" s="72" t="s">
        <v>223</v>
      </c>
      <c r="J6" s="73"/>
      <c r="K6" s="73">
        <v>1</v>
      </c>
      <c r="L6" s="72" t="s">
        <v>186</v>
      </c>
      <c r="M6" s="73"/>
      <c r="N6" s="73">
        <v>5</v>
      </c>
      <c r="O6" s="74"/>
      <c r="P6" s="74"/>
      <c r="Q6" s="74"/>
      <c r="R6" s="72" t="s">
        <v>224</v>
      </c>
      <c r="S6" s="73"/>
      <c r="T6" s="73">
        <v>5</v>
      </c>
      <c r="U6" s="284"/>
      <c r="V6" s="76" t="s">
        <v>149</v>
      </c>
      <c r="W6" s="77" t="s">
        <v>150</v>
      </c>
      <c r="X6" s="66">
        <v>2.5</v>
      </c>
      <c r="Z6" s="78" t="s">
        <v>151</v>
      </c>
      <c r="AA6" s="33">
        <v>2</v>
      </c>
      <c r="AB6" s="79">
        <f>AA6*7</f>
        <v>14</v>
      </c>
      <c r="AC6" s="33">
        <f>AA6*5</f>
        <v>10</v>
      </c>
      <c r="AD6" s="33" t="s">
        <v>152</v>
      </c>
      <c r="AE6" s="80">
        <f>AB6*4+AC6*9</f>
        <v>146</v>
      </c>
    </row>
    <row r="7" spans="1:32" ht="17.100000000000001" customHeight="1">
      <c r="A7" s="51" t="s">
        <v>153</v>
      </c>
      <c r="B7" s="281"/>
      <c r="C7" s="81"/>
      <c r="D7" s="81"/>
      <c r="E7" s="74"/>
      <c r="F7" s="70" t="s">
        <v>214</v>
      </c>
      <c r="G7" s="68"/>
      <c r="H7" s="68">
        <v>30</v>
      </c>
      <c r="I7" s="82" t="s">
        <v>225</v>
      </c>
      <c r="J7" s="73"/>
      <c r="K7" s="73">
        <v>5</v>
      </c>
      <c r="L7" s="70" t="s">
        <v>226</v>
      </c>
      <c r="M7" s="68"/>
      <c r="N7" s="68">
        <v>5</v>
      </c>
      <c r="O7" s="74"/>
      <c r="P7" s="81"/>
      <c r="Q7" s="74"/>
      <c r="R7" s="72" t="s">
        <v>227</v>
      </c>
      <c r="S7" s="72" t="s">
        <v>228</v>
      </c>
      <c r="T7" s="73">
        <v>10</v>
      </c>
      <c r="U7" s="284"/>
      <c r="V7" s="64">
        <f>X5*5+X7*5</f>
        <v>22.5</v>
      </c>
      <c r="W7" s="77" t="s">
        <v>154</v>
      </c>
      <c r="X7" s="66">
        <v>2.5</v>
      </c>
      <c r="Y7" s="30"/>
      <c r="Z7" s="29" t="s">
        <v>155</v>
      </c>
      <c r="AA7" s="33">
        <v>2</v>
      </c>
      <c r="AB7" s="33">
        <f>AA7*1</f>
        <v>2</v>
      </c>
      <c r="AC7" s="33" t="s">
        <v>152</v>
      </c>
      <c r="AD7" s="33">
        <f>AA7*5</f>
        <v>10</v>
      </c>
      <c r="AE7" s="33">
        <f>AB7*4+AD7*4</f>
        <v>48</v>
      </c>
    </row>
    <row r="8" spans="1:32" ht="17.100000000000001" customHeight="1">
      <c r="A8" s="286" t="s">
        <v>156</v>
      </c>
      <c r="B8" s="281"/>
      <c r="C8" s="74"/>
      <c r="D8" s="74"/>
      <c r="E8" s="74"/>
      <c r="F8" s="83" t="s">
        <v>229</v>
      </c>
      <c r="G8" s="84"/>
      <c r="H8" s="71">
        <v>1</v>
      </c>
      <c r="I8" s="82"/>
      <c r="J8" s="73"/>
      <c r="K8" s="84"/>
      <c r="L8" s="82" t="s">
        <v>194</v>
      </c>
      <c r="M8" s="73"/>
      <c r="N8" s="73">
        <v>5</v>
      </c>
      <c r="O8" s="74"/>
      <c r="P8" s="81"/>
      <c r="Q8" s="74"/>
      <c r="R8" s="73" t="s">
        <v>230</v>
      </c>
      <c r="S8" s="73"/>
      <c r="T8" s="73">
        <v>15</v>
      </c>
      <c r="U8" s="284"/>
      <c r="V8" s="76" t="s">
        <v>157</v>
      </c>
      <c r="W8" s="77" t="s">
        <v>158</v>
      </c>
      <c r="X8" s="66"/>
      <c r="Z8" s="29" t="s">
        <v>159</v>
      </c>
      <c r="AA8" s="33">
        <v>2.5</v>
      </c>
      <c r="AB8" s="33"/>
      <c r="AC8" s="33">
        <f>AA8*5</f>
        <v>12.5</v>
      </c>
      <c r="AD8" s="33" t="s">
        <v>152</v>
      </c>
      <c r="AE8" s="33">
        <f>AC8*9</f>
        <v>112.5</v>
      </c>
    </row>
    <row r="9" spans="1:32" ht="17.100000000000001" customHeight="1">
      <c r="A9" s="286"/>
      <c r="B9" s="281"/>
      <c r="C9" s="74"/>
      <c r="D9" s="74"/>
      <c r="E9" s="74"/>
      <c r="F9" s="83"/>
      <c r="G9" s="84"/>
      <c r="H9" s="71"/>
      <c r="I9" s="83"/>
      <c r="J9" s="84"/>
      <c r="K9" s="71"/>
      <c r="L9" s="70"/>
      <c r="M9" s="68"/>
      <c r="N9" s="68"/>
      <c r="O9" s="74"/>
      <c r="P9" s="81"/>
      <c r="Q9" s="74"/>
      <c r="R9" s="73" t="s">
        <v>186</v>
      </c>
      <c r="S9" s="73"/>
      <c r="T9" s="73">
        <v>5</v>
      </c>
      <c r="U9" s="284"/>
      <c r="V9" s="64">
        <f>X4*2+X5*7+X6*1</f>
        <v>28.5</v>
      </c>
      <c r="W9" s="85" t="s">
        <v>160</v>
      </c>
      <c r="X9" s="86"/>
      <c r="Y9" s="30"/>
      <c r="Z9" s="29" t="s">
        <v>161</v>
      </c>
      <c r="AD9" s="29">
        <f>AA9*15</f>
        <v>0</v>
      </c>
    </row>
    <row r="10" spans="1:32" ht="17.100000000000001" customHeight="1">
      <c r="A10" s="87" t="s">
        <v>162</v>
      </c>
      <c r="B10" s="88"/>
      <c r="C10" s="74"/>
      <c r="D10" s="81"/>
      <c r="E10" s="74"/>
      <c r="F10" s="74"/>
      <c r="G10" s="81"/>
      <c r="H10" s="74"/>
      <c r="I10" s="74"/>
      <c r="J10" s="81"/>
      <c r="K10" s="74"/>
      <c r="L10" s="69"/>
      <c r="M10" s="81"/>
      <c r="N10" s="69"/>
      <c r="O10" s="74"/>
      <c r="P10" s="81"/>
      <c r="Q10" s="74"/>
      <c r="R10" s="89"/>
      <c r="S10" s="89"/>
      <c r="T10" s="90"/>
      <c r="U10" s="284"/>
      <c r="V10" s="76" t="s">
        <v>163</v>
      </c>
      <c r="W10" s="91"/>
      <c r="X10" s="66"/>
      <c r="AB10" s="29">
        <f>SUM(AB5:AB9)</f>
        <v>28</v>
      </c>
      <c r="AC10" s="29">
        <f>SUM(AC5:AC9)</f>
        <v>22.5</v>
      </c>
      <c r="AD10" s="29">
        <f>SUM(AD5:AD9)</f>
        <v>100</v>
      </c>
      <c r="AE10" s="29">
        <f>AB10*4+AC10*9+AD10*4</f>
        <v>714.5</v>
      </c>
    </row>
    <row r="11" spans="1:32" ht="17.100000000000001" customHeight="1">
      <c r="A11" s="92"/>
      <c r="B11" s="93"/>
      <c r="C11" s="74"/>
      <c r="D11" s="81"/>
      <c r="E11" s="74"/>
      <c r="F11" s="74"/>
      <c r="G11" s="81"/>
      <c r="H11" s="74"/>
      <c r="I11" s="74"/>
      <c r="J11" s="81"/>
      <c r="K11" s="74"/>
      <c r="L11" s="74"/>
      <c r="M11" s="81"/>
      <c r="N11" s="74"/>
      <c r="O11" s="74"/>
      <c r="P11" s="81"/>
      <c r="Q11" s="74"/>
      <c r="R11" s="74"/>
      <c r="S11" s="81"/>
      <c r="T11" s="81"/>
      <c r="U11" s="290"/>
      <c r="V11" s="94">
        <f>V5*4+V7*9+V9*4</f>
        <v>726.5</v>
      </c>
      <c r="W11" s="95"/>
      <c r="X11" s="96"/>
      <c r="Y11" s="30"/>
      <c r="AB11" s="97">
        <f>AB10*4/AE10</f>
        <v>0.15675297410776767</v>
      </c>
      <c r="AC11" s="97">
        <f>AC10*9/AE10</f>
        <v>0.28341497550734779</v>
      </c>
      <c r="AD11" s="97">
        <f>AD10*4/AE10</f>
        <v>0.55983205038488448</v>
      </c>
    </row>
    <row r="12" spans="1:32" ht="17.100000000000001" customHeight="1">
      <c r="A12" s="43">
        <v>9</v>
      </c>
      <c r="B12" s="292"/>
      <c r="C12" s="44" t="str">
        <f>玉美彰化菜單!E12</f>
        <v>蕎麥飯</v>
      </c>
      <c r="D12" s="45" t="s">
        <v>165</v>
      </c>
      <c r="E12" s="46"/>
      <c r="F12" s="44" t="str">
        <f>玉美彰化菜單!E13</f>
        <v>鹽酥雞(炸)</v>
      </c>
      <c r="G12" s="45" t="s">
        <v>205</v>
      </c>
      <c r="H12" s="46"/>
      <c r="I12" s="44" t="str">
        <f>玉美彰化菜單!E14</f>
        <v>照燒鮑菇</v>
      </c>
      <c r="J12" s="47" t="s">
        <v>166</v>
      </c>
      <c r="K12" s="46"/>
      <c r="L12" s="44" t="str">
        <f>玉美彰化菜單!E15</f>
        <v>筍香三絲</v>
      </c>
      <c r="M12" s="45" t="s">
        <v>231</v>
      </c>
      <c r="N12" s="46"/>
      <c r="O12" s="44" t="str">
        <f>玉美彰化菜單!E16</f>
        <v>深色蔬菜</v>
      </c>
      <c r="P12" s="47" t="s">
        <v>168</v>
      </c>
      <c r="Q12" s="46"/>
      <c r="R12" s="44" t="str">
        <f>玉美彰化菜單!E17</f>
        <v>玉米蛋花湯</v>
      </c>
      <c r="S12" s="47" t="s">
        <v>166</v>
      </c>
      <c r="T12" s="46"/>
      <c r="U12" s="282"/>
      <c r="V12" s="48" t="s">
        <v>140</v>
      </c>
      <c r="W12" s="49" t="s">
        <v>141</v>
      </c>
      <c r="X12" s="50">
        <v>6.2</v>
      </c>
      <c r="AB12" s="29" t="s">
        <v>142</v>
      </c>
      <c r="AC12" s="29" t="s">
        <v>143</v>
      </c>
      <c r="AD12" s="29" t="s">
        <v>144</v>
      </c>
      <c r="AE12" s="29" t="s">
        <v>145</v>
      </c>
    </row>
    <row r="13" spans="1:32" ht="17.100000000000001" customHeight="1">
      <c r="A13" s="51" t="s">
        <v>146</v>
      </c>
      <c r="B13" s="281"/>
      <c r="C13" s="52" t="s">
        <v>169</v>
      </c>
      <c r="D13" s="53"/>
      <c r="E13" s="54">
        <v>80</v>
      </c>
      <c r="F13" s="98" t="s">
        <v>232</v>
      </c>
      <c r="G13" s="100"/>
      <c r="H13" s="100">
        <v>55</v>
      </c>
      <c r="I13" s="98" t="s">
        <v>172</v>
      </c>
      <c r="J13" s="100"/>
      <c r="K13" s="100">
        <v>50</v>
      </c>
      <c r="L13" s="98" t="s">
        <v>233</v>
      </c>
      <c r="M13" s="100"/>
      <c r="N13" s="100">
        <v>60</v>
      </c>
      <c r="O13" s="60" t="s">
        <v>173</v>
      </c>
      <c r="P13" s="61"/>
      <c r="Q13" s="62">
        <v>100</v>
      </c>
      <c r="R13" s="98" t="s">
        <v>175</v>
      </c>
      <c r="S13" s="100"/>
      <c r="T13" s="100">
        <v>15</v>
      </c>
      <c r="U13" s="284"/>
      <c r="V13" s="64">
        <f t="shared" ref="V13" si="0">X12*15+X14*5</f>
        <v>105</v>
      </c>
      <c r="W13" s="65" t="s">
        <v>147</v>
      </c>
      <c r="X13" s="66">
        <v>2</v>
      </c>
      <c r="Y13" s="30"/>
      <c r="Z13" s="33" t="s">
        <v>148</v>
      </c>
      <c r="AA13" s="33">
        <v>5.9</v>
      </c>
      <c r="AB13" s="33">
        <f>AA13*2</f>
        <v>11.8</v>
      </c>
      <c r="AC13" s="33"/>
      <c r="AD13" s="33">
        <f>AA13*15</f>
        <v>88.5</v>
      </c>
      <c r="AE13" s="33">
        <f>AB13*4+AD13*4</f>
        <v>401.2</v>
      </c>
    </row>
    <row r="14" spans="1:32" ht="17.100000000000001" customHeight="1">
      <c r="A14" s="51">
        <v>7</v>
      </c>
      <c r="B14" s="281"/>
      <c r="C14" s="67" t="s">
        <v>234</v>
      </c>
      <c r="D14" s="68"/>
      <c r="E14" s="69">
        <v>40</v>
      </c>
      <c r="F14" s="101"/>
      <c r="G14" s="89"/>
      <c r="H14" s="89"/>
      <c r="I14" s="102" t="s">
        <v>186</v>
      </c>
      <c r="J14" s="89"/>
      <c r="K14" s="89">
        <v>15</v>
      </c>
      <c r="L14" s="101" t="s">
        <v>186</v>
      </c>
      <c r="M14" s="89"/>
      <c r="N14" s="89">
        <v>5</v>
      </c>
      <c r="O14" s="74"/>
      <c r="P14" s="74"/>
      <c r="Q14" s="74"/>
      <c r="R14" s="102" t="s">
        <v>224</v>
      </c>
      <c r="S14" s="89"/>
      <c r="T14" s="89">
        <v>15</v>
      </c>
      <c r="U14" s="284"/>
      <c r="V14" s="76" t="s">
        <v>149</v>
      </c>
      <c r="W14" s="77" t="s">
        <v>150</v>
      </c>
      <c r="X14" s="66">
        <v>2.4</v>
      </c>
      <c r="Z14" s="78" t="s">
        <v>151</v>
      </c>
      <c r="AA14" s="33">
        <v>2</v>
      </c>
      <c r="AB14" s="79">
        <f>AA14*7</f>
        <v>14</v>
      </c>
      <c r="AC14" s="33">
        <f>AA14*5</f>
        <v>10</v>
      </c>
      <c r="AD14" s="33" t="s">
        <v>152</v>
      </c>
      <c r="AE14" s="80">
        <f>AB14*4+AC14*9</f>
        <v>146</v>
      </c>
    </row>
    <row r="15" spans="1:32" ht="17.100000000000001" customHeight="1">
      <c r="A15" s="51" t="s">
        <v>153</v>
      </c>
      <c r="B15" s="281"/>
      <c r="C15" s="81"/>
      <c r="D15" s="81"/>
      <c r="E15" s="74"/>
      <c r="F15" s="101"/>
      <c r="G15" s="89"/>
      <c r="H15" s="89"/>
      <c r="I15" s="101" t="s">
        <v>180</v>
      </c>
      <c r="J15" s="89"/>
      <c r="K15" s="89">
        <v>10</v>
      </c>
      <c r="L15" s="102" t="s">
        <v>202</v>
      </c>
      <c r="M15" s="89"/>
      <c r="N15" s="89">
        <v>5</v>
      </c>
      <c r="O15" s="74"/>
      <c r="P15" s="81"/>
      <c r="Q15" s="74"/>
      <c r="R15" s="101" t="s">
        <v>182</v>
      </c>
      <c r="S15" s="89"/>
      <c r="T15" s="84">
        <v>1</v>
      </c>
      <c r="U15" s="284"/>
      <c r="V15" s="64">
        <f t="shared" ref="V15" si="1">X13*5+X15*5</f>
        <v>25</v>
      </c>
      <c r="W15" s="77" t="s">
        <v>154</v>
      </c>
      <c r="X15" s="66">
        <v>3</v>
      </c>
      <c r="Y15" s="30"/>
      <c r="Z15" s="29" t="s">
        <v>155</v>
      </c>
      <c r="AA15" s="33">
        <v>1.7</v>
      </c>
      <c r="AB15" s="33">
        <f>AA15*1</f>
        <v>1.7</v>
      </c>
      <c r="AC15" s="33" t="s">
        <v>152</v>
      </c>
      <c r="AD15" s="33">
        <f>AA15*5</f>
        <v>8.5</v>
      </c>
      <c r="AE15" s="33">
        <f>AB15*4+AD15*4</f>
        <v>40.799999999999997</v>
      </c>
    </row>
    <row r="16" spans="1:32" ht="17.100000000000001" customHeight="1">
      <c r="A16" s="286" t="s">
        <v>164</v>
      </c>
      <c r="B16" s="281"/>
      <c r="C16" s="81"/>
      <c r="D16" s="81"/>
      <c r="E16" s="74"/>
      <c r="F16" s="101"/>
      <c r="G16" s="89"/>
      <c r="H16" s="104"/>
      <c r="I16" s="89" t="s">
        <v>235</v>
      </c>
      <c r="J16" s="89"/>
      <c r="K16" s="89">
        <v>2</v>
      </c>
      <c r="L16" s="102" t="s">
        <v>213</v>
      </c>
      <c r="M16" s="89"/>
      <c r="N16" s="71">
        <v>20</v>
      </c>
      <c r="O16" s="74"/>
      <c r="P16" s="81"/>
      <c r="Q16" s="74"/>
      <c r="R16" s="101"/>
      <c r="S16" s="89"/>
      <c r="T16" s="104"/>
      <c r="U16" s="284"/>
      <c r="V16" s="76" t="s">
        <v>157</v>
      </c>
      <c r="W16" s="77" t="s">
        <v>158</v>
      </c>
      <c r="X16" s="66"/>
      <c r="Z16" s="29" t="s">
        <v>159</v>
      </c>
      <c r="AA16" s="33">
        <v>2.5</v>
      </c>
      <c r="AB16" s="33"/>
      <c r="AC16" s="33">
        <f>AA16*5</f>
        <v>12.5</v>
      </c>
      <c r="AD16" s="33" t="s">
        <v>152</v>
      </c>
      <c r="AE16" s="33">
        <f>AC16*9</f>
        <v>112.5</v>
      </c>
    </row>
    <row r="17" spans="1:31" ht="17.100000000000001" customHeight="1">
      <c r="A17" s="286"/>
      <c r="B17" s="281"/>
      <c r="C17" s="81"/>
      <c r="D17" s="81"/>
      <c r="E17" s="74"/>
      <c r="F17" s="89"/>
      <c r="G17" s="89"/>
      <c r="H17" s="74"/>
      <c r="I17" s="89"/>
      <c r="J17" s="89"/>
      <c r="K17" s="89"/>
      <c r="L17" s="102"/>
      <c r="M17" s="89"/>
      <c r="N17" s="71"/>
      <c r="O17" s="74"/>
      <c r="P17" s="81"/>
      <c r="Q17" s="74"/>
      <c r="R17" s="74"/>
      <c r="S17" s="81"/>
      <c r="T17" s="74"/>
      <c r="U17" s="284"/>
      <c r="V17" s="64">
        <f t="shared" ref="V17" si="2">X12*2+X13*7+X14*1</f>
        <v>28.799999999999997</v>
      </c>
      <c r="W17" s="85" t="s">
        <v>160</v>
      </c>
      <c r="X17" s="86"/>
      <c r="Y17" s="30"/>
      <c r="Z17" s="29" t="s">
        <v>161</v>
      </c>
      <c r="AD17" s="29">
        <f>AA17*15</f>
        <v>0</v>
      </c>
    </row>
    <row r="18" spans="1:31" ht="17.100000000000001" customHeight="1">
      <c r="A18" s="87" t="s">
        <v>162</v>
      </c>
      <c r="B18" s="88"/>
      <c r="C18" s="81"/>
      <c r="D18" s="81"/>
      <c r="E18" s="74"/>
      <c r="F18" s="74"/>
      <c r="G18" s="81"/>
      <c r="H18" s="74"/>
      <c r="I18" s="74"/>
      <c r="J18" s="81"/>
      <c r="K18" s="81"/>
      <c r="L18" s="83"/>
      <c r="M18" s="84"/>
      <c r="N18" s="71"/>
      <c r="O18" s="74"/>
      <c r="P18" s="81"/>
      <c r="Q18" s="74"/>
      <c r="R18" s="74"/>
      <c r="S18" s="81"/>
      <c r="T18" s="74"/>
      <c r="U18" s="284"/>
      <c r="V18" s="76" t="s">
        <v>163</v>
      </c>
      <c r="W18" s="91"/>
      <c r="X18" s="66"/>
      <c r="AB18" s="29">
        <f>SUM(AB13:AB17)</f>
        <v>27.5</v>
      </c>
      <c r="AC18" s="29">
        <f>SUM(AC13:AC17)</f>
        <v>22.5</v>
      </c>
      <c r="AD18" s="29">
        <f>SUM(AD13:AD17)</f>
        <v>97</v>
      </c>
      <c r="AE18" s="29">
        <f>AB18*4+AC18*9+AD18*4</f>
        <v>700.5</v>
      </c>
    </row>
    <row r="19" spans="1:31" ht="17.100000000000001" customHeight="1">
      <c r="A19" s="92"/>
      <c r="B19" s="93"/>
      <c r="C19" s="81"/>
      <c r="D19" s="81"/>
      <c r="E19" s="74"/>
      <c r="F19" s="74"/>
      <c r="G19" s="81"/>
      <c r="H19" s="74"/>
      <c r="I19" s="74"/>
      <c r="J19" s="81"/>
      <c r="K19" s="74"/>
      <c r="L19" s="74"/>
      <c r="M19" s="81"/>
      <c r="N19" s="74"/>
      <c r="O19" s="74"/>
      <c r="P19" s="81"/>
      <c r="Q19" s="74"/>
      <c r="R19" s="74"/>
      <c r="S19" s="81"/>
      <c r="T19" s="74"/>
      <c r="U19" s="290"/>
      <c r="V19" s="94">
        <f t="shared" ref="V19" si="3">V13*4+V15*9+V17*4</f>
        <v>760.2</v>
      </c>
      <c r="W19" s="105"/>
      <c r="X19" s="86"/>
      <c r="Y19" s="30"/>
      <c r="AB19" s="97">
        <f>AB18*4/AE18</f>
        <v>0.15703069236259815</v>
      </c>
      <c r="AC19" s="97">
        <f>AC18*9/AE18</f>
        <v>0.28907922912205569</v>
      </c>
      <c r="AD19" s="97">
        <f>AD18*4/AE18</f>
        <v>0.55389007851534622</v>
      </c>
    </row>
    <row r="20" spans="1:31" ht="17.100000000000001" customHeight="1">
      <c r="A20" s="43">
        <v>9</v>
      </c>
      <c r="B20" s="281"/>
      <c r="C20" s="44" t="str">
        <f>玉美彰化菜單!I12</f>
        <v>白飯</v>
      </c>
      <c r="D20" s="45" t="s">
        <v>165</v>
      </c>
      <c r="E20" s="46"/>
      <c r="F20" s="44" t="str">
        <f>玉美彰化菜單!I13</f>
        <v>洋蔥肉片</v>
      </c>
      <c r="G20" s="45" t="s">
        <v>166</v>
      </c>
      <c r="H20" s="46"/>
      <c r="I20" s="44" t="str">
        <f>玉美彰化菜單!I14</f>
        <v>脆炒雙花</v>
      </c>
      <c r="J20" s="45" t="s">
        <v>167</v>
      </c>
      <c r="K20" s="46"/>
      <c r="L20" s="44" t="str">
        <f>玉美彰化菜單!I15</f>
        <v>香滷海結</v>
      </c>
      <c r="M20" s="45" t="s">
        <v>231</v>
      </c>
      <c r="N20" s="46"/>
      <c r="O20" s="44" t="str">
        <f>玉美彰化菜單!I16</f>
        <v>深色蔬菜</v>
      </c>
      <c r="P20" s="47" t="s">
        <v>168</v>
      </c>
      <c r="Q20" s="46"/>
      <c r="R20" s="44" t="str">
        <f>玉美彰化菜單!I17</f>
        <v>刺瓜鮮菇湯</v>
      </c>
      <c r="S20" s="47" t="s">
        <v>166</v>
      </c>
      <c r="T20" s="46"/>
      <c r="U20" s="282"/>
      <c r="V20" s="48" t="s">
        <v>140</v>
      </c>
      <c r="W20" s="49" t="s">
        <v>141</v>
      </c>
      <c r="X20" s="50">
        <v>6</v>
      </c>
      <c r="AB20" s="29" t="s">
        <v>142</v>
      </c>
      <c r="AC20" s="29" t="s">
        <v>143</v>
      </c>
      <c r="AD20" s="29" t="s">
        <v>144</v>
      </c>
      <c r="AE20" s="29" t="s">
        <v>145</v>
      </c>
    </row>
    <row r="21" spans="1:31" ht="17.100000000000001" customHeight="1">
      <c r="A21" s="51" t="s">
        <v>146</v>
      </c>
      <c r="B21" s="281"/>
      <c r="C21" s="52" t="s">
        <v>169</v>
      </c>
      <c r="D21" s="53"/>
      <c r="E21" s="54">
        <v>100</v>
      </c>
      <c r="F21" s="98" t="s">
        <v>197</v>
      </c>
      <c r="G21" s="99"/>
      <c r="H21" s="100">
        <v>60</v>
      </c>
      <c r="I21" s="98" t="s">
        <v>236</v>
      </c>
      <c r="J21" s="98"/>
      <c r="K21" s="98">
        <v>25</v>
      </c>
      <c r="L21" s="98" t="s">
        <v>237</v>
      </c>
      <c r="M21" s="100"/>
      <c r="N21" s="100">
        <v>25</v>
      </c>
      <c r="O21" s="60" t="s">
        <v>173</v>
      </c>
      <c r="P21" s="61"/>
      <c r="Q21" s="62">
        <v>100</v>
      </c>
      <c r="R21" s="98" t="s">
        <v>189</v>
      </c>
      <c r="T21" s="100">
        <v>40</v>
      </c>
      <c r="U21" s="283"/>
      <c r="V21" s="64">
        <f t="shared" ref="V21" si="4">X20*15+X22*5</f>
        <v>104</v>
      </c>
      <c r="W21" s="65" t="s">
        <v>147</v>
      </c>
      <c r="X21" s="66">
        <v>2</v>
      </c>
      <c r="Y21" s="30"/>
      <c r="Z21" s="33" t="s">
        <v>148</v>
      </c>
      <c r="AA21" s="33">
        <v>6</v>
      </c>
      <c r="AB21" s="33">
        <f>AA21*2</f>
        <v>12</v>
      </c>
      <c r="AC21" s="33"/>
      <c r="AD21" s="33">
        <f>AA21*15</f>
        <v>90</v>
      </c>
      <c r="AE21" s="33">
        <f>AB21*4+AD21*4</f>
        <v>408</v>
      </c>
    </row>
    <row r="22" spans="1:31" ht="17.100000000000001" customHeight="1">
      <c r="A22" s="51">
        <v>8</v>
      </c>
      <c r="B22" s="281"/>
      <c r="C22" s="67"/>
      <c r="D22" s="68"/>
      <c r="E22" s="69"/>
      <c r="F22" s="101" t="s">
        <v>193</v>
      </c>
      <c r="G22" s="89"/>
      <c r="H22" s="107">
        <v>15</v>
      </c>
      <c r="I22" s="102" t="s">
        <v>238</v>
      </c>
      <c r="J22" s="102"/>
      <c r="K22" s="102">
        <v>30</v>
      </c>
      <c r="L22" s="101" t="s">
        <v>239</v>
      </c>
      <c r="M22" s="101"/>
      <c r="N22" s="101">
        <v>15</v>
      </c>
      <c r="O22" s="74"/>
      <c r="P22" s="74"/>
      <c r="Q22" s="106"/>
      <c r="R22" s="101" t="s">
        <v>240</v>
      </c>
      <c r="T22" s="89">
        <v>10</v>
      </c>
      <c r="U22" s="283"/>
      <c r="V22" s="76" t="s">
        <v>149</v>
      </c>
      <c r="W22" s="77" t="s">
        <v>150</v>
      </c>
      <c r="X22" s="66">
        <v>2.8</v>
      </c>
      <c r="Z22" s="78" t="s">
        <v>151</v>
      </c>
      <c r="AA22" s="33">
        <v>2</v>
      </c>
      <c r="AB22" s="79">
        <f>AA22*7</f>
        <v>14</v>
      </c>
      <c r="AC22" s="33">
        <f>AA22*5</f>
        <v>10</v>
      </c>
      <c r="AD22" s="33" t="s">
        <v>152</v>
      </c>
      <c r="AE22" s="80">
        <f>AB22*4+AC22*9</f>
        <v>146</v>
      </c>
    </row>
    <row r="23" spans="1:31" ht="17.100000000000001" customHeight="1">
      <c r="A23" s="51" t="s">
        <v>153</v>
      </c>
      <c r="B23" s="281"/>
      <c r="C23" s="81"/>
      <c r="D23" s="81"/>
      <c r="E23" s="74"/>
      <c r="F23" s="101" t="s">
        <v>186</v>
      </c>
      <c r="G23" s="89"/>
      <c r="H23" s="107">
        <v>5</v>
      </c>
      <c r="I23" s="102" t="s">
        <v>186</v>
      </c>
      <c r="J23" s="89"/>
      <c r="K23" s="89">
        <v>5</v>
      </c>
      <c r="L23" s="102" t="s">
        <v>186</v>
      </c>
      <c r="M23" s="89"/>
      <c r="N23" s="89">
        <v>5</v>
      </c>
      <c r="O23" s="74"/>
      <c r="P23" s="81"/>
      <c r="Q23" s="106"/>
      <c r="R23" s="101"/>
      <c r="S23" s="89"/>
      <c r="T23" s="89"/>
      <c r="U23" s="283"/>
      <c r="V23" s="64">
        <f t="shared" ref="V23" si="5">X21*5+X23*5</f>
        <v>22.5</v>
      </c>
      <c r="W23" s="77" t="s">
        <v>154</v>
      </c>
      <c r="X23" s="66">
        <v>2.5</v>
      </c>
      <c r="Y23" s="30"/>
      <c r="Z23" s="29" t="s">
        <v>155</v>
      </c>
      <c r="AA23" s="33">
        <v>2.1</v>
      </c>
      <c r="AB23" s="33">
        <f>AA23*1</f>
        <v>2.1</v>
      </c>
      <c r="AC23" s="33" t="s">
        <v>152</v>
      </c>
      <c r="AD23" s="33">
        <f>AA23*5</f>
        <v>10.5</v>
      </c>
      <c r="AE23" s="33">
        <f>AB23*4+AD23*4</f>
        <v>50.4</v>
      </c>
    </row>
    <row r="24" spans="1:31" ht="17.100000000000001" customHeight="1">
      <c r="A24" s="286" t="s">
        <v>183</v>
      </c>
      <c r="B24" s="281"/>
      <c r="C24" s="81"/>
      <c r="D24" s="81"/>
      <c r="E24" s="74"/>
      <c r="F24" s="101" t="s">
        <v>182</v>
      </c>
      <c r="G24" s="89"/>
      <c r="H24" s="107">
        <v>1</v>
      </c>
      <c r="I24" s="89" t="s">
        <v>226</v>
      </c>
      <c r="J24" s="89"/>
      <c r="K24" s="89">
        <v>3</v>
      </c>
      <c r="L24" s="89" t="s">
        <v>241</v>
      </c>
      <c r="M24" s="89"/>
      <c r="N24" s="89">
        <v>12</v>
      </c>
      <c r="O24" s="74"/>
      <c r="P24" s="81"/>
      <c r="Q24" s="106"/>
      <c r="R24" s="101"/>
      <c r="S24" s="101"/>
      <c r="T24" s="109"/>
      <c r="U24" s="283"/>
      <c r="V24" s="76" t="s">
        <v>157</v>
      </c>
      <c r="W24" s="77" t="s">
        <v>158</v>
      </c>
      <c r="X24" s="66"/>
      <c r="Z24" s="29" t="s">
        <v>159</v>
      </c>
      <c r="AA24" s="33">
        <v>2.5</v>
      </c>
      <c r="AB24" s="33"/>
      <c r="AC24" s="33">
        <f>AA24*5</f>
        <v>12.5</v>
      </c>
      <c r="AD24" s="33" t="s">
        <v>152</v>
      </c>
      <c r="AE24" s="33">
        <f>AC24*9</f>
        <v>112.5</v>
      </c>
    </row>
    <row r="25" spans="1:31" ht="17.100000000000001" customHeight="1">
      <c r="A25" s="286"/>
      <c r="B25" s="281"/>
      <c r="C25" s="81"/>
      <c r="D25" s="81"/>
      <c r="E25" s="74"/>
      <c r="F25" s="89"/>
      <c r="G25" s="89"/>
      <c r="H25" s="107"/>
      <c r="I25" s="89"/>
      <c r="J25" s="101"/>
      <c r="K25" s="111"/>
      <c r="L25" s="89"/>
      <c r="M25" s="89"/>
      <c r="N25" s="69"/>
      <c r="O25" s="74"/>
      <c r="P25" s="81"/>
      <c r="Q25" s="106"/>
      <c r="R25" s="83"/>
      <c r="S25" s="84"/>
      <c r="T25" s="145"/>
      <c r="U25" s="283"/>
      <c r="V25" s="64">
        <f t="shared" ref="V25" si="6">X20*2+X21*7+X22*1</f>
        <v>28.8</v>
      </c>
      <c r="W25" s="85" t="s">
        <v>160</v>
      </c>
      <c r="X25" s="66"/>
      <c r="Y25" s="30"/>
      <c r="Z25" s="29" t="s">
        <v>161</v>
      </c>
      <c r="AD25" s="29">
        <f>AA25*15</f>
        <v>0</v>
      </c>
    </row>
    <row r="26" spans="1:31" ht="17.100000000000001" customHeight="1">
      <c r="A26" s="87" t="s">
        <v>162</v>
      </c>
      <c r="B26" s="88"/>
      <c r="C26" s="81"/>
      <c r="D26" s="81"/>
      <c r="E26" s="74"/>
      <c r="F26" s="74"/>
      <c r="G26" s="81"/>
      <c r="H26" s="106"/>
      <c r="I26" s="113"/>
      <c r="J26" s="114"/>
      <c r="K26" s="113"/>
      <c r="L26" s="115"/>
      <c r="M26" s="81"/>
      <c r="N26" s="69"/>
      <c r="O26" s="74"/>
      <c r="P26" s="81"/>
      <c r="Q26" s="106"/>
      <c r="R26" s="113"/>
      <c r="S26" s="116"/>
      <c r="T26" s="111"/>
      <c r="U26" s="283"/>
      <c r="V26" s="76" t="s">
        <v>163</v>
      </c>
      <c r="W26" s="91"/>
      <c r="X26" s="66"/>
      <c r="AB26" s="29">
        <f>SUM(AB21:AB25)</f>
        <v>28.1</v>
      </c>
      <c r="AC26" s="29">
        <f>SUM(AC21:AC25)</f>
        <v>22.5</v>
      </c>
      <c r="AD26" s="29">
        <f>SUM(AD21:AD25)</f>
        <v>100.5</v>
      </c>
      <c r="AE26" s="29">
        <f>AB26*4+AC26*9+AD26*4</f>
        <v>716.9</v>
      </c>
    </row>
    <row r="27" spans="1:31" ht="17.100000000000001" customHeight="1" thickBot="1">
      <c r="A27" s="117"/>
      <c r="B27" s="118"/>
      <c r="C27" s="81"/>
      <c r="D27" s="81"/>
      <c r="E27" s="74"/>
      <c r="F27" s="74"/>
      <c r="G27" s="81"/>
      <c r="H27" s="106"/>
      <c r="I27" s="119"/>
      <c r="J27" s="120"/>
      <c r="K27" s="119"/>
      <c r="L27" s="115"/>
      <c r="M27" s="81"/>
      <c r="N27" s="69"/>
      <c r="O27" s="74"/>
      <c r="P27" s="81"/>
      <c r="Q27" s="106"/>
      <c r="R27" s="119"/>
      <c r="S27" s="116"/>
      <c r="T27" s="119"/>
      <c r="U27" s="289"/>
      <c r="V27" s="94">
        <f t="shared" ref="V27" si="7">V21*4+V23*9+V25*4</f>
        <v>733.7</v>
      </c>
      <c r="W27" s="95"/>
      <c r="X27" s="66"/>
      <c r="Y27" s="30"/>
      <c r="AB27" s="97">
        <f>AB26*4/AE26</f>
        <v>0.15678616264472034</v>
      </c>
      <c r="AC27" s="97">
        <f>AC26*9/AE26</f>
        <v>0.28246617380387784</v>
      </c>
      <c r="AD27" s="97">
        <f>AD26*4/AE26</f>
        <v>0.56074766355140193</v>
      </c>
    </row>
    <row r="28" spans="1:31" ht="17.100000000000001" customHeight="1">
      <c r="A28" s="43">
        <v>9</v>
      </c>
      <c r="B28" s="281"/>
      <c r="C28" s="44" t="str">
        <f>玉美彰化菜單!M12</f>
        <v>糙米飯</v>
      </c>
      <c r="D28" s="45" t="s">
        <v>165</v>
      </c>
      <c r="E28" s="46"/>
      <c r="F28" s="44" t="str">
        <f>玉美彰化菜單!M13</f>
        <v>芝麻烤雞翅</v>
      </c>
      <c r="G28" s="45" t="s">
        <v>242</v>
      </c>
      <c r="H28" s="46"/>
      <c r="I28" s="44" t="str">
        <f>玉美彰化菜單!M14</f>
        <v>鮮味什錦</v>
      </c>
      <c r="J28" s="45" t="s">
        <v>166</v>
      </c>
      <c r="K28" s="46"/>
      <c r="L28" s="44" t="str">
        <f>玉美彰化菜單!M15</f>
        <v>五彩玉米</v>
      </c>
      <c r="M28" s="45" t="s">
        <v>166</v>
      </c>
      <c r="N28" s="46"/>
      <c r="O28" s="44" t="str">
        <f>玉美彰化菜單!M16</f>
        <v>深色蔬菜</v>
      </c>
      <c r="P28" s="47" t="s">
        <v>168</v>
      </c>
      <c r="Q28" s="46"/>
      <c r="R28" s="44" t="str">
        <f>玉美彰化菜單!M17</f>
        <v>白玉上排湯</v>
      </c>
      <c r="S28" s="47" t="s">
        <v>166</v>
      </c>
      <c r="T28" s="46"/>
      <c r="U28" s="282"/>
      <c r="V28" s="48" t="s">
        <v>140</v>
      </c>
      <c r="W28" s="49" t="s">
        <v>141</v>
      </c>
      <c r="X28" s="121">
        <v>6.5</v>
      </c>
      <c r="AB28" s="29" t="s">
        <v>142</v>
      </c>
      <c r="AC28" s="29" t="s">
        <v>143</v>
      </c>
      <c r="AD28" s="29" t="s">
        <v>144</v>
      </c>
      <c r="AE28" s="29" t="s">
        <v>145</v>
      </c>
    </row>
    <row r="29" spans="1:31" ht="17.100000000000001" customHeight="1">
      <c r="A29" s="51" t="s">
        <v>146</v>
      </c>
      <c r="B29" s="281"/>
      <c r="C29" s="52" t="s">
        <v>169</v>
      </c>
      <c r="D29" s="53"/>
      <c r="E29" s="54">
        <v>80</v>
      </c>
      <c r="F29" s="98" t="s">
        <v>243</v>
      </c>
      <c r="G29" s="98"/>
      <c r="H29" s="98">
        <v>100</v>
      </c>
      <c r="I29" s="98" t="s">
        <v>244</v>
      </c>
      <c r="J29" s="100"/>
      <c r="K29" s="100">
        <v>50</v>
      </c>
      <c r="L29" s="98" t="s">
        <v>175</v>
      </c>
      <c r="M29" s="100"/>
      <c r="N29" s="100">
        <v>40</v>
      </c>
      <c r="O29" s="60" t="s">
        <v>173</v>
      </c>
      <c r="P29" s="61"/>
      <c r="Q29" s="62">
        <v>100</v>
      </c>
      <c r="R29" s="98" t="s">
        <v>237</v>
      </c>
      <c r="S29" s="100"/>
      <c r="T29" s="100">
        <v>40</v>
      </c>
      <c r="U29" s="284"/>
      <c r="V29" s="64">
        <f t="shared" ref="V29" si="8">X28*15+X30*5</f>
        <v>108.5</v>
      </c>
      <c r="W29" s="65" t="s">
        <v>147</v>
      </c>
      <c r="X29" s="122">
        <v>2</v>
      </c>
      <c r="Y29" s="30"/>
      <c r="Z29" s="33" t="s">
        <v>148</v>
      </c>
      <c r="AA29" s="33">
        <v>6</v>
      </c>
      <c r="AB29" s="33">
        <f>AA29*2</f>
        <v>12</v>
      </c>
      <c r="AC29" s="33"/>
      <c r="AD29" s="33">
        <f>AA29*15</f>
        <v>90</v>
      </c>
      <c r="AE29" s="33">
        <f>AB29*4+AD29*4</f>
        <v>408</v>
      </c>
    </row>
    <row r="30" spans="1:31" ht="17.100000000000001" customHeight="1">
      <c r="A30" s="51">
        <v>9</v>
      </c>
      <c r="B30" s="281"/>
      <c r="C30" s="67" t="s">
        <v>245</v>
      </c>
      <c r="D30" s="68"/>
      <c r="E30" s="69">
        <v>40</v>
      </c>
      <c r="F30" s="101" t="s">
        <v>201</v>
      </c>
      <c r="G30" s="89"/>
      <c r="H30" s="89">
        <v>1</v>
      </c>
      <c r="I30" s="102" t="s">
        <v>246</v>
      </c>
      <c r="J30" s="102"/>
      <c r="K30" s="102">
        <v>20</v>
      </c>
      <c r="L30" s="102" t="s">
        <v>247</v>
      </c>
      <c r="M30" s="89"/>
      <c r="N30" s="89">
        <v>10</v>
      </c>
      <c r="O30" s="146"/>
      <c r="P30" s="146"/>
      <c r="Q30" s="146"/>
      <c r="R30" s="101" t="s">
        <v>248</v>
      </c>
      <c r="S30" s="89"/>
      <c r="T30" s="89">
        <v>10</v>
      </c>
      <c r="U30" s="284"/>
      <c r="V30" s="76" t="s">
        <v>149</v>
      </c>
      <c r="W30" s="77" t="s">
        <v>150</v>
      </c>
      <c r="X30" s="122">
        <v>2.2000000000000002</v>
      </c>
      <c r="Z30" s="78" t="s">
        <v>151</v>
      </c>
      <c r="AA30" s="33">
        <v>2</v>
      </c>
      <c r="AB30" s="79">
        <f>AA30*7</f>
        <v>14</v>
      </c>
      <c r="AC30" s="33">
        <f>AA30*5</f>
        <v>10</v>
      </c>
      <c r="AD30" s="33" t="s">
        <v>152</v>
      </c>
      <c r="AE30" s="80">
        <f>AB30*4+AC30*9</f>
        <v>146</v>
      </c>
    </row>
    <row r="31" spans="1:31" ht="17.100000000000001" customHeight="1">
      <c r="A31" s="51" t="s">
        <v>153</v>
      </c>
      <c r="B31" s="281"/>
      <c r="C31" s="147"/>
      <c r="D31" s="147"/>
      <c r="E31" s="146"/>
      <c r="F31" s="101"/>
      <c r="G31" s="89"/>
      <c r="H31" s="89"/>
      <c r="I31" s="102" t="s">
        <v>186</v>
      </c>
      <c r="J31" s="102"/>
      <c r="K31" s="102">
        <v>5</v>
      </c>
      <c r="L31" s="102" t="s">
        <v>184</v>
      </c>
      <c r="M31" s="89"/>
      <c r="N31" s="89">
        <v>5</v>
      </c>
      <c r="O31" s="146"/>
      <c r="P31" s="147"/>
      <c r="Q31" s="146"/>
      <c r="R31" s="102" t="s">
        <v>249</v>
      </c>
      <c r="S31" s="89"/>
      <c r="T31" s="84">
        <v>1</v>
      </c>
      <c r="U31" s="284"/>
      <c r="V31" s="64">
        <f t="shared" ref="V31" si="9">X29*5+X31*5</f>
        <v>22.5</v>
      </c>
      <c r="W31" s="77" t="s">
        <v>154</v>
      </c>
      <c r="X31" s="122">
        <v>2.5</v>
      </c>
      <c r="Y31" s="30"/>
      <c r="Z31" s="29" t="s">
        <v>155</v>
      </c>
      <c r="AA31" s="33">
        <v>1.8</v>
      </c>
      <c r="AB31" s="33">
        <f>AA31*1</f>
        <v>1.8</v>
      </c>
      <c r="AC31" s="33" t="s">
        <v>152</v>
      </c>
      <c r="AD31" s="33">
        <f>AA31*5</f>
        <v>9</v>
      </c>
      <c r="AE31" s="33">
        <f>AB31*4+AD31*4</f>
        <v>43.2</v>
      </c>
    </row>
    <row r="32" spans="1:31" ht="17.100000000000001" customHeight="1">
      <c r="A32" s="286" t="s">
        <v>200</v>
      </c>
      <c r="B32" s="281"/>
      <c r="C32" s="147"/>
      <c r="D32" s="147"/>
      <c r="E32" s="146"/>
      <c r="F32" s="69"/>
      <c r="G32" s="69"/>
      <c r="H32" s="69"/>
      <c r="I32" s="101" t="s">
        <v>202</v>
      </c>
      <c r="J32" s="89"/>
      <c r="K32" s="89">
        <v>3</v>
      </c>
      <c r="L32" s="102" t="s">
        <v>186</v>
      </c>
      <c r="M32" s="89"/>
      <c r="N32" s="89">
        <v>5</v>
      </c>
      <c r="O32" s="146"/>
      <c r="P32" s="147"/>
      <c r="Q32" s="146"/>
      <c r="R32" s="89"/>
      <c r="S32" s="89"/>
      <c r="T32" s="83"/>
      <c r="U32" s="284"/>
      <c r="V32" s="76" t="s">
        <v>157</v>
      </c>
      <c r="W32" s="77" t="s">
        <v>158</v>
      </c>
      <c r="X32" s="122"/>
      <c r="Z32" s="29" t="s">
        <v>159</v>
      </c>
      <c r="AA32" s="33">
        <v>2.5</v>
      </c>
      <c r="AB32" s="33"/>
      <c r="AC32" s="33">
        <f>AA32*5</f>
        <v>12.5</v>
      </c>
      <c r="AD32" s="33" t="s">
        <v>152</v>
      </c>
      <c r="AE32" s="33">
        <f>AC32*9</f>
        <v>112.5</v>
      </c>
    </row>
    <row r="33" spans="1:31" ht="17.100000000000001" customHeight="1">
      <c r="A33" s="286"/>
      <c r="B33" s="281"/>
      <c r="C33" s="147"/>
      <c r="D33" s="147"/>
      <c r="E33" s="146"/>
      <c r="F33" s="146"/>
      <c r="G33" s="147"/>
      <c r="H33" s="146"/>
      <c r="I33" s="89"/>
      <c r="J33" s="89"/>
      <c r="K33" s="89"/>
      <c r="L33" s="102" t="s">
        <v>250</v>
      </c>
      <c r="M33" s="89"/>
      <c r="N33" s="69">
        <v>1</v>
      </c>
      <c r="O33" s="146"/>
      <c r="P33" s="147"/>
      <c r="Q33" s="146"/>
      <c r="R33" s="101"/>
      <c r="S33" s="89"/>
      <c r="T33" s="84"/>
      <c r="U33" s="284"/>
      <c r="V33" s="64">
        <f t="shared" ref="V33" si="10">X28*2+X29*7+X30*1</f>
        <v>29.2</v>
      </c>
      <c r="W33" s="85" t="s">
        <v>160</v>
      </c>
      <c r="X33" s="122"/>
      <c r="Y33" s="30"/>
      <c r="Z33" s="29" t="s">
        <v>161</v>
      </c>
      <c r="AD33" s="29">
        <f>AA33*15</f>
        <v>0</v>
      </c>
    </row>
    <row r="34" spans="1:31" ht="17.100000000000001" customHeight="1">
      <c r="A34" s="87" t="s">
        <v>162</v>
      </c>
      <c r="B34" s="88"/>
      <c r="C34" s="81"/>
      <c r="D34" s="81"/>
      <c r="E34" s="74"/>
      <c r="F34" s="74"/>
      <c r="G34" s="81"/>
      <c r="H34" s="74"/>
      <c r="I34" s="74"/>
      <c r="J34" s="81"/>
      <c r="K34" s="74"/>
      <c r="L34" s="101"/>
      <c r="M34" s="89"/>
      <c r="N34" s="104"/>
      <c r="O34" s="74"/>
      <c r="P34" s="81"/>
      <c r="Q34" s="74"/>
      <c r="R34" s="84"/>
      <c r="S34" s="84"/>
      <c r="T34" s="84"/>
      <c r="U34" s="284"/>
      <c r="V34" s="76" t="s">
        <v>163</v>
      </c>
      <c r="W34" s="91"/>
      <c r="X34" s="122"/>
      <c r="AB34" s="29">
        <f>SUM(AB29:AB33)</f>
        <v>27.8</v>
      </c>
      <c r="AC34" s="29">
        <f>SUM(AC29:AC33)</f>
        <v>22.5</v>
      </c>
      <c r="AD34" s="29">
        <f>SUM(AD29:AD33)</f>
        <v>99</v>
      </c>
      <c r="AE34" s="29">
        <f>AB34*4+AC34*9+AD34*4</f>
        <v>709.7</v>
      </c>
    </row>
    <row r="35" spans="1:31" ht="17.100000000000001" customHeight="1">
      <c r="A35" s="92"/>
      <c r="B35" s="93"/>
      <c r="C35" s="81"/>
      <c r="D35" s="81"/>
      <c r="E35" s="74"/>
      <c r="F35" s="74"/>
      <c r="G35" s="81"/>
      <c r="H35" s="74"/>
      <c r="I35" s="74"/>
      <c r="J35" s="81"/>
      <c r="K35" s="74"/>
      <c r="L35" s="74"/>
      <c r="M35" s="81"/>
      <c r="N35" s="74"/>
      <c r="O35" s="74"/>
      <c r="P35" s="81"/>
      <c r="Q35" s="74"/>
      <c r="R35" s="74"/>
      <c r="S35" s="81"/>
      <c r="T35" s="74"/>
      <c r="U35" s="290"/>
      <c r="V35" s="94">
        <f t="shared" ref="V35" si="11">V29*4+V31*9+V33*4</f>
        <v>753.3</v>
      </c>
      <c r="W35" s="105"/>
      <c r="X35" s="122"/>
      <c r="Y35" s="30"/>
      <c r="AB35" s="97">
        <f>AB34*4/AE34</f>
        <v>0.15668592362970268</v>
      </c>
      <c r="AC35" s="97">
        <f>AC34*9/AE34</f>
        <v>0.28533183035085247</v>
      </c>
      <c r="AD35" s="97">
        <f>AD34*4/AE34</f>
        <v>0.55798224601944479</v>
      </c>
    </row>
    <row r="36" spans="1:31" ht="17.100000000000001" customHeight="1">
      <c r="A36" s="43">
        <v>9</v>
      </c>
      <c r="B36" s="281"/>
      <c r="C36" s="44" t="str">
        <f>玉美彰化菜單!Q12</f>
        <v>鐵板麵</v>
      </c>
      <c r="D36" s="45" t="s">
        <v>167</v>
      </c>
      <c r="E36" s="46"/>
      <c r="F36" s="44" t="str">
        <f>玉美彰化菜單!Q13</f>
        <v>彩椒魚柳(海.炸)</v>
      </c>
      <c r="G36" s="45" t="s">
        <v>205</v>
      </c>
      <c r="H36" s="46"/>
      <c r="I36" s="44" t="str">
        <f>玉美彰化菜單!Q14</f>
        <v>黑糖銀絲卷(冷)</v>
      </c>
      <c r="J36" s="45" t="s">
        <v>165</v>
      </c>
      <c r="K36" s="46"/>
      <c r="L36" s="44" t="str">
        <f>玉美彰化菜單!Q15</f>
        <v>台式滷蛋</v>
      </c>
      <c r="M36" s="45" t="s">
        <v>231</v>
      </c>
      <c r="N36" s="46"/>
      <c r="O36" s="44" t="str">
        <f>玉美彰化菜單!Q16</f>
        <v>淺色蔬菜</v>
      </c>
      <c r="P36" s="47" t="s">
        <v>168</v>
      </c>
      <c r="Q36" s="46"/>
      <c r="R36" s="44" t="str">
        <f>玉美彰化菜單!Q17</f>
        <v>日式味噌湯</v>
      </c>
      <c r="S36" s="47" t="s">
        <v>166</v>
      </c>
      <c r="T36" s="46"/>
      <c r="U36" s="282"/>
      <c r="V36" s="48" t="s">
        <v>140</v>
      </c>
      <c r="W36" s="49" t="s">
        <v>141</v>
      </c>
      <c r="X36" s="121">
        <v>6.9</v>
      </c>
      <c r="AB36" s="29" t="s">
        <v>142</v>
      </c>
      <c r="AC36" s="29" t="s">
        <v>143</v>
      </c>
      <c r="AD36" s="29" t="s">
        <v>144</v>
      </c>
      <c r="AE36" s="29" t="s">
        <v>145</v>
      </c>
    </row>
    <row r="37" spans="1:31" ht="17.100000000000001" customHeight="1">
      <c r="A37" s="51" t="s">
        <v>146</v>
      </c>
      <c r="B37" s="281"/>
      <c r="C37" s="52" t="s">
        <v>251</v>
      </c>
      <c r="D37" s="53"/>
      <c r="E37" s="56">
        <v>245</v>
      </c>
      <c r="F37" s="98" t="s">
        <v>252</v>
      </c>
      <c r="G37" s="98" t="s">
        <v>322</v>
      </c>
      <c r="H37" s="98">
        <v>45</v>
      </c>
      <c r="I37" s="98" t="s">
        <v>253</v>
      </c>
      <c r="J37" s="98" t="s">
        <v>324</v>
      </c>
      <c r="K37" s="100">
        <v>40</v>
      </c>
      <c r="L37" s="98" t="s">
        <v>254</v>
      </c>
      <c r="M37" s="100"/>
      <c r="N37" s="100">
        <v>50</v>
      </c>
      <c r="O37" s="60" t="s">
        <v>173</v>
      </c>
      <c r="P37" s="61"/>
      <c r="Q37" s="62">
        <v>100</v>
      </c>
      <c r="R37" s="98" t="s">
        <v>193</v>
      </c>
      <c r="T37" s="100">
        <v>30</v>
      </c>
      <c r="U37" s="284"/>
      <c r="V37" s="64">
        <f t="shared" ref="V37" si="12">X36*15+X38*5</f>
        <v>113.5</v>
      </c>
      <c r="W37" s="65" t="s">
        <v>147</v>
      </c>
      <c r="X37" s="122">
        <v>2</v>
      </c>
      <c r="Y37" s="30"/>
      <c r="Z37" s="33" t="s">
        <v>148</v>
      </c>
      <c r="AA37" s="33">
        <v>5.5</v>
      </c>
      <c r="AB37" s="33">
        <f>AA37*2</f>
        <v>11</v>
      </c>
      <c r="AC37" s="33"/>
      <c r="AD37" s="33">
        <f>AA37*15</f>
        <v>82.5</v>
      </c>
      <c r="AE37" s="33">
        <f>AB37*4+AD37*4</f>
        <v>374</v>
      </c>
    </row>
    <row r="38" spans="1:31" ht="17.100000000000001" customHeight="1">
      <c r="A38" s="51">
        <v>10</v>
      </c>
      <c r="B38" s="281"/>
      <c r="C38" s="67" t="s">
        <v>175</v>
      </c>
      <c r="D38" s="68"/>
      <c r="E38" s="71">
        <v>15</v>
      </c>
      <c r="F38" s="101" t="s">
        <v>255</v>
      </c>
      <c r="G38" s="89"/>
      <c r="H38" s="89">
        <v>20</v>
      </c>
      <c r="I38" s="102"/>
      <c r="J38" s="102"/>
      <c r="K38" s="102"/>
      <c r="L38" s="102" t="s">
        <v>184</v>
      </c>
      <c r="M38" s="89"/>
      <c r="N38" s="89">
        <v>2</v>
      </c>
      <c r="O38" s="146"/>
      <c r="P38" s="146"/>
      <c r="Q38" s="146"/>
      <c r="R38" s="101" t="s">
        <v>256</v>
      </c>
      <c r="T38" s="89">
        <v>5</v>
      </c>
      <c r="U38" s="284"/>
      <c r="V38" s="76" t="s">
        <v>149</v>
      </c>
      <c r="W38" s="77" t="s">
        <v>150</v>
      </c>
      <c r="X38" s="122">
        <v>2</v>
      </c>
      <c r="Z38" s="78" t="s">
        <v>151</v>
      </c>
      <c r="AA38" s="33">
        <v>2</v>
      </c>
      <c r="AB38" s="79">
        <f>AA38*7</f>
        <v>14</v>
      </c>
      <c r="AC38" s="33">
        <f>AA38*5</f>
        <v>10</v>
      </c>
      <c r="AD38" s="33" t="s">
        <v>152</v>
      </c>
      <c r="AE38" s="80">
        <f>AB38*4+AC38*9</f>
        <v>146</v>
      </c>
    </row>
    <row r="39" spans="1:31" ht="17.100000000000001" customHeight="1">
      <c r="A39" s="51" t="s">
        <v>153</v>
      </c>
      <c r="B39" s="281"/>
      <c r="C39" s="101" t="s">
        <v>203</v>
      </c>
      <c r="D39" s="147"/>
      <c r="E39" s="148">
        <v>5</v>
      </c>
      <c r="F39" s="101"/>
      <c r="G39" s="89"/>
      <c r="H39" s="89"/>
      <c r="I39" s="102"/>
      <c r="J39" s="102"/>
      <c r="K39" s="102"/>
      <c r="L39" s="102"/>
      <c r="M39" s="89"/>
      <c r="N39" s="89"/>
      <c r="O39" s="146"/>
      <c r="P39" s="147"/>
      <c r="Q39" s="146"/>
      <c r="R39" s="102" t="s">
        <v>257</v>
      </c>
      <c r="T39" s="89">
        <v>5</v>
      </c>
      <c r="U39" s="284"/>
      <c r="V39" s="64">
        <f t="shared" ref="V39" si="13">X37*5+X39*5</f>
        <v>25</v>
      </c>
      <c r="W39" s="77" t="s">
        <v>154</v>
      </c>
      <c r="X39" s="122">
        <v>3</v>
      </c>
      <c r="Y39" s="30"/>
      <c r="Z39" s="29" t="s">
        <v>155</v>
      </c>
      <c r="AA39" s="33">
        <v>2.8</v>
      </c>
      <c r="AB39" s="33">
        <f>AA39*1</f>
        <v>2.8</v>
      </c>
      <c r="AC39" s="33" t="s">
        <v>152</v>
      </c>
      <c r="AD39" s="33">
        <f>AA39*5</f>
        <v>14</v>
      </c>
      <c r="AE39" s="33">
        <f>AB39*4+AD39*4</f>
        <v>67.2</v>
      </c>
    </row>
    <row r="40" spans="1:31" ht="17.100000000000001" customHeight="1">
      <c r="A40" s="286" t="s">
        <v>217</v>
      </c>
      <c r="B40" s="281"/>
      <c r="C40" s="69" t="s">
        <v>193</v>
      </c>
      <c r="D40" s="147"/>
      <c r="E40" s="148">
        <v>25</v>
      </c>
      <c r="F40" s="69"/>
      <c r="G40" s="69"/>
      <c r="H40" s="69"/>
      <c r="I40" s="101"/>
      <c r="J40" s="89"/>
      <c r="K40" s="89"/>
      <c r="L40" s="102"/>
      <c r="M40" s="89"/>
      <c r="N40" s="89"/>
      <c r="O40" s="146"/>
      <c r="P40" s="147"/>
      <c r="Q40" s="146"/>
      <c r="R40" s="89" t="s">
        <v>182</v>
      </c>
      <c r="T40" s="89">
        <v>5</v>
      </c>
      <c r="U40" s="284"/>
      <c r="V40" s="76" t="s">
        <v>157</v>
      </c>
      <c r="W40" s="77" t="s">
        <v>158</v>
      </c>
      <c r="X40" s="122"/>
      <c r="Z40" s="29" t="s">
        <v>159</v>
      </c>
      <c r="AA40" s="33">
        <v>2.5</v>
      </c>
      <c r="AB40" s="33"/>
      <c r="AC40" s="33">
        <f>AA40*5</f>
        <v>12.5</v>
      </c>
      <c r="AD40" s="33" t="s">
        <v>152</v>
      </c>
      <c r="AE40" s="33">
        <f>AC40*9</f>
        <v>112.5</v>
      </c>
    </row>
    <row r="41" spans="1:31" ht="17.100000000000001" customHeight="1">
      <c r="A41" s="286"/>
      <c r="B41" s="281"/>
      <c r="C41" s="146" t="s">
        <v>186</v>
      </c>
      <c r="D41" s="147"/>
      <c r="E41" s="148">
        <v>15</v>
      </c>
      <c r="F41" s="146"/>
      <c r="G41" s="147"/>
      <c r="H41" s="146"/>
      <c r="I41" s="89"/>
      <c r="J41" s="89"/>
      <c r="K41" s="89"/>
      <c r="L41" s="102"/>
      <c r="M41" s="89"/>
      <c r="N41" s="69"/>
      <c r="O41" s="146"/>
      <c r="P41" s="147"/>
      <c r="Q41" s="146"/>
      <c r="R41" s="101"/>
      <c r="S41" s="89"/>
      <c r="T41" s="84"/>
      <c r="U41" s="284"/>
      <c r="V41" s="64">
        <f t="shared" ref="V41" si="14">X36*2+X37*7+X38*1</f>
        <v>29.8</v>
      </c>
      <c r="W41" s="85" t="s">
        <v>160</v>
      </c>
      <c r="X41" s="122"/>
      <c r="Y41" s="30"/>
      <c r="Z41" s="29" t="s">
        <v>161</v>
      </c>
      <c r="AD41" s="29">
        <f>AA41*15</f>
        <v>0</v>
      </c>
    </row>
    <row r="42" spans="1:31" ht="17.100000000000001" customHeight="1">
      <c r="A42" s="87" t="s">
        <v>162</v>
      </c>
      <c r="B42" s="88"/>
      <c r="C42" s="74"/>
      <c r="D42" s="81"/>
      <c r="E42" s="104"/>
      <c r="F42" s="74"/>
      <c r="G42" s="81"/>
      <c r="H42" s="74"/>
      <c r="I42" s="74"/>
      <c r="J42" s="81"/>
      <c r="K42" s="74"/>
      <c r="L42" s="101"/>
      <c r="M42" s="89"/>
      <c r="N42" s="104"/>
      <c r="O42" s="74"/>
      <c r="P42" s="81"/>
      <c r="Q42" s="74"/>
      <c r="R42" s="84"/>
      <c r="S42" s="84"/>
      <c r="T42" s="84"/>
      <c r="U42" s="284"/>
      <c r="V42" s="76" t="s">
        <v>163</v>
      </c>
      <c r="W42" s="91"/>
      <c r="X42" s="122"/>
      <c r="AB42" s="29">
        <f>SUM(AB37:AB41)</f>
        <v>27.8</v>
      </c>
      <c r="AC42" s="29">
        <f>SUM(AC37:AC41)</f>
        <v>22.5</v>
      </c>
      <c r="AD42" s="29">
        <f>SUM(AD37:AD41)</f>
        <v>96.5</v>
      </c>
      <c r="AE42" s="29">
        <f>AB42*4+AC42*9+AD42*4</f>
        <v>699.7</v>
      </c>
    </row>
    <row r="43" spans="1:31" ht="17.100000000000001" customHeight="1">
      <c r="A43" s="92"/>
      <c r="B43" s="93"/>
      <c r="C43" s="81"/>
      <c r="D43" s="81"/>
      <c r="E43" s="74"/>
      <c r="F43" s="74"/>
      <c r="G43" s="81"/>
      <c r="H43" s="74"/>
      <c r="I43" s="74"/>
      <c r="J43" s="81"/>
      <c r="K43" s="74"/>
      <c r="L43" s="74"/>
      <c r="M43" s="81"/>
      <c r="N43" s="74"/>
      <c r="O43" s="74"/>
      <c r="P43" s="81"/>
      <c r="Q43" s="74"/>
      <c r="R43" s="74"/>
      <c r="S43" s="81"/>
      <c r="T43" s="74"/>
      <c r="U43" s="290"/>
      <c r="V43" s="94">
        <f t="shared" ref="V43" si="15">V37*4+V39*9+V41*4</f>
        <v>798.2</v>
      </c>
      <c r="W43" s="105"/>
      <c r="X43" s="122"/>
      <c r="Y43" s="30"/>
      <c r="AB43" s="97">
        <f>AB42*4/AE42</f>
        <v>0.15892525368014862</v>
      </c>
      <c r="AC43" s="97">
        <f>AC42*9/AE42</f>
        <v>0.28940974703444333</v>
      </c>
      <c r="AD43" s="97">
        <f>AD42*4/AE42</f>
        <v>0.55166499928540802</v>
      </c>
    </row>
    <row r="44" spans="1:31" ht="16.5">
      <c r="A44" s="43">
        <v>9</v>
      </c>
      <c r="B44" s="281"/>
      <c r="C44" s="44" t="str">
        <f>玉美彰化菜單!Q41</f>
        <v>地瓜飯</v>
      </c>
      <c r="D44" s="45" t="s">
        <v>165</v>
      </c>
      <c r="E44" s="46"/>
      <c r="F44" s="44" t="str">
        <f>玉美彰化菜單!Q42</f>
        <v>鹽水雞</v>
      </c>
      <c r="G44" s="45" t="s">
        <v>166</v>
      </c>
      <c r="H44" s="46"/>
      <c r="I44" s="44" t="str">
        <f>玉美彰化菜單!Q43</f>
        <v>廣式豆腐（豆）</v>
      </c>
      <c r="J44" s="45" t="s">
        <v>166</v>
      </c>
      <c r="K44" s="46"/>
      <c r="L44" s="44" t="str">
        <f>玉美彰化菜單!Q44</f>
        <v>開陽胡瓜</v>
      </c>
      <c r="M44" s="45" t="s">
        <v>166</v>
      </c>
      <c r="N44" s="46"/>
      <c r="O44" s="44" t="str">
        <f>玉美彰化菜單!Q45</f>
        <v>深色蔬菜</v>
      </c>
      <c r="P44" s="47" t="s">
        <v>168</v>
      </c>
      <c r="Q44" s="46"/>
      <c r="R44" s="44" t="str">
        <f>玉美彰化菜單!Q46</f>
        <v>鮮蔬冬粉湯</v>
      </c>
      <c r="S44" s="47" t="s">
        <v>166</v>
      </c>
      <c r="T44" s="46"/>
      <c r="U44" s="282"/>
      <c r="V44" s="48" t="s">
        <v>140</v>
      </c>
      <c r="W44" s="49" t="s">
        <v>141</v>
      </c>
      <c r="X44" s="123">
        <v>6.3</v>
      </c>
    </row>
    <row r="45" spans="1:31" ht="16.5">
      <c r="A45" s="51" t="s">
        <v>146</v>
      </c>
      <c r="B45" s="281"/>
      <c r="C45" s="52" t="s">
        <v>169</v>
      </c>
      <c r="D45" s="53"/>
      <c r="E45" s="53">
        <v>110</v>
      </c>
      <c r="F45" s="99" t="s">
        <v>259</v>
      </c>
      <c r="G45" s="99"/>
      <c r="H45" s="99">
        <v>60</v>
      </c>
      <c r="I45" s="98" t="s">
        <v>260</v>
      </c>
      <c r="J45" s="99" t="s">
        <v>325</v>
      </c>
      <c r="K45" s="100">
        <v>45</v>
      </c>
      <c r="L45" s="98" t="s">
        <v>261</v>
      </c>
      <c r="M45" s="98"/>
      <c r="N45" s="98">
        <v>80</v>
      </c>
      <c r="O45" s="60" t="s">
        <v>173</v>
      </c>
      <c r="P45" s="61"/>
      <c r="Q45" s="62">
        <v>100</v>
      </c>
      <c r="R45" s="99" t="s">
        <v>190</v>
      </c>
      <c r="S45" s="100"/>
      <c r="T45" s="100">
        <v>20</v>
      </c>
      <c r="U45" s="283"/>
      <c r="V45" s="64">
        <f t="shared" ref="V45" si="16">X44*15+X46*5</f>
        <v>105.5</v>
      </c>
      <c r="W45" s="65" t="s">
        <v>147</v>
      </c>
      <c r="X45" s="122">
        <v>2</v>
      </c>
    </row>
    <row r="46" spans="1:31" ht="16.5">
      <c r="A46" s="51">
        <v>11</v>
      </c>
      <c r="B46" s="281"/>
      <c r="C46" s="67" t="s">
        <v>262</v>
      </c>
      <c r="D46" s="68"/>
      <c r="E46" s="68">
        <v>30</v>
      </c>
      <c r="F46" s="101" t="s">
        <v>175</v>
      </c>
      <c r="G46" s="89"/>
      <c r="H46" s="89">
        <v>5</v>
      </c>
      <c r="I46" s="102" t="s">
        <v>180</v>
      </c>
      <c r="J46" s="89"/>
      <c r="K46" s="89">
        <v>5</v>
      </c>
      <c r="L46" s="102" t="s">
        <v>186</v>
      </c>
      <c r="M46" s="89"/>
      <c r="N46" s="89">
        <v>5</v>
      </c>
      <c r="O46" s="149"/>
      <c r="P46" s="149"/>
      <c r="Q46" s="149"/>
      <c r="R46" s="102" t="s">
        <v>263</v>
      </c>
      <c r="S46" s="101"/>
      <c r="T46" s="101">
        <v>5</v>
      </c>
      <c r="U46" s="283"/>
      <c r="V46" s="76" t="s">
        <v>149</v>
      </c>
      <c r="W46" s="77" t="s">
        <v>150</v>
      </c>
      <c r="X46" s="122">
        <v>2.2000000000000002</v>
      </c>
    </row>
    <row r="47" spans="1:31" ht="16.5">
      <c r="A47" s="51" t="s">
        <v>153</v>
      </c>
      <c r="B47" s="281"/>
      <c r="C47" s="84"/>
      <c r="D47" s="84"/>
      <c r="E47" s="84"/>
      <c r="F47" s="102"/>
      <c r="G47" s="89"/>
      <c r="H47" s="89"/>
      <c r="I47" s="102" t="s">
        <v>186</v>
      </c>
      <c r="J47" s="102"/>
      <c r="K47" s="89">
        <v>5</v>
      </c>
      <c r="L47" s="101" t="s">
        <v>264</v>
      </c>
      <c r="M47" s="89"/>
      <c r="N47" s="89">
        <v>0.1</v>
      </c>
      <c r="O47" s="149"/>
      <c r="P47" s="149"/>
      <c r="Q47" s="149"/>
      <c r="R47" s="102" t="s">
        <v>202</v>
      </c>
      <c r="S47" s="89"/>
      <c r="T47" s="89">
        <v>5</v>
      </c>
      <c r="U47" s="283"/>
      <c r="V47" s="64">
        <f t="shared" ref="V47" si="17">X45*5+X47*5</f>
        <v>25</v>
      </c>
      <c r="W47" s="77" t="s">
        <v>154</v>
      </c>
      <c r="X47" s="122">
        <v>3</v>
      </c>
    </row>
    <row r="48" spans="1:31" ht="16.149999999999999" customHeight="1">
      <c r="A48" s="286" t="s">
        <v>265</v>
      </c>
      <c r="B48" s="281"/>
      <c r="C48" s="84"/>
      <c r="D48" s="84"/>
      <c r="E48" s="84"/>
      <c r="F48" s="83"/>
      <c r="G48" s="84"/>
      <c r="H48" s="84"/>
      <c r="I48" s="102" t="s">
        <v>182</v>
      </c>
      <c r="J48" s="89"/>
      <c r="K48" s="89">
        <v>1</v>
      </c>
      <c r="L48" s="101"/>
      <c r="M48" s="89"/>
      <c r="N48" s="84"/>
      <c r="O48" s="149"/>
      <c r="P48" s="149"/>
      <c r="Q48" s="149"/>
      <c r="R48" s="89"/>
      <c r="S48" s="89"/>
      <c r="T48" s="150"/>
      <c r="U48" s="283"/>
      <c r="V48" s="76" t="s">
        <v>157</v>
      </c>
      <c r="W48" s="77" t="s">
        <v>158</v>
      </c>
      <c r="X48" s="122"/>
    </row>
    <row r="49" spans="1:24" ht="16.5">
      <c r="A49" s="286"/>
      <c r="B49" s="281"/>
      <c r="C49" s="84"/>
      <c r="D49" s="84"/>
      <c r="E49" s="84"/>
      <c r="F49" s="149"/>
      <c r="G49" s="151"/>
      <c r="H49" s="84"/>
      <c r="I49" s="89" t="s">
        <v>197</v>
      </c>
      <c r="J49" s="89"/>
      <c r="K49" s="69">
        <v>8</v>
      </c>
      <c r="L49" s="152"/>
      <c r="M49" s="153"/>
      <c r="N49" s="84"/>
      <c r="O49" s="149"/>
      <c r="P49" s="151"/>
      <c r="Q49" s="149"/>
      <c r="R49" s="83"/>
      <c r="S49" s="84"/>
      <c r="T49" s="150"/>
      <c r="U49" s="283"/>
      <c r="V49" s="64">
        <f t="shared" ref="V49" si="18">X44*2+X45*7+X46*1</f>
        <v>28.8</v>
      </c>
      <c r="W49" s="85" t="s">
        <v>160</v>
      </c>
      <c r="X49" s="122"/>
    </row>
    <row r="50" spans="1:24" ht="16.5">
      <c r="A50" s="87" t="s">
        <v>162</v>
      </c>
      <c r="B50" s="88"/>
      <c r="C50" s="154"/>
      <c r="D50" s="84"/>
      <c r="E50" s="84"/>
      <c r="F50" s="113"/>
      <c r="G50" s="114"/>
      <c r="H50" s="113"/>
      <c r="I50" s="113"/>
      <c r="J50" s="114"/>
      <c r="K50" s="113"/>
      <c r="L50" s="113"/>
      <c r="M50" s="114"/>
      <c r="N50" s="113"/>
      <c r="O50" s="113"/>
      <c r="P50" s="114"/>
      <c r="Q50" s="113"/>
      <c r="R50" s="113"/>
      <c r="S50" s="114"/>
      <c r="T50" s="155"/>
      <c r="U50" s="284"/>
      <c r="V50" s="76" t="s">
        <v>163</v>
      </c>
      <c r="W50" s="91"/>
      <c r="X50" s="122"/>
    </row>
    <row r="51" spans="1:24" ht="17.25" thickBot="1">
      <c r="A51" s="124"/>
      <c r="B51" s="125"/>
      <c r="C51" s="126"/>
      <c r="D51" s="126"/>
      <c r="E51" s="127"/>
      <c r="F51" s="127"/>
      <c r="G51" s="126"/>
      <c r="H51" s="127"/>
      <c r="I51" s="127"/>
      <c r="J51" s="126"/>
      <c r="K51" s="127"/>
      <c r="L51" s="127"/>
      <c r="M51" s="126"/>
      <c r="N51" s="127"/>
      <c r="O51" s="127"/>
      <c r="P51" s="126"/>
      <c r="Q51" s="127"/>
      <c r="R51" s="127"/>
      <c r="S51" s="126"/>
      <c r="T51" s="127"/>
      <c r="U51" s="285"/>
      <c r="V51" s="134">
        <f t="shared" ref="V51" si="19">V45*4+V47*9+V49*4</f>
        <v>762.2</v>
      </c>
      <c r="W51" s="135"/>
      <c r="X51" s="136"/>
    </row>
  </sheetData>
  <mergeCells count="19">
    <mergeCell ref="G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B44:B49"/>
    <mergeCell ref="U44:U51"/>
    <mergeCell ref="A48:A49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96A2F-0895-4074-B0EA-BDF18047D500}">
  <dimension ref="A1:AE47"/>
  <sheetViews>
    <sheetView zoomScale="70" zoomScaleNormal="70" workbookViewId="0">
      <selection activeCell="M36" sqref="M36"/>
    </sheetView>
  </sheetViews>
  <sheetFormatPr defaultColWidth="9" defaultRowHeight="20.25"/>
  <cols>
    <col min="1" max="1" width="5.625" style="33" customWidth="1"/>
    <col min="2" max="2" width="0" style="29" hidden="1" customWidth="1"/>
    <col min="3" max="3" width="12.625" style="29" customWidth="1"/>
    <col min="4" max="4" width="4.625" style="137" customWidth="1"/>
    <col min="5" max="5" width="4.625" style="29" customWidth="1"/>
    <col min="6" max="6" width="12.625" style="29" customWidth="1"/>
    <col min="7" max="7" width="4.625" style="137" customWidth="1"/>
    <col min="8" max="8" width="4.625" style="29" customWidth="1"/>
    <col min="9" max="9" width="12.625" style="29" customWidth="1"/>
    <col min="10" max="10" width="4.625" style="137" customWidth="1"/>
    <col min="11" max="11" width="4.625" style="29" customWidth="1"/>
    <col min="12" max="12" width="12.625" style="29" customWidth="1"/>
    <col min="13" max="13" width="4.625" style="137" customWidth="1"/>
    <col min="14" max="14" width="4.625" style="29" customWidth="1"/>
    <col min="15" max="15" width="12.625" style="29" customWidth="1"/>
    <col min="16" max="16" width="4.625" style="137" customWidth="1"/>
    <col min="17" max="17" width="4.625" style="29" customWidth="1"/>
    <col min="18" max="18" width="12.625" style="29" customWidth="1"/>
    <col min="19" max="19" width="4.625" style="137" customWidth="1"/>
    <col min="20" max="20" width="4.625" style="29" customWidth="1"/>
    <col min="21" max="21" width="5.625" style="29" customWidth="1"/>
    <col min="22" max="22" width="12.625" style="141" customWidth="1"/>
    <col min="23" max="23" width="12.625" style="142" customWidth="1"/>
    <col min="24" max="24" width="5.625" style="143" customWidth="1"/>
    <col min="25" max="25" width="6.625" style="29" customWidth="1"/>
    <col min="26" max="26" width="6" style="29" hidden="1" customWidth="1"/>
    <col min="27" max="27" width="5.5" style="33" hidden="1" customWidth="1"/>
    <col min="28" max="28" width="7.75" style="29" hidden="1" customWidth="1"/>
    <col min="29" max="29" width="8" style="29" hidden="1" customWidth="1"/>
    <col min="30" max="30" width="7.875" style="29" hidden="1" customWidth="1"/>
    <col min="31" max="31" width="7.5" style="29" hidden="1" customWidth="1"/>
    <col min="32" max="16384" width="9" style="29"/>
  </cols>
  <sheetData>
    <row r="1" spans="1:31" s="24" customFormat="1" ht="20.100000000000001" customHeight="1">
      <c r="A1" s="156" t="s">
        <v>0</v>
      </c>
      <c r="B1" s="157"/>
      <c r="C1" s="157"/>
      <c r="D1" s="157"/>
      <c r="E1" s="157"/>
      <c r="F1" s="157"/>
      <c r="G1" s="297" t="s">
        <v>266</v>
      </c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8"/>
      <c r="Y1" s="23"/>
      <c r="AA1" s="25"/>
    </row>
    <row r="2" spans="1:31" ht="17.100000000000001" customHeight="1" thickBot="1">
      <c r="A2" s="158" t="s">
        <v>127</v>
      </c>
      <c r="B2" s="31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S2" s="28"/>
      <c r="T2" s="28"/>
      <c r="U2" s="28"/>
      <c r="V2" s="30"/>
      <c r="W2" s="31"/>
      <c r="X2" s="159"/>
      <c r="Y2" s="30"/>
    </row>
    <row r="3" spans="1:31" ht="17.100000000000001" customHeight="1">
      <c r="A3" s="34" t="s">
        <v>128</v>
      </c>
      <c r="B3" s="35" t="s">
        <v>129</v>
      </c>
      <c r="C3" s="36" t="s">
        <v>130</v>
      </c>
      <c r="D3" s="37" t="s">
        <v>131</v>
      </c>
      <c r="E3" s="37" t="s">
        <v>132</v>
      </c>
      <c r="F3" s="36" t="s">
        <v>133</v>
      </c>
      <c r="G3" s="37" t="s">
        <v>131</v>
      </c>
      <c r="H3" s="37" t="s">
        <v>132</v>
      </c>
      <c r="I3" s="36" t="s">
        <v>134</v>
      </c>
      <c r="J3" s="37" t="s">
        <v>131</v>
      </c>
      <c r="K3" s="37" t="s">
        <v>132</v>
      </c>
      <c r="L3" s="36" t="s">
        <v>134</v>
      </c>
      <c r="M3" s="37" t="s">
        <v>131</v>
      </c>
      <c r="N3" s="37" t="s">
        <v>132</v>
      </c>
      <c r="O3" s="36" t="s">
        <v>134</v>
      </c>
      <c r="P3" s="37" t="s">
        <v>131</v>
      </c>
      <c r="Q3" s="37" t="s">
        <v>132</v>
      </c>
      <c r="R3" s="38" t="s">
        <v>135</v>
      </c>
      <c r="S3" s="37" t="s">
        <v>131</v>
      </c>
      <c r="T3" s="37" t="s">
        <v>132</v>
      </c>
      <c r="U3" s="39" t="s">
        <v>136</v>
      </c>
      <c r="V3" s="40" t="s">
        <v>137</v>
      </c>
      <c r="W3" s="41" t="s">
        <v>138</v>
      </c>
      <c r="X3" s="42" t="s">
        <v>139</v>
      </c>
      <c r="Y3" s="33"/>
      <c r="Z3" s="33"/>
    </row>
    <row r="4" spans="1:31" ht="17.100000000000001" customHeight="1">
      <c r="A4" s="43">
        <v>9</v>
      </c>
      <c r="B4" s="292"/>
      <c r="C4" s="44" t="str">
        <f>玉美彰化菜單!A22</f>
        <v>白飯</v>
      </c>
      <c r="D4" s="45" t="s">
        <v>165</v>
      </c>
      <c r="E4" s="46"/>
      <c r="F4" s="44" t="str">
        <f>玉美彰化菜單!A23</f>
        <v>沙茶豬柳</v>
      </c>
      <c r="G4" s="45" t="s">
        <v>166</v>
      </c>
      <c r="H4" s="46"/>
      <c r="I4" s="44" t="str">
        <f>玉美彰化菜單!A24</f>
        <v>翡翠筍</v>
      </c>
      <c r="J4" s="45" t="s">
        <v>166</v>
      </c>
      <c r="K4" s="46"/>
      <c r="L4" s="44" t="str">
        <f>玉美彰化菜單!A25</f>
        <v>田園四色(豆)</v>
      </c>
      <c r="M4" s="45" t="s">
        <v>166</v>
      </c>
      <c r="N4" s="46"/>
      <c r="O4" s="44" t="str">
        <f>玉美彰化菜單!A26</f>
        <v>淺色蔬菜</v>
      </c>
      <c r="P4" s="45" t="s">
        <v>168</v>
      </c>
      <c r="Q4" s="46"/>
      <c r="R4" s="44" t="str">
        <f>玉美彰化菜單!A27</f>
        <v>麵線糊(芡)</v>
      </c>
      <c r="S4" s="47" t="s">
        <v>166</v>
      </c>
      <c r="T4" s="46"/>
      <c r="U4" s="293"/>
      <c r="V4" s="48" t="s">
        <v>140</v>
      </c>
      <c r="W4" s="49" t="s">
        <v>141</v>
      </c>
      <c r="X4" s="50">
        <v>6.5</v>
      </c>
      <c r="AC4" s="29" t="s">
        <v>143</v>
      </c>
      <c r="AD4" s="29" t="s">
        <v>144</v>
      </c>
      <c r="AE4" s="29" t="s">
        <v>145</v>
      </c>
    </row>
    <row r="5" spans="1:31" ht="17.100000000000001" customHeight="1">
      <c r="A5" s="51" t="s">
        <v>146</v>
      </c>
      <c r="B5" s="281"/>
      <c r="C5" s="52" t="s">
        <v>169</v>
      </c>
      <c r="D5" s="53"/>
      <c r="E5" s="54">
        <v>120</v>
      </c>
      <c r="F5" s="162" t="s">
        <v>267</v>
      </c>
      <c r="G5" s="161"/>
      <c r="H5" s="163">
        <v>40</v>
      </c>
      <c r="I5" s="98" t="s">
        <v>246</v>
      </c>
      <c r="J5" s="100"/>
      <c r="K5" s="100">
        <v>50</v>
      </c>
      <c r="L5" s="98" t="s">
        <v>268</v>
      </c>
      <c r="M5" s="98" t="s">
        <v>325</v>
      </c>
      <c r="N5" s="100">
        <v>30</v>
      </c>
      <c r="O5" s="163" t="s">
        <v>269</v>
      </c>
      <c r="P5" s="61"/>
      <c r="Q5" s="62">
        <v>100</v>
      </c>
      <c r="R5" s="98" t="s">
        <v>327</v>
      </c>
      <c r="S5" s="98"/>
      <c r="T5" s="98">
        <v>25</v>
      </c>
      <c r="U5" s="284"/>
      <c r="V5" s="64">
        <f>X4*15+X6*5</f>
        <v>109</v>
      </c>
      <c r="W5" s="65" t="s">
        <v>147</v>
      </c>
      <c r="X5" s="66">
        <v>2</v>
      </c>
      <c r="Y5" s="30"/>
      <c r="Z5" s="33"/>
      <c r="AB5" s="33"/>
      <c r="AC5" s="33"/>
      <c r="AD5" s="33">
        <f>AA5*15</f>
        <v>0</v>
      </c>
      <c r="AE5" s="33">
        <f>AB5*4+AD5*4</f>
        <v>0</v>
      </c>
    </row>
    <row r="6" spans="1:31" ht="17.100000000000001" customHeight="1">
      <c r="A6" s="51">
        <v>13</v>
      </c>
      <c r="B6" s="281"/>
      <c r="C6" s="67"/>
      <c r="D6" s="68"/>
      <c r="E6" s="69"/>
      <c r="F6" s="83" t="s">
        <v>270</v>
      </c>
      <c r="G6" s="83"/>
      <c r="H6" s="90">
        <v>15</v>
      </c>
      <c r="I6" s="101" t="s">
        <v>271</v>
      </c>
      <c r="J6" s="89"/>
      <c r="K6" s="89">
        <v>5</v>
      </c>
      <c r="L6" s="101" t="s">
        <v>225</v>
      </c>
      <c r="M6" s="89"/>
      <c r="N6" s="89">
        <v>10</v>
      </c>
      <c r="O6" s="74"/>
      <c r="P6" s="74"/>
      <c r="Q6" s="74"/>
      <c r="R6" s="101" t="s">
        <v>224</v>
      </c>
      <c r="S6" s="89"/>
      <c r="T6" s="89">
        <v>10</v>
      </c>
      <c r="U6" s="284"/>
      <c r="V6" s="76" t="s">
        <v>149</v>
      </c>
      <c r="W6" s="77" t="s">
        <v>150</v>
      </c>
      <c r="X6" s="66">
        <v>2.2999999999999998</v>
      </c>
      <c r="Z6" s="78"/>
      <c r="AB6" s="79"/>
      <c r="AC6" s="33">
        <f>AA6*5</f>
        <v>0</v>
      </c>
      <c r="AD6" s="33" t="s">
        <v>152</v>
      </c>
      <c r="AE6" s="80">
        <f>AB6*4+AC6*9</f>
        <v>0</v>
      </c>
    </row>
    <row r="7" spans="1:31" ht="17.100000000000001" customHeight="1">
      <c r="A7" s="51" t="s">
        <v>153</v>
      </c>
      <c r="B7" s="281"/>
      <c r="C7" s="81"/>
      <c r="D7" s="81"/>
      <c r="E7" s="74"/>
      <c r="F7" s="83" t="s">
        <v>272</v>
      </c>
      <c r="G7" s="84"/>
      <c r="H7" s="90">
        <v>3</v>
      </c>
      <c r="I7" s="84" t="s">
        <v>186</v>
      </c>
      <c r="J7" s="84"/>
      <c r="K7" s="84">
        <v>5</v>
      </c>
      <c r="L7" s="84" t="s">
        <v>186</v>
      </c>
      <c r="M7" s="84"/>
      <c r="N7" s="84">
        <v>5</v>
      </c>
      <c r="O7" s="74"/>
      <c r="P7" s="81"/>
      <c r="Q7" s="74"/>
      <c r="R7" s="101" t="s">
        <v>328</v>
      </c>
      <c r="S7" s="89"/>
      <c r="T7" s="89">
        <v>10</v>
      </c>
      <c r="U7" s="284"/>
      <c r="V7" s="64">
        <f>X5*5+X7*5</f>
        <v>22.5</v>
      </c>
      <c r="W7" s="77" t="s">
        <v>154</v>
      </c>
      <c r="X7" s="66">
        <v>2.5</v>
      </c>
      <c r="Y7" s="30"/>
      <c r="AB7" s="33"/>
      <c r="AC7" s="33" t="s">
        <v>152</v>
      </c>
      <c r="AD7" s="33">
        <f>AA7*5</f>
        <v>0</v>
      </c>
      <c r="AE7" s="33">
        <f>AB7*4+AD7*4</f>
        <v>0</v>
      </c>
    </row>
    <row r="8" spans="1:31" ht="17.100000000000001" customHeight="1">
      <c r="A8" s="286" t="s">
        <v>156</v>
      </c>
      <c r="B8" s="281"/>
      <c r="C8" s="74"/>
      <c r="D8" s="74"/>
      <c r="E8" s="74"/>
      <c r="F8" s="83"/>
      <c r="G8" s="84"/>
      <c r="H8" s="104"/>
      <c r="I8" s="83"/>
      <c r="J8" s="84"/>
      <c r="K8" s="84"/>
      <c r="L8" s="83" t="s">
        <v>175</v>
      </c>
      <c r="M8" s="84"/>
      <c r="N8" s="84">
        <v>10</v>
      </c>
      <c r="O8" s="74"/>
      <c r="P8" s="81"/>
      <c r="Q8" s="74"/>
      <c r="R8" s="89" t="s">
        <v>186</v>
      </c>
      <c r="S8" s="89"/>
      <c r="T8" s="89">
        <v>5</v>
      </c>
      <c r="U8" s="284"/>
      <c r="V8" s="76" t="s">
        <v>157</v>
      </c>
      <c r="W8" s="77" t="s">
        <v>158</v>
      </c>
      <c r="X8" s="66"/>
      <c r="AB8" s="33"/>
      <c r="AC8" s="33">
        <f>AA8*5</f>
        <v>0</v>
      </c>
      <c r="AD8" s="33" t="s">
        <v>152</v>
      </c>
      <c r="AE8" s="33">
        <f>AC8*9</f>
        <v>0</v>
      </c>
    </row>
    <row r="9" spans="1:31" ht="17.100000000000001" customHeight="1">
      <c r="A9" s="286"/>
      <c r="B9" s="281"/>
      <c r="C9" s="74"/>
      <c r="D9" s="74"/>
      <c r="E9" s="74"/>
      <c r="F9" s="90"/>
      <c r="G9" s="90"/>
      <c r="H9" s="104"/>
      <c r="I9" s="90"/>
      <c r="J9" s="90"/>
      <c r="K9" s="104"/>
      <c r="L9" s="90"/>
      <c r="M9" s="90"/>
      <c r="N9" s="104"/>
      <c r="O9" s="74"/>
      <c r="P9" s="81"/>
      <c r="Q9" s="74"/>
      <c r="R9" s="89" t="s">
        <v>202</v>
      </c>
      <c r="S9" s="89"/>
      <c r="T9" s="89">
        <v>3</v>
      </c>
      <c r="U9" s="284"/>
      <c r="V9" s="64">
        <f>X4*2+X5*7+X6*1</f>
        <v>29.3</v>
      </c>
      <c r="W9" s="85" t="s">
        <v>160</v>
      </c>
      <c r="X9" s="86"/>
      <c r="Y9" s="30"/>
      <c r="AD9" s="29">
        <f>AA9*15</f>
        <v>0</v>
      </c>
    </row>
    <row r="10" spans="1:31" ht="17.100000000000001" customHeight="1">
      <c r="A10" s="87" t="s">
        <v>162</v>
      </c>
      <c r="B10" s="88"/>
      <c r="C10" s="146"/>
      <c r="D10" s="147"/>
      <c r="E10" s="146"/>
      <c r="F10" s="146"/>
      <c r="G10" s="147"/>
      <c r="H10" s="146"/>
      <c r="I10" s="146"/>
      <c r="J10" s="147"/>
      <c r="K10" s="146"/>
      <c r="L10" s="146"/>
      <c r="M10" s="147"/>
      <c r="N10" s="146"/>
      <c r="O10" s="146"/>
      <c r="P10" s="147"/>
      <c r="Q10" s="146"/>
      <c r="R10" s="90"/>
      <c r="S10" s="90"/>
      <c r="T10" s="90"/>
      <c r="U10" s="284"/>
      <c r="V10" s="76" t="s">
        <v>163</v>
      </c>
      <c r="W10" s="91"/>
      <c r="X10" s="66"/>
      <c r="AC10" s="29">
        <f>SUM(AC5:AC9)</f>
        <v>0</v>
      </c>
      <c r="AD10" s="29">
        <f>SUM(AD5:AD9)</f>
        <v>0</v>
      </c>
      <c r="AE10" s="29">
        <f>AB10*4+AC10*9+AD10*4</f>
        <v>0</v>
      </c>
    </row>
    <row r="11" spans="1:31" ht="17.100000000000001" customHeight="1">
      <c r="A11" s="92"/>
      <c r="B11" s="93"/>
      <c r="C11" s="165"/>
      <c r="D11" s="165"/>
      <c r="E11" s="74"/>
      <c r="F11" s="166"/>
      <c r="G11" s="165"/>
      <c r="H11" s="166"/>
      <c r="I11" s="166"/>
      <c r="J11" s="165"/>
      <c r="K11" s="166"/>
      <c r="L11" s="166"/>
      <c r="M11" s="165"/>
      <c r="N11" s="166"/>
      <c r="O11" s="166"/>
      <c r="P11" s="165"/>
      <c r="Q11" s="166"/>
      <c r="R11" s="166"/>
      <c r="S11" s="165"/>
      <c r="T11" s="166"/>
      <c r="U11" s="290"/>
      <c r="V11" s="94">
        <f>V5*4+V7*9+V9*4</f>
        <v>755.7</v>
      </c>
      <c r="W11" s="95"/>
      <c r="X11" s="96"/>
      <c r="Y11" s="30"/>
      <c r="AB11" s="97"/>
      <c r="AC11" s="97" t="e">
        <f>AC10*9/AE10</f>
        <v>#DIV/0!</v>
      </c>
      <c r="AD11" s="97" t="e">
        <f>AD10*4/AE10</f>
        <v>#DIV/0!</v>
      </c>
    </row>
    <row r="12" spans="1:31" ht="17.100000000000001" customHeight="1">
      <c r="A12" s="43">
        <v>9</v>
      </c>
      <c r="B12" s="292"/>
      <c r="C12" s="44" t="str">
        <f>玉美彰化菜單!E22</f>
        <v>糙米飯</v>
      </c>
      <c r="D12" s="45" t="s">
        <v>165</v>
      </c>
      <c r="E12" s="46"/>
      <c r="F12" s="44" t="str">
        <f>玉美彰化菜單!E23</f>
        <v>五香燒雞</v>
      </c>
      <c r="G12" s="45" t="s">
        <v>273</v>
      </c>
      <c r="H12" s="46"/>
      <c r="I12" s="44" t="str">
        <f>玉美彰化菜單!E24</f>
        <v>鐵板洋芋</v>
      </c>
      <c r="J12" s="45" t="s">
        <v>166</v>
      </c>
      <c r="K12" s="46"/>
      <c r="L12" s="44" t="str">
        <f>玉美彰化菜單!E25</f>
        <v>鮮菇扒刺瓜</v>
      </c>
      <c r="M12" s="45" t="s">
        <v>166</v>
      </c>
      <c r="N12" s="46"/>
      <c r="O12" s="44" t="str">
        <f>玉美彰化菜單!E26</f>
        <v>淺色蔬菜</v>
      </c>
      <c r="P12" s="47" t="s">
        <v>168</v>
      </c>
      <c r="Q12" s="46"/>
      <c r="R12" s="44" t="str">
        <f>玉美彰化菜單!E27</f>
        <v>海菜蛋花湯</v>
      </c>
      <c r="S12" s="47" t="s">
        <v>166</v>
      </c>
      <c r="T12" s="46"/>
      <c r="U12" s="293"/>
      <c r="V12" s="48" t="s">
        <v>140</v>
      </c>
      <c r="W12" s="49" t="s">
        <v>141</v>
      </c>
      <c r="X12" s="50">
        <v>6.5</v>
      </c>
      <c r="AC12" s="29" t="s">
        <v>143</v>
      </c>
      <c r="AD12" s="29" t="s">
        <v>144</v>
      </c>
      <c r="AE12" s="29" t="s">
        <v>145</v>
      </c>
    </row>
    <row r="13" spans="1:31" ht="17.100000000000001" customHeight="1">
      <c r="A13" s="51" t="s">
        <v>146</v>
      </c>
      <c r="B13" s="281"/>
      <c r="C13" s="160" t="s">
        <v>169</v>
      </c>
      <c r="D13" s="167"/>
      <c r="E13" s="167">
        <v>80</v>
      </c>
      <c r="F13" s="98" t="s">
        <v>274</v>
      </c>
      <c r="G13" s="100"/>
      <c r="H13" s="100">
        <v>65</v>
      </c>
      <c r="I13" s="98" t="s">
        <v>275</v>
      </c>
      <c r="J13" s="100"/>
      <c r="K13" s="100">
        <v>45</v>
      </c>
      <c r="L13" s="98" t="s">
        <v>189</v>
      </c>
      <c r="M13" s="98"/>
      <c r="N13" s="98">
        <v>70</v>
      </c>
      <c r="O13" s="168" t="s">
        <v>269</v>
      </c>
      <c r="P13" s="61"/>
      <c r="Q13" s="62">
        <v>100</v>
      </c>
      <c r="R13" s="98" t="s">
        <v>174</v>
      </c>
      <c r="S13" s="100"/>
      <c r="T13" s="100">
        <v>15</v>
      </c>
      <c r="U13" s="284"/>
      <c r="V13" s="64">
        <f t="shared" ref="V13" si="0">X12*15+X14*5</f>
        <v>108</v>
      </c>
      <c r="W13" s="65" t="s">
        <v>147</v>
      </c>
      <c r="X13" s="66">
        <v>2</v>
      </c>
      <c r="Y13" s="30"/>
      <c r="Z13" s="33"/>
      <c r="AB13" s="33"/>
      <c r="AC13" s="33"/>
      <c r="AD13" s="33">
        <f>AA13*15</f>
        <v>0</v>
      </c>
      <c r="AE13" s="33">
        <f>AB13*4+AD13*4</f>
        <v>0</v>
      </c>
    </row>
    <row r="14" spans="1:31" ht="17.100000000000001" customHeight="1">
      <c r="A14" s="51">
        <v>14</v>
      </c>
      <c r="B14" s="281"/>
      <c r="C14" s="164" t="s">
        <v>192</v>
      </c>
      <c r="D14" s="169"/>
      <c r="E14" s="169">
        <v>40</v>
      </c>
      <c r="F14" s="101" t="s">
        <v>182</v>
      </c>
      <c r="G14" s="89"/>
      <c r="H14" s="89">
        <v>1</v>
      </c>
      <c r="I14" s="101" t="s">
        <v>276</v>
      </c>
      <c r="J14" s="89"/>
      <c r="K14" s="89">
        <v>20</v>
      </c>
      <c r="L14" s="101" t="s">
        <v>186</v>
      </c>
      <c r="M14" s="89"/>
      <c r="N14" s="89">
        <v>10</v>
      </c>
      <c r="O14" s="74"/>
      <c r="P14" s="74"/>
      <c r="Q14" s="74"/>
      <c r="R14" s="101" t="s">
        <v>257</v>
      </c>
      <c r="S14" s="101"/>
      <c r="T14" s="101">
        <v>1</v>
      </c>
      <c r="U14" s="284"/>
      <c r="V14" s="76" t="s">
        <v>149</v>
      </c>
      <c r="W14" s="77" t="s">
        <v>150</v>
      </c>
      <c r="X14" s="66">
        <v>2.1</v>
      </c>
      <c r="Z14" s="78"/>
      <c r="AB14" s="79"/>
      <c r="AC14" s="33">
        <f>AA14*5</f>
        <v>0</v>
      </c>
      <c r="AD14" s="33" t="s">
        <v>152</v>
      </c>
      <c r="AE14" s="80">
        <f>AB14*4+AC14*9</f>
        <v>0</v>
      </c>
    </row>
    <row r="15" spans="1:31" ht="17.100000000000001" customHeight="1">
      <c r="A15" s="51" t="s">
        <v>153</v>
      </c>
      <c r="B15" s="281"/>
      <c r="C15" s="81"/>
      <c r="D15" s="81"/>
      <c r="E15" s="74"/>
      <c r="F15" s="89" t="s">
        <v>185</v>
      </c>
      <c r="G15" s="89"/>
      <c r="H15" s="89">
        <v>1</v>
      </c>
      <c r="I15" s="101" t="s">
        <v>211</v>
      </c>
      <c r="J15" s="89"/>
      <c r="K15" s="89">
        <v>5</v>
      </c>
      <c r="L15" s="101" t="s">
        <v>212</v>
      </c>
      <c r="M15" s="89"/>
      <c r="N15" s="89">
        <v>10</v>
      </c>
      <c r="O15" s="74"/>
      <c r="P15" s="81"/>
      <c r="Q15" s="74"/>
      <c r="R15" s="89" t="s">
        <v>182</v>
      </c>
      <c r="S15" s="89"/>
      <c r="T15" s="89">
        <v>1</v>
      </c>
      <c r="U15" s="284"/>
      <c r="V15" s="64">
        <f t="shared" ref="V15" si="1">X13*5+X15*5</f>
        <v>22.5</v>
      </c>
      <c r="W15" s="77" t="s">
        <v>154</v>
      </c>
      <c r="X15" s="66">
        <v>2.5</v>
      </c>
      <c r="Y15" s="30"/>
      <c r="AB15" s="33"/>
      <c r="AC15" s="33" t="s">
        <v>152</v>
      </c>
      <c r="AD15" s="33">
        <f>AA15*5</f>
        <v>0</v>
      </c>
      <c r="AE15" s="33">
        <f>AB15*4+AD15*4</f>
        <v>0</v>
      </c>
    </row>
    <row r="16" spans="1:31" ht="17.100000000000001" customHeight="1">
      <c r="A16" s="286" t="s">
        <v>164</v>
      </c>
      <c r="B16" s="281"/>
      <c r="C16" s="81"/>
      <c r="D16" s="81"/>
      <c r="E16" s="74"/>
      <c r="F16" s="170" t="s">
        <v>277</v>
      </c>
      <c r="G16" s="83"/>
      <c r="H16" s="171">
        <v>5</v>
      </c>
      <c r="I16" s="101" t="s">
        <v>278</v>
      </c>
      <c r="J16" s="89"/>
      <c r="K16" s="89">
        <v>10</v>
      </c>
      <c r="L16" s="101"/>
      <c r="M16" s="89"/>
      <c r="N16" s="90"/>
      <c r="O16" s="74"/>
      <c r="P16" s="81"/>
      <c r="Q16" s="74"/>
      <c r="R16" s="89"/>
      <c r="S16" s="89"/>
      <c r="T16" s="90"/>
      <c r="U16" s="284"/>
      <c r="V16" s="76" t="s">
        <v>157</v>
      </c>
      <c r="W16" s="77" t="s">
        <v>158</v>
      </c>
      <c r="X16" s="66"/>
      <c r="AB16" s="33"/>
      <c r="AC16" s="33">
        <f>AA16*5</f>
        <v>0</v>
      </c>
      <c r="AD16" s="33" t="s">
        <v>152</v>
      </c>
      <c r="AE16" s="33">
        <f>AC16*9</f>
        <v>0</v>
      </c>
    </row>
    <row r="17" spans="1:31" ht="17.100000000000001" customHeight="1">
      <c r="A17" s="286"/>
      <c r="B17" s="281"/>
      <c r="C17" s="81"/>
      <c r="D17" s="81"/>
      <c r="E17" s="74"/>
      <c r="F17" s="74"/>
      <c r="G17" s="81"/>
      <c r="H17" s="74"/>
      <c r="I17" s="89"/>
      <c r="J17" s="101"/>
      <c r="K17" s="104"/>
      <c r="L17" s="84"/>
      <c r="M17" s="84"/>
      <c r="N17" s="170"/>
      <c r="O17" s="74"/>
      <c r="P17" s="81"/>
      <c r="Q17" s="74"/>
      <c r="R17" s="101"/>
      <c r="S17" s="89"/>
      <c r="T17" s="90"/>
      <c r="U17" s="284"/>
      <c r="V17" s="64">
        <f t="shared" ref="V17" si="2">X12*2+X13*7+X14*1</f>
        <v>29.1</v>
      </c>
      <c r="W17" s="85" t="s">
        <v>160</v>
      </c>
      <c r="X17" s="86"/>
      <c r="Y17" s="30"/>
      <c r="AD17" s="29">
        <f>AA17*15</f>
        <v>0</v>
      </c>
    </row>
    <row r="18" spans="1:31" ht="17.100000000000001" customHeight="1">
      <c r="A18" s="87" t="s">
        <v>162</v>
      </c>
      <c r="B18" s="88"/>
      <c r="C18" s="81"/>
      <c r="D18" s="81"/>
      <c r="E18" s="74"/>
      <c r="F18" s="74"/>
      <c r="G18" s="81"/>
      <c r="H18" s="74"/>
      <c r="I18" s="101"/>
      <c r="J18" s="89"/>
      <c r="K18" s="104"/>
      <c r="L18" s="84"/>
      <c r="M18" s="84"/>
      <c r="N18" s="170"/>
      <c r="O18" s="74"/>
      <c r="P18" s="81"/>
      <c r="Q18" s="74"/>
      <c r="R18" s="74"/>
      <c r="S18" s="172"/>
      <c r="T18" s="74"/>
      <c r="U18" s="284"/>
      <c r="V18" s="76" t="s">
        <v>163</v>
      </c>
      <c r="W18" s="91"/>
      <c r="X18" s="66"/>
      <c r="AC18" s="29">
        <f>SUM(AC13:AC17)</f>
        <v>0</v>
      </c>
      <c r="AD18" s="29">
        <f>SUM(AD13:AD17)</f>
        <v>0</v>
      </c>
      <c r="AE18" s="29">
        <f>AB18*4+AC18*9+AD18*4</f>
        <v>0</v>
      </c>
    </row>
    <row r="19" spans="1:31" ht="17.100000000000001" customHeight="1">
      <c r="A19" s="92"/>
      <c r="B19" s="93"/>
      <c r="C19" s="165"/>
      <c r="D19" s="165"/>
      <c r="E19" s="74"/>
      <c r="F19" s="166"/>
      <c r="G19" s="165"/>
      <c r="H19" s="166"/>
      <c r="I19" s="166"/>
      <c r="J19" s="165"/>
      <c r="K19" s="166"/>
      <c r="L19" s="166"/>
      <c r="M19" s="165"/>
      <c r="N19" s="166"/>
      <c r="O19" s="166"/>
      <c r="P19" s="165"/>
      <c r="Q19" s="166"/>
      <c r="R19" s="166"/>
      <c r="S19" s="173"/>
      <c r="T19" s="166"/>
      <c r="U19" s="290"/>
      <c r="V19" s="94">
        <f t="shared" ref="V19" si="3">V13*4+V15*9+V17*4</f>
        <v>750.9</v>
      </c>
      <c r="W19" s="105"/>
      <c r="X19" s="86"/>
      <c r="Y19" s="30"/>
      <c r="AB19" s="97"/>
      <c r="AC19" s="97" t="e">
        <f>AC18*9/AE18</f>
        <v>#DIV/0!</v>
      </c>
      <c r="AD19" s="97" t="e">
        <f>AD18*4/AE18</f>
        <v>#DIV/0!</v>
      </c>
    </row>
    <row r="20" spans="1:31" ht="17.100000000000001" customHeight="1">
      <c r="A20" s="43">
        <v>9</v>
      </c>
      <c r="B20" s="292"/>
      <c r="C20" s="44" t="str">
        <f>玉美彰化菜單!I22</f>
        <v>白飯</v>
      </c>
      <c r="D20" s="45" t="s">
        <v>165</v>
      </c>
      <c r="E20" s="46"/>
      <c r="F20" s="44" t="str">
        <f>玉美彰化菜單!I23</f>
        <v>壽喜燒肉片</v>
      </c>
      <c r="G20" s="45" t="s">
        <v>187</v>
      </c>
      <c r="H20" s="46"/>
      <c r="I20" s="44" t="str">
        <f>玉美彰化菜單!I24</f>
        <v>炒雙菇</v>
      </c>
      <c r="J20" s="45" t="s">
        <v>167</v>
      </c>
      <c r="K20" s="46"/>
      <c r="L20" s="44" t="str">
        <f>玉美彰化菜單!I25</f>
        <v>什錦鮮蔬煲</v>
      </c>
      <c r="M20" s="45" t="s">
        <v>166</v>
      </c>
      <c r="N20" s="46"/>
      <c r="O20" s="44" t="str">
        <f>玉美彰化菜單!I26</f>
        <v>深色蔬菜</v>
      </c>
      <c r="P20" s="47" t="s">
        <v>168</v>
      </c>
      <c r="Q20" s="46"/>
      <c r="R20" s="44" t="str">
        <f>玉美彰化菜單!I27</f>
        <v>鮮羹清湯</v>
      </c>
      <c r="S20" s="47" t="s">
        <v>166</v>
      </c>
      <c r="T20" s="46"/>
      <c r="U20" s="293"/>
      <c r="V20" s="48" t="s">
        <v>140</v>
      </c>
      <c r="W20" s="49" t="s">
        <v>141</v>
      </c>
      <c r="X20" s="50">
        <v>6.2</v>
      </c>
      <c r="AC20" s="29" t="s">
        <v>143</v>
      </c>
      <c r="AD20" s="29" t="s">
        <v>144</v>
      </c>
      <c r="AE20" s="29" t="s">
        <v>145</v>
      </c>
    </row>
    <row r="21" spans="1:31" ht="17.100000000000001" customHeight="1">
      <c r="A21" s="51" t="s">
        <v>146</v>
      </c>
      <c r="B21" s="281"/>
      <c r="C21" s="160" t="s">
        <v>169</v>
      </c>
      <c r="D21" s="167"/>
      <c r="E21" s="167">
        <v>120</v>
      </c>
      <c r="F21" s="98" t="s">
        <v>197</v>
      </c>
      <c r="G21" s="100"/>
      <c r="H21" s="100">
        <v>60</v>
      </c>
      <c r="I21" s="98" t="s">
        <v>194</v>
      </c>
      <c r="J21" s="100"/>
      <c r="K21" s="98">
        <v>5</v>
      </c>
      <c r="L21" s="100" t="s">
        <v>190</v>
      </c>
      <c r="M21" s="100"/>
      <c r="N21" s="100">
        <v>40</v>
      </c>
      <c r="O21" s="163" t="s">
        <v>269</v>
      </c>
      <c r="P21" s="174"/>
      <c r="Q21" s="175">
        <v>100</v>
      </c>
      <c r="R21" s="98" t="s">
        <v>237</v>
      </c>
      <c r="S21" s="100"/>
      <c r="T21" s="100">
        <v>20</v>
      </c>
      <c r="U21" s="283"/>
      <c r="V21" s="64">
        <f t="shared" ref="V21" si="4">X20*15+X22*5</f>
        <v>106</v>
      </c>
      <c r="W21" s="65" t="s">
        <v>147</v>
      </c>
      <c r="X21" s="66">
        <v>2</v>
      </c>
      <c r="Y21" s="30"/>
      <c r="Z21" s="33"/>
      <c r="AB21" s="33"/>
      <c r="AC21" s="33"/>
      <c r="AD21" s="33">
        <f>AA21*15</f>
        <v>0</v>
      </c>
      <c r="AE21" s="33">
        <f>AB21*4+AD21*4</f>
        <v>0</v>
      </c>
    </row>
    <row r="22" spans="1:31" ht="17.100000000000001" customHeight="1">
      <c r="A22" s="51">
        <v>15</v>
      </c>
      <c r="B22" s="281"/>
      <c r="D22" s="90"/>
      <c r="E22" s="83"/>
      <c r="F22" s="89" t="s">
        <v>193</v>
      </c>
      <c r="G22" s="89"/>
      <c r="H22" s="89">
        <v>15</v>
      </c>
      <c r="I22" s="101" t="s">
        <v>240</v>
      </c>
      <c r="J22" s="89"/>
      <c r="K22" s="101">
        <v>10</v>
      </c>
      <c r="L22" s="89" t="s">
        <v>279</v>
      </c>
      <c r="M22" s="89"/>
      <c r="N22" s="89">
        <v>10</v>
      </c>
      <c r="O22" s="149"/>
      <c r="P22" s="149"/>
      <c r="Q22" s="149"/>
      <c r="R22" s="89" t="s">
        <v>224</v>
      </c>
      <c r="S22" s="89"/>
      <c r="T22" s="89">
        <v>10</v>
      </c>
      <c r="U22" s="283"/>
      <c r="V22" s="76" t="s">
        <v>149</v>
      </c>
      <c r="W22" s="77" t="s">
        <v>150</v>
      </c>
      <c r="X22" s="66">
        <v>2.6</v>
      </c>
      <c r="Z22" s="78"/>
      <c r="AB22" s="79"/>
      <c r="AC22" s="33">
        <f>AA22*5</f>
        <v>0</v>
      </c>
      <c r="AD22" s="33" t="s">
        <v>152</v>
      </c>
      <c r="AE22" s="80">
        <f>AB22*4+AC22*9</f>
        <v>0</v>
      </c>
    </row>
    <row r="23" spans="1:31" ht="17.100000000000001" customHeight="1">
      <c r="A23" s="51" t="s">
        <v>153</v>
      </c>
      <c r="B23" s="281"/>
      <c r="C23" s="90"/>
      <c r="D23" s="90"/>
      <c r="E23" s="90"/>
      <c r="F23" s="84" t="s">
        <v>186</v>
      </c>
      <c r="G23" s="84"/>
      <c r="H23" s="84">
        <v>5</v>
      </c>
      <c r="I23" s="89" t="s">
        <v>236</v>
      </c>
      <c r="J23" s="89"/>
      <c r="K23" s="89">
        <v>25</v>
      </c>
      <c r="L23" s="89" t="s">
        <v>193</v>
      </c>
      <c r="M23" s="89"/>
      <c r="N23" s="89">
        <v>10</v>
      </c>
      <c r="O23" s="149"/>
      <c r="P23" s="151"/>
      <c r="Q23" s="149"/>
      <c r="R23" s="101" t="s">
        <v>186</v>
      </c>
      <c r="S23" s="89"/>
      <c r="T23" s="89">
        <v>5</v>
      </c>
      <c r="U23" s="283"/>
      <c r="V23" s="64">
        <f t="shared" ref="V23" si="5">X21*5+X23*5</f>
        <v>22.5</v>
      </c>
      <c r="W23" s="77" t="s">
        <v>154</v>
      </c>
      <c r="X23" s="66">
        <v>2.5</v>
      </c>
      <c r="Y23" s="30"/>
      <c r="AB23" s="33"/>
      <c r="AC23" s="33" t="s">
        <v>152</v>
      </c>
      <c r="AD23" s="33">
        <f>AA23*5</f>
        <v>0</v>
      </c>
      <c r="AE23" s="33">
        <f>AB23*4+AD23*4</f>
        <v>0</v>
      </c>
    </row>
    <row r="24" spans="1:31" ht="17.100000000000001" customHeight="1">
      <c r="A24" s="286" t="s">
        <v>183</v>
      </c>
      <c r="B24" s="281"/>
      <c r="C24" s="90"/>
      <c r="D24" s="90"/>
      <c r="E24" s="90"/>
      <c r="F24" s="83" t="s">
        <v>182</v>
      </c>
      <c r="G24" s="84"/>
      <c r="H24" s="150">
        <v>1</v>
      </c>
      <c r="I24" s="101" t="s">
        <v>186</v>
      </c>
      <c r="J24" s="89"/>
      <c r="K24" s="101">
        <v>5</v>
      </c>
      <c r="L24" s="89" t="s">
        <v>186</v>
      </c>
      <c r="M24" s="89"/>
      <c r="N24" s="89">
        <v>5</v>
      </c>
      <c r="O24" s="149"/>
      <c r="P24" s="151"/>
      <c r="Q24" s="149"/>
      <c r="R24" s="101" t="s">
        <v>198</v>
      </c>
      <c r="S24" s="89"/>
      <c r="T24" s="89">
        <v>5</v>
      </c>
      <c r="U24" s="283"/>
      <c r="V24" s="76" t="s">
        <v>157</v>
      </c>
      <c r="W24" s="77" t="s">
        <v>158</v>
      </c>
      <c r="X24" s="66"/>
      <c r="AB24" s="33"/>
      <c r="AC24" s="33">
        <f>AA24*5</f>
        <v>0</v>
      </c>
      <c r="AD24" s="33" t="s">
        <v>152</v>
      </c>
      <c r="AE24" s="33">
        <f>AC24*9</f>
        <v>0</v>
      </c>
    </row>
    <row r="25" spans="1:31" ht="17.100000000000001" customHeight="1">
      <c r="A25" s="286"/>
      <c r="B25" s="281"/>
      <c r="C25" s="90"/>
      <c r="D25" s="90"/>
      <c r="E25" s="90"/>
      <c r="F25" s="176" t="s">
        <v>280</v>
      </c>
      <c r="G25" s="151"/>
      <c r="H25" s="149">
        <v>1</v>
      </c>
      <c r="I25" s="89" t="s">
        <v>202</v>
      </c>
      <c r="J25" s="89"/>
      <c r="K25" s="89">
        <v>1</v>
      </c>
      <c r="L25" s="89" t="s">
        <v>197</v>
      </c>
      <c r="M25" s="89"/>
      <c r="N25" s="89">
        <v>5</v>
      </c>
      <c r="O25" s="149"/>
      <c r="P25" s="151"/>
      <c r="Q25" s="149"/>
      <c r="R25" s="84"/>
      <c r="S25" s="84"/>
      <c r="T25" s="84"/>
      <c r="U25" s="283"/>
      <c r="V25" s="64">
        <f t="shared" ref="V25" si="6">X20*2+X21*7+X22*1</f>
        <v>29</v>
      </c>
      <c r="W25" s="85" t="s">
        <v>160</v>
      </c>
      <c r="X25" s="66"/>
      <c r="Y25" s="30"/>
      <c r="AD25" s="29">
        <f>AA25*15</f>
        <v>0</v>
      </c>
    </row>
    <row r="26" spans="1:31" ht="17.100000000000001" customHeight="1">
      <c r="A26" s="87" t="s">
        <v>162</v>
      </c>
      <c r="B26" s="88"/>
      <c r="C26" s="90"/>
      <c r="D26" s="90"/>
      <c r="E26" s="150"/>
      <c r="F26" s="149"/>
      <c r="G26" s="151"/>
      <c r="H26" s="149"/>
      <c r="I26" s="101"/>
      <c r="J26" s="89"/>
      <c r="K26" s="90"/>
      <c r="L26" s="149"/>
      <c r="M26" s="151"/>
      <c r="N26" s="149"/>
      <c r="O26" s="149"/>
      <c r="P26" s="151"/>
      <c r="Q26" s="149"/>
      <c r="R26" s="101"/>
      <c r="S26" s="89"/>
      <c r="T26" s="89"/>
      <c r="U26" s="283"/>
      <c r="V26" s="76" t="s">
        <v>163</v>
      </c>
      <c r="W26" s="91"/>
      <c r="X26" s="66"/>
      <c r="AC26" s="29">
        <f>SUM(AC21:AC25)</f>
        <v>0</v>
      </c>
      <c r="AD26" s="29">
        <f>SUM(AD21:AD25)</f>
        <v>0</v>
      </c>
      <c r="AE26" s="29">
        <f>AB26*4+AC26*9+AD26*4</f>
        <v>0</v>
      </c>
    </row>
    <row r="27" spans="1:31" ht="17.100000000000001" customHeight="1" thickBot="1">
      <c r="A27" s="117"/>
      <c r="B27" s="118"/>
      <c r="C27" s="147"/>
      <c r="D27" s="147"/>
      <c r="E27" s="74"/>
      <c r="F27" s="146"/>
      <c r="G27" s="147"/>
      <c r="H27" s="146"/>
      <c r="I27" s="146"/>
      <c r="J27" s="147"/>
      <c r="K27" s="177"/>
      <c r="L27" s="149"/>
      <c r="M27" s="151"/>
      <c r="N27" s="149"/>
      <c r="O27" s="178"/>
      <c r="P27" s="147"/>
      <c r="Q27" s="146"/>
      <c r="R27" s="146"/>
      <c r="S27" s="147"/>
      <c r="T27" s="146"/>
      <c r="U27" s="290"/>
      <c r="V27" s="94">
        <f t="shared" ref="V27" si="7">V21*4+V23*9+V25*4</f>
        <v>742.5</v>
      </c>
      <c r="W27" s="95"/>
      <c r="X27" s="66"/>
      <c r="Y27" s="30"/>
      <c r="AB27" s="97"/>
      <c r="AC27" s="97" t="e">
        <f>AC26*9/AE26</f>
        <v>#DIV/0!</v>
      </c>
      <c r="AD27" s="97" t="e">
        <f>AD26*4/AE26</f>
        <v>#DIV/0!</v>
      </c>
    </row>
    <row r="28" spans="1:31" ht="17.100000000000001" customHeight="1">
      <c r="A28" s="43">
        <v>9</v>
      </c>
      <c r="B28" s="281"/>
      <c r="C28" s="44" t="str">
        <f>玉美彰化菜單!M22</f>
        <v>小米飯</v>
      </c>
      <c r="D28" s="45" t="s">
        <v>165</v>
      </c>
      <c r="E28" s="46"/>
      <c r="F28" s="44" t="str">
        <f>玉美彰化菜單!M23</f>
        <v>三杯魚(海)</v>
      </c>
      <c r="G28" s="45" t="s">
        <v>166</v>
      </c>
      <c r="H28" s="46"/>
      <c r="I28" s="44" t="str">
        <f>玉美彰化菜單!M24</f>
        <v>青花獅子頭(加)</v>
      </c>
      <c r="J28" s="45" t="s">
        <v>166</v>
      </c>
      <c r="K28" s="46"/>
      <c r="L28" s="44" t="str">
        <f>玉美彰化菜單!M25</f>
        <v>總匯什錦</v>
      </c>
      <c r="M28" s="45" t="s">
        <v>166</v>
      </c>
      <c r="N28" s="46"/>
      <c r="O28" s="44" t="str">
        <f>玉美彰化菜單!M26</f>
        <v>深色蔬菜</v>
      </c>
      <c r="P28" s="47" t="s">
        <v>168</v>
      </c>
      <c r="Q28" s="46"/>
      <c r="R28" s="44" t="str">
        <f>玉美彰化菜單!M27</f>
        <v>清燉冬瓜湯</v>
      </c>
      <c r="S28" s="47" t="s">
        <v>166</v>
      </c>
      <c r="T28" s="46"/>
      <c r="U28" s="282"/>
      <c r="V28" s="48" t="s">
        <v>140</v>
      </c>
      <c r="W28" s="49" t="s">
        <v>141</v>
      </c>
      <c r="X28" s="121">
        <v>6.4</v>
      </c>
      <c r="AC28" s="29" t="s">
        <v>143</v>
      </c>
      <c r="AD28" s="29" t="s">
        <v>144</v>
      </c>
      <c r="AE28" s="29" t="s">
        <v>145</v>
      </c>
    </row>
    <row r="29" spans="1:31" ht="17.100000000000001" customHeight="1">
      <c r="A29" s="51" t="s">
        <v>146</v>
      </c>
      <c r="B29" s="281"/>
      <c r="C29" s="162" t="s">
        <v>169</v>
      </c>
      <c r="D29" s="161"/>
      <c r="E29" s="161">
        <v>80</v>
      </c>
      <c r="F29" s="98" t="s">
        <v>281</v>
      </c>
      <c r="G29" s="98" t="s">
        <v>282</v>
      </c>
      <c r="H29" s="98">
        <v>60</v>
      </c>
      <c r="I29" s="98" t="s">
        <v>283</v>
      </c>
      <c r="J29" s="98" t="s">
        <v>329</v>
      </c>
      <c r="K29" s="100">
        <v>35</v>
      </c>
      <c r="L29" s="98" t="s">
        <v>175</v>
      </c>
      <c r="N29" s="100">
        <v>5</v>
      </c>
      <c r="O29" s="163" t="s">
        <v>269</v>
      </c>
      <c r="P29" s="174"/>
      <c r="Q29" s="175">
        <v>100</v>
      </c>
      <c r="R29" s="100" t="s">
        <v>284</v>
      </c>
      <c r="S29" s="98"/>
      <c r="T29" s="98">
        <v>35</v>
      </c>
      <c r="U29" s="283"/>
      <c r="V29" s="64">
        <f t="shared" ref="V29" si="8">X28*15+X30*5</f>
        <v>106</v>
      </c>
      <c r="W29" s="65" t="s">
        <v>147</v>
      </c>
      <c r="X29" s="122">
        <v>2</v>
      </c>
      <c r="Y29" s="30"/>
      <c r="Z29" s="33"/>
      <c r="AB29" s="33"/>
      <c r="AC29" s="33"/>
      <c r="AD29" s="33">
        <f>AA29*15</f>
        <v>0</v>
      </c>
      <c r="AE29" s="33">
        <f>AB29*4+AD29*4</f>
        <v>0</v>
      </c>
    </row>
    <row r="30" spans="1:31" ht="17.100000000000001" customHeight="1">
      <c r="A30" s="51">
        <v>16</v>
      </c>
      <c r="B30" s="281"/>
      <c r="C30" s="83" t="s">
        <v>285</v>
      </c>
      <c r="D30" s="84"/>
      <c r="E30" s="84">
        <v>40</v>
      </c>
      <c r="F30" s="101" t="s">
        <v>181</v>
      </c>
      <c r="G30" s="89"/>
      <c r="H30" s="89">
        <v>2</v>
      </c>
      <c r="I30" s="89" t="s">
        <v>186</v>
      </c>
      <c r="J30" s="101"/>
      <c r="K30" s="101">
        <v>10</v>
      </c>
      <c r="L30" s="89" t="s">
        <v>184</v>
      </c>
      <c r="N30" s="89">
        <v>5</v>
      </c>
      <c r="O30" s="149"/>
      <c r="P30" s="149"/>
      <c r="Q30" s="149"/>
      <c r="R30" s="89" t="s">
        <v>248</v>
      </c>
      <c r="S30" s="89"/>
      <c r="T30" s="89">
        <v>5</v>
      </c>
      <c r="U30" s="283"/>
      <c r="V30" s="76" t="s">
        <v>149</v>
      </c>
      <c r="W30" s="77" t="s">
        <v>150</v>
      </c>
      <c r="X30" s="122">
        <v>2</v>
      </c>
      <c r="Z30" s="78"/>
      <c r="AB30" s="79"/>
      <c r="AC30" s="33">
        <f>AA30*5</f>
        <v>0</v>
      </c>
      <c r="AD30" s="33" t="s">
        <v>152</v>
      </c>
      <c r="AE30" s="80">
        <f>AB30*4+AC30*9</f>
        <v>0</v>
      </c>
    </row>
    <row r="31" spans="1:31" ht="17.100000000000001" customHeight="1">
      <c r="A31" s="51" t="s">
        <v>153</v>
      </c>
      <c r="B31" s="281"/>
      <c r="C31" s="179"/>
      <c r="D31" s="151"/>
      <c r="E31" s="149"/>
      <c r="F31" s="101" t="s">
        <v>185</v>
      </c>
      <c r="G31" s="89"/>
      <c r="H31" s="89">
        <v>1</v>
      </c>
      <c r="I31" s="101" t="s">
        <v>236</v>
      </c>
      <c r="J31" s="89"/>
      <c r="K31" s="89">
        <v>35</v>
      </c>
      <c r="L31" s="89" t="s">
        <v>186</v>
      </c>
      <c r="N31" s="89">
        <v>15</v>
      </c>
      <c r="O31" s="149"/>
      <c r="P31" s="151"/>
      <c r="Q31" s="149"/>
      <c r="R31" s="101" t="s">
        <v>216</v>
      </c>
      <c r="S31" s="89"/>
      <c r="T31" s="89">
        <v>1</v>
      </c>
      <c r="U31" s="283"/>
      <c r="V31" s="64">
        <f t="shared" ref="V31" si="9">X29*5+X31*5</f>
        <v>22.5</v>
      </c>
      <c r="W31" s="77" t="s">
        <v>154</v>
      </c>
      <c r="X31" s="122">
        <v>2.5</v>
      </c>
      <c r="Y31" s="30"/>
      <c r="AB31" s="33"/>
      <c r="AC31" s="33" t="s">
        <v>152</v>
      </c>
      <c r="AD31" s="33">
        <f>AA31*5</f>
        <v>0</v>
      </c>
      <c r="AE31" s="33">
        <f>AB31*4+AD31*4</f>
        <v>0</v>
      </c>
    </row>
    <row r="32" spans="1:31" ht="17.100000000000001" customHeight="1">
      <c r="A32" s="286" t="s">
        <v>200</v>
      </c>
      <c r="B32" s="281"/>
      <c r="C32" s="179"/>
      <c r="D32" s="151"/>
      <c r="E32" s="149"/>
      <c r="F32" s="89" t="s">
        <v>286</v>
      </c>
      <c r="G32" s="89"/>
      <c r="H32" s="89">
        <v>1</v>
      </c>
      <c r="I32" s="101"/>
      <c r="J32" s="89"/>
      <c r="K32" s="89"/>
      <c r="L32" s="101" t="s">
        <v>171</v>
      </c>
      <c r="N32" s="89">
        <v>40</v>
      </c>
      <c r="O32" s="149"/>
      <c r="P32" s="151"/>
      <c r="Q32" s="149"/>
      <c r="R32" s="180"/>
      <c r="S32" s="89"/>
      <c r="T32" s="89"/>
      <c r="U32" s="283"/>
      <c r="V32" s="76" t="s">
        <v>157</v>
      </c>
      <c r="W32" s="77" t="s">
        <v>158</v>
      </c>
      <c r="X32" s="122"/>
      <c r="AB32" s="33"/>
      <c r="AC32" s="33">
        <f>AA32*5</f>
        <v>0</v>
      </c>
      <c r="AD32" s="33" t="s">
        <v>152</v>
      </c>
      <c r="AE32" s="33">
        <f>AC32*9</f>
        <v>0</v>
      </c>
    </row>
    <row r="33" spans="1:31" ht="17.100000000000001" customHeight="1">
      <c r="A33" s="286"/>
      <c r="B33" s="281"/>
      <c r="C33" s="179"/>
      <c r="D33" s="151"/>
      <c r="E33" s="149"/>
      <c r="F33" s="90"/>
      <c r="G33" s="151"/>
      <c r="H33" s="90"/>
      <c r="I33" s="89"/>
      <c r="J33" s="89"/>
      <c r="K33" s="89"/>
      <c r="L33" s="84"/>
      <c r="M33" s="84"/>
      <c r="N33" s="84"/>
      <c r="O33" s="149"/>
      <c r="P33" s="151"/>
      <c r="Q33" s="149"/>
      <c r="R33" s="149"/>
      <c r="S33" s="151"/>
      <c r="T33" s="150"/>
      <c r="U33" s="283"/>
      <c r="V33" s="64">
        <f t="shared" ref="V33" si="10">X28*2+X29*7+X30*1</f>
        <v>28.8</v>
      </c>
      <c r="W33" s="85" t="s">
        <v>160</v>
      </c>
      <c r="X33" s="122"/>
      <c r="Y33" s="30"/>
      <c r="AD33" s="29">
        <f>AA33*15</f>
        <v>0</v>
      </c>
    </row>
    <row r="34" spans="1:31" ht="17.100000000000001" customHeight="1">
      <c r="A34" s="87" t="s">
        <v>162</v>
      </c>
      <c r="B34" s="88"/>
      <c r="C34" s="147"/>
      <c r="D34" s="147"/>
      <c r="E34" s="74"/>
      <c r="F34" s="146"/>
      <c r="G34" s="147"/>
      <c r="H34" s="146"/>
      <c r="I34" s="101"/>
      <c r="J34" s="89"/>
      <c r="K34" s="148"/>
      <c r="L34" s="90"/>
      <c r="M34" s="90"/>
      <c r="N34" s="90"/>
      <c r="O34" s="146"/>
      <c r="P34" s="147"/>
      <c r="Q34" s="146"/>
      <c r="R34" s="146"/>
      <c r="S34" s="147"/>
      <c r="T34" s="146"/>
      <c r="U34" s="284"/>
      <c r="V34" s="76" t="s">
        <v>163</v>
      </c>
      <c r="W34" s="91"/>
      <c r="X34" s="122"/>
      <c r="AC34" s="29">
        <f>SUM(AC29:AC33)</f>
        <v>0</v>
      </c>
      <c r="AD34" s="29">
        <f>SUM(AD29:AD33)</f>
        <v>0</v>
      </c>
      <c r="AE34" s="29">
        <f>AB34*4+AC34*9+AD34*4</f>
        <v>0</v>
      </c>
    </row>
    <row r="35" spans="1:31" ht="17.100000000000001" customHeight="1">
      <c r="A35" s="92"/>
      <c r="B35" s="93"/>
      <c r="C35" s="81"/>
      <c r="D35" s="81"/>
      <c r="E35" s="74"/>
      <c r="F35" s="74"/>
      <c r="G35" s="81"/>
      <c r="H35" s="74"/>
      <c r="I35" s="74"/>
      <c r="J35" s="81"/>
      <c r="K35" s="74"/>
      <c r="L35" s="74"/>
      <c r="M35" s="81"/>
      <c r="N35" s="74"/>
      <c r="O35" s="74"/>
      <c r="P35" s="81"/>
      <c r="Q35" s="74"/>
      <c r="R35" s="74"/>
      <c r="S35" s="81"/>
      <c r="T35" s="74"/>
      <c r="U35" s="290"/>
      <c r="V35" s="94">
        <f t="shared" ref="V35" si="11">V29*4+V31*9+V33*4</f>
        <v>741.7</v>
      </c>
      <c r="W35" s="105"/>
      <c r="X35" s="122"/>
      <c r="Y35" s="30"/>
      <c r="AB35" s="97"/>
      <c r="AC35" s="97" t="e">
        <f>AC34*9/AE34</f>
        <v>#DIV/0!</v>
      </c>
      <c r="AD35" s="97" t="e">
        <f>AD34*4/AE34</f>
        <v>#DIV/0!</v>
      </c>
    </row>
    <row r="36" spans="1:31" ht="17.100000000000001" customHeight="1">
      <c r="A36" s="43">
        <v>9</v>
      </c>
      <c r="B36" s="281"/>
      <c r="C36" s="44" t="str">
        <f>玉美彰化菜單!Q22</f>
        <v>古早味雞肉飯</v>
      </c>
      <c r="D36" s="45" t="s">
        <v>287</v>
      </c>
      <c r="E36" s="46"/>
      <c r="F36" s="44" t="str">
        <f>玉美彰化菜單!Q23</f>
        <v>咕咾肉</v>
      </c>
      <c r="G36" s="45" t="s">
        <v>288</v>
      </c>
      <c r="H36" s="46"/>
      <c r="I36" s="44" t="str">
        <f>玉美彰化菜單!Q24</f>
        <v>綜合滷味(豆)</v>
      </c>
      <c r="J36" s="45" t="s">
        <v>166</v>
      </c>
      <c r="K36" s="46"/>
      <c r="L36" s="44" t="str">
        <f>玉美彰化菜單!Q25</f>
        <v>鍋貼(加.炸)</v>
      </c>
      <c r="M36" s="45" t="s">
        <v>347</v>
      </c>
      <c r="N36" s="46"/>
      <c r="O36" s="44" t="str">
        <f>玉美彰化菜單!Q26</f>
        <v>深色蔬菜</v>
      </c>
      <c r="P36" s="47" t="s">
        <v>168</v>
      </c>
      <c r="Q36" s="46"/>
      <c r="R36" s="44" t="str">
        <f>玉美彰化菜單!Q27</f>
        <v>鮮筍湯(豆)</v>
      </c>
      <c r="S36" s="47" t="s">
        <v>166</v>
      </c>
      <c r="T36" s="46"/>
      <c r="U36" s="282"/>
      <c r="V36" s="48" t="s">
        <v>140</v>
      </c>
      <c r="W36" s="49" t="s">
        <v>141</v>
      </c>
      <c r="X36" s="123"/>
      <c r="AC36" s="29" t="s">
        <v>143</v>
      </c>
      <c r="AD36" s="29" t="s">
        <v>144</v>
      </c>
      <c r="AE36" s="29" t="s">
        <v>145</v>
      </c>
    </row>
    <row r="37" spans="1:31" ht="17.100000000000001" customHeight="1">
      <c r="A37" s="51" t="s">
        <v>146</v>
      </c>
      <c r="B37" s="281"/>
      <c r="C37" s="162" t="s">
        <v>169</v>
      </c>
      <c r="D37" s="163"/>
      <c r="E37" s="163">
        <v>100</v>
      </c>
      <c r="F37" s="98" t="s">
        <v>241</v>
      </c>
      <c r="G37" s="100"/>
      <c r="H37" s="100">
        <v>45</v>
      </c>
      <c r="I37" s="100" t="s">
        <v>172</v>
      </c>
      <c r="J37" s="98"/>
      <c r="K37" s="98">
        <v>35</v>
      </c>
      <c r="L37" s="98" t="s">
        <v>289</v>
      </c>
      <c r="M37" s="98" t="s">
        <v>290</v>
      </c>
      <c r="N37" s="100">
        <v>20</v>
      </c>
      <c r="O37" s="163" t="s">
        <v>269</v>
      </c>
      <c r="P37" s="174"/>
      <c r="Q37" s="175">
        <v>100</v>
      </c>
      <c r="R37" s="98" t="s">
        <v>246</v>
      </c>
      <c r="S37" s="100"/>
      <c r="T37" s="100">
        <v>40</v>
      </c>
      <c r="U37" s="283"/>
      <c r="V37" s="64">
        <f t="shared" ref="V37" si="12">X36*15+X38*5</f>
        <v>12</v>
      </c>
      <c r="W37" s="65" t="s">
        <v>147</v>
      </c>
      <c r="X37" s="122"/>
      <c r="Y37" s="30"/>
      <c r="Z37" s="33"/>
      <c r="AB37" s="33"/>
      <c r="AC37" s="33"/>
      <c r="AD37" s="33">
        <f>AA37*15</f>
        <v>0</v>
      </c>
      <c r="AE37" s="33">
        <f>AB37*4+AD37*4</f>
        <v>0</v>
      </c>
    </row>
    <row r="38" spans="1:31" ht="17.100000000000001" customHeight="1">
      <c r="A38" s="51">
        <v>17</v>
      </c>
      <c r="B38" s="281"/>
      <c r="C38" s="83" t="s">
        <v>172</v>
      </c>
      <c r="D38" s="90"/>
      <c r="E38" s="90">
        <v>30</v>
      </c>
      <c r="F38" s="89" t="s">
        <v>255</v>
      </c>
      <c r="G38" s="89"/>
      <c r="H38" s="89">
        <v>5</v>
      </c>
      <c r="I38" s="89" t="s">
        <v>291</v>
      </c>
      <c r="J38" s="101" t="s">
        <v>325</v>
      </c>
      <c r="K38" s="89">
        <v>10</v>
      </c>
      <c r="L38" s="101"/>
      <c r="M38" s="89"/>
      <c r="N38" s="89"/>
      <c r="O38" s="149"/>
      <c r="P38" s="149"/>
      <c r="Q38" s="149"/>
      <c r="R38" s="89" t="s">
        <v>292</v>
      </c>
      <c r="S38" s="101" t="s">
        <v>325</v>
      </c>
      <c r="T38" s="89">
        <v>1</v>
      </c>
      <c r="U38" s="283"/>
      <c r="V38" s="76" t="s">
        <v>149</v>
      </c>
      <c r="W38" s="77" t="s">
        <v>150</v>
      </c>
      <c r="X38" s="122">
        <v>2.4</v>
      </c>
      <c r="Z38" s="78"/>
      <c r="AB38" s="79"/>
      <c r="AC38" s="33">
        <f>AA38*5</f>
        <v>0</v>
      </c>
      <c r="AD38" s="33" t="s">
        <v>152</v>
      </c>
      <c r="AE38" s="80">
        <f>AB38*4+AC38*9</f>
        <v>0</v>
      </c>
    </row>
    <row r="39" spans="1:31" ht="17.100000000000001" customHeight="1">
      <c r="A39" s="51" t="s">
        <v>153</v>
      </c>
      <c r="B39" s="281"/>
      <c r="C39" s="83" t="s">
        <v>293</v>
      </c>
      <c r="D39" s="84"/>
      <c r="E39" s="84">
        <v>10</v>
      </c>
      <c r="F39" s="89" t="s">
        <v>193</v>
      </c>
      <c r="G39" s="89"/>
      <c r="H39" s="89">
        <v>15</v>
      </c>
      <c r="I39" s="101" t="s">
        <v>237</v>
      </c>
      <c r="J39" s="89"/>
      <c r="K39" s="89">
        <v>10</v>
      </c>
      <c r="L39" s="89"/>
      <c r="M39" s="89"/>
      <c r="N39" s="89"/>
      <c r="O39" s="149"/>
      <c r="P39" s="149"/>
      <c r="Q39" s="149"/>
      <c r="R39" s="89"/>
      <c r="S39" s="89"/>
      <c r="T39" s="89"/>
      <c r="U39" s="283"/>
      <c r="V39" s="64">
        <f t="shared" ref="V39" si="13">X37*5+X39*5</f>
        <v>12.5</v>
      </c>
      <c r="W39" s="77" t="s">
        <v>154</v>
      </c>
      <c r="X39" s="122">
        <v>2.5</v>
      </c>
      <c r="Y39" s="30"/>
      <c r="AB39" s="33"/>
      <c r="AC39" s="33" t="s">
        <v>152</v>
      </c>
      <c r="AD39" s="33">
        <f>AA39*5</f>
        <v>0</v>
      </c>
      <c r="AE39" s="33">
        <f>AB39*4+AD39*4</f>
        <v>0</v>
      </c>
    </row>
    <row r="40" spans="1:31" ht="17.100000000000001" customHeight="1">
      <c r="A40" s="286" t="s">
        <v>217</v>
      </c>
      <c r="B40" s="281"/>
      <c r="C40" s="83" t="s">
        <v>294</v>
      </c>
      <c r="D40" s="84"/>
      <c r="E40" s="84">
        <v>5</v>
      </c>
      <c r="F40" s="89"/>
      <c r="G40" s="89"/>
      <c r="H40" s="150"/>
      <c r="I40" s="101" t="s">
        <v>186</v>
      </c>
      <c r="J40" s="101"/>
      <c r="K40" s="101">
        <v>5</v>
      </c>
      <c r="L40" s="89"/>
      <c r="M40" s="89"/>
      <c r="N40" s="89"/>
      <c r="O40" s="149"/>
      <c r="P40" s="149"/>
      <c r="Q40" s="149"/>
      <c r="R40" s="89"/>
      <c r="S40" s="89"/>
      <c r="T40" s="111"/>
      <c r="U40" s="283"/>
      <c r="V40" s="76" t="s">
        <v>157</v>
      </c>
      <c r="W40" s="77" t="s">
        <v>158</v>
      </c>
      <c r="X40" s="122"/>
      <c r="Z40" s="29" t="s">
        <v>159</v>
      </c>
      <c r="AA40" s="33">
        <v>2.6</v>
      </c>
      <c r="AB40" s="33"/>
      <c r="AC40" s="33">
        <f>AA40*5</f>
        <v>13</v>
      </c>
      <c r="AD40" s="33" t="s">
        <v>152</v>
      </c>
      <c r="AE40" s="33">
        <f>AC40*9</f>
        <v>117</v>
      </c>
    </row>
    <row r="41" spans="1:31" ht="17.100000000000001" customHeight="1">
      <c r="A41" s="286"/>
      <c r="B41" s="281"/>
      <c r="C41" s="83"/>
      <c r="D41" s="84"/>
      <c r="E41" s="84"/>
      <c r="F41" s="146"/>
      <c r="G41" s="147"/>
      <c r="H41" s="146"/>
      <c r="I41" s="101"/>
      <c r="J41" s="89"/>
      <c r="K41" s="90"/>
      <c r="L41" s="89"/>
      <c r="M41" s="89"/>
      <c r="N41" s="89"/>
      <c r="O41" s="146"/>
      <c r="P41" s="147"/>
      <c r="Q41" s="146"/>
      <c r="R41" s="101"/>
      <c r="S41" s="89"/>
      <c r="T41" s="104"/>
      <c r="U41" s="284"/>
      <c r="V41" s="64">
        <f t="shared" ref="V41" si="14">X36*2+X37*7+X38*1</f>
        <v>2.4</v>
      </c>
      <c r="W41" s="85" t="s">
        <v>160</v>
      </c>
      <c r="X41" s="122"/>
      <c r="Y41" s="30"/>
      <c r="Z41" s="29" t="s">
        <v>161</v>
      </c>
      <c r="AD41" s="29">
        <f>AA41*15</f>
        <v>0</v>
      </c>
    </row>
    <row r="42" spans="1:31" ht="17.100000000000001" customHeight="1">
      <c r="A42" s="87" t="s">
        <v>162</v>
      </c>
      <c r="B42" s="88"/>
      <c r="C42" s="83"/>
      <c r="D42" s="84"/>
      <c r="E42" s="84"/>
      <c r="F42" s="74"/>
      <c r="G42" s="81"/>
      <c r="H42" s="74"/>
      <c r="I42" s="90"/>
      <c r="J42" s="81"/>
      <c r="K42" s="90"/>
      <c r="L42" s="90"/>
      <c r="M42" s="90"/>
      <c r="N42" s="181"/>
      <c r="O42" s="74"/>
      <c r="P42" s="81"/>
      <c r="Q42" s="74"/>
      <c r="R42" s="84"/>
      <c r="S42" s="84"/>
      <c r="T42" s="104"/>
      <c r="U42" s="284"/>
      <c r="V42" s="76" t="s">
        <v>163</v>
      </c>
      <c r="W42" s="91"/>
      <c r="X42" s="122"/>
      <c r="AB42" s="29">
        <f>SUM(AB37:AB41)</f>
        <v>0</v>
      </c>
      <c r="AC42" s="29">
        <f>SUM(AC37:AC41)</f>
        <v>13</v>
      </c>
      <c r="AD42" s="29">
        <f>SUM(AD37:AD41)</f>
        <v>0</v>
      </c>
      <c r="AE42" s="29">
        <f>AB42*4+AC42*9+AD42*4</f>
        <v>117</v>
      </c>
    </row>
    <row r="43" spans="1:31" ht="17.100000000000001" customHeight="1" thickBot="1">
      <c r="A43" s="124"/>
      <c r="B43" s="125"/>
      <c r="C43" s="126"/>
      <c r="D43" s="126"/>
      <c r="E43" s="127"/>
      <c r="F43" s="127"/>
      <c r="G43" s="126"/>
      <c r="H43" s="127"/>
      <c r="I43" s="127"/>
      <c r="J43" s="126"/>
      <c r="K43" s="127"/>
      <c r="L43" s="127"/>
      <c r="M43" s="126"/>
      <c r="N43" s="127"/>
      <c r="O43" s="127"/>
      <c r="P43" s="126"/>
      <c r="Q43" s="127"/>
      <c r="R43" s="127"/>
      <c r="S43" s="126"/>
      <c r="T43" s="127"/>
      <c r="U43" s="285"/>
      <c r="V43" s="134">
        <f t="shared" ref="V43" si="15">V37*4+V39*9+V41*4</f>
        <v>170.1</v>
      </c>
      <c r="W43" s="135"/>
      <c r="X43" s="136"/>
      <c r="Y43" s="30"/>
      <c r="AB43" s="97">
        <f>AB42*4/AE42</f>
        <v>0</v>
      </c>
      <c r="AC43" s="97">
        <f>AC42*9/AE42</f>
        <v>1</v>
      </c>
      <c r="AD43" s="97">
        <f>AD42*4/AE42</f>
        <v>0</v>
      </c>
    </row>
    <row r="44" spans="1:31" ht="21.75" customHeight="1"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138"/>
    </row>
    <row r="45" spans="1:31">
      <c r="C45" s="296"/>
      <c r="D45" s="296"/>
      <c r="E45" s="288"/>
      <c r="F45" s="288"/>
      <c r="G45" s="139"/>
      <c r="J45" s="139"/>
      <c r="M45" s="139"/>
      <c r="P45" s="139"/>
      <c r="S45" s="139"/>
      <c r="V45" s="29"/>
      <c r="X45" s="33"/>
    </row>
    <row r="46" spans="1:31">
      <c r="V46" s="29"/>
      <c r="X46" s="33"/>
    </row>
    <row r="47" spans="1:31">
      <c r="V47" s="29"/>
      <c r="X47" s="33"/>
    </row>
  </sheetData>
  <mergeCells count="18">
    <mergeCell ref="G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I44:X44"/>
    <mergeCell ref="C45:F45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D1568-66F6-4E89-8315-68D21EE9496F}">
  <dimension ref="A1:AE53"/>
  <sheetViews>
    <sheetView topLeftCell="A19" zoomScale="96" zoomScaleNormal="96" workbookViewId="0">
      <selection activeCell="E22" sqref="E22"/>
    </sheetView>
  </sheetViews>
  <sheetFormatPr defaultColWidth="9" defaultRowHeight="20.25"/>
  <cols>
    <col min="1" max="1" width="5.625" style="33" customWidth="1"/>
    <col min="2" max="2" width="0" style="29" hidden="1" customWidth="1"/>
    <col min="3" max="3" width="12.625" style="29" customWidth="1"/>
    <col min="4" max="4" width="4.625" style="137" customWidth="1"/>
    <col min="5" max="5" width="4.625" style="29" customWidth="1"/>
    <col min="6" max="6" width="12.625" style="29" customWidth="1"/>
    <col min="7" max="7" width="4.625" style="137" customWidth="1"/>
    <col min="8" max="8" width="4.625" style="29" customWidth="1"/>
    <col min="9" max="9" width="12.625" style="29" customWidth="1"/>
    <col min="10" max="10" width="4.625" style="137" customWidth="1"/>
    <col min="11" max="11" width="4.625" style="29" customWidth="1"/>
    <col min="12" max="12" width="12.625" style="29" customWidth="1"/>
    <col min="13" max="13" width="4.625" style="137" customWidth="1"/>
    <col min="14" max="14" width="4.625" style="29" customWidth="1"/>
    <col min="15" max="15" width="12.625" style="29" customWidth="1"/>
    <col min="16" max="16" width="4.625" style="137" customWidth="1"/>
    <col min="17" max="17" width="4.625" style="29" customWidth="1"/>
    <col min="18" max="18" width="12.625" style="29" customWidth="1"/>
    <col min="19" max="19" width="4.625" style="137" customWidth="1"/>
    <col min="20" max="20" width="4.625" style="29" customWidth="1"/>
    <col min="21" max="21" width="5.625" style="29" customWidth="1"/>
    <col min="22" max="22" width="9.5" style="141" bestFit="1" customWidth="1"/>
    <col min="23" max="23" width="12.625" style="142" customWidth="1"/>
    <col min="24" max="24" width="5.625" style="143" customWidth="1"/>
    <col min="25" max="25" width="6.625" style="29" customWidth="1"/>
    <col min="26" max="26" width="6" style="29" hidden="1" customWidth="1"/>
    <col min="27" max="27" width="5.5" style="33" hidden="1" customWidth="1"/>
    <col min="28" max="28" width="7.75" style="29" hidden="1" customWidth="1"/>
    <col min="29" max="29" width="8" style="29" hidden="1" customWidth="1"/>
    <col min="30" max="30" width="7.875" style="29" hidden="1" customWidth="1"/>
    <col min="31" max="31" width="7.5" style="29" hidden="1" customWidth="1"/>
    <col min="32" max="16384" width="9" style="29"/>
  </cols>
  <sheetData>
    <row r="1" spans="1:31" s="24" customFormat="1" ht="20.100000000000001" customHeight="1">
      <c r="A1" s="156" t="s">
        <v>0</v>
      </c>
      <c r="B1" s="157"/>
      <c r="C1" s="157"/>
      <c r="D1" s="157"/>
      <c r="E1" s="157"/>
      <c r="F1" s="157"/>
      <c r="G1" s="297" t="s">
        <v>295</v>
      </c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8"/>
      <c r="Y1" s="23"/>
      <c r="AA1" s="25"/>
    </row>
    <row r="2" spans="1:31" ht="17.100000000000001" customHeight="1" thickBot="1">
      <c r="A2" s="158" t="s">
        <v>127</v>
      </c>
      <c r="B2" s="31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S2" s="28"/>
      <c r="T2" s="28"/>
      <c r="U2" s="28"/>
      <c r="V2" s="30"/>
      <c r="W2" s="31"/>
      <c r="X2" s="159"/>
      <c r="Y2" s="30"/>
    </row>
    <row r="3" spans="1:31" ht="17.100000000000001" customHeight="1">
      <c r="A3" s="34" t="s">
        <v>128</v>
      </c>
      <c r="B3" s="35" t="s">
        <v>129</v>
      </c>
      <c r="C3" s="36" t="s">
        <v>130</v>
      </c>
      <c r="D3" s="37" t="s">
        <v>131</v>
      </c>
      <c r="E3" s="37" t="s">
        <v>132</v>
      </c>
      <c r="F3" s="36" t="s">
        <v>133</v>
      </c>
      <c r="G3" s="37" t="s">
        <v>131</v>
      </c>
      <c r="H3" s="37" t="s">
        <v>132</v>
      </c>
      <c r="I3" s="36" t="s">
        <v>134</v>
      </c>
      <c r="J3" s="37" t="s">
        <v>131</v>
      </c>
      <c r="K3" s="37" t="s">
        <v>132</v>
      </c>
      <c r="L3" s="36" t="s">
        <v>134</v>
      </c>
      <c r="M3" s="37" t="s">
        <v>131</v>
      </c>
      <c r="N3" s="37" t="s">
        <v>132</v>
      </c>
      <c r="O3" s="36" t="s">
        <v>134</v>
      </c>
      <c r="P3" s="37" t="s">
        <v>131</v>
      </c>
      <c r="Q3" s="37" t="s">
        <v>132</v>
      </c>
      <c r="R3" s="38" t="s">
        <v>135</v>
      </c>
      <c r="S3" s="37" t="s">
        <v>131</v>
      </c>
      <c r="T3" s="37" t="s">
        <v>132</v>
      </c>
      <c r="U3" s="39" t="s">
        <v>136</v>
      </c>
      <c r="V3" s="40" t="s">
        <v>137</v>
      </c>
      <c r="W3" s="41" t="s">
        <v>138</v>
      </c>
      <c r="X3" s="42" t="s">
        <v>139</v>
      </c>
      <c r="Y3" s="33"/>
      <c r="Z3" s="33"/>
    </row>
    <row r="4" spans="1:31" ht="17.100000000000001" customHeight="1">
      <c r="A4" s="43">
        <v>9</v>
      </c>
      <c r="B4" s="292"/>
      <c r="C4" s="299" t="s">
        <v>296</v>
      </c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293"/>
      <c r="V4" s="48" t="s">
        <v>140</v>
      </c>
      <c r="W4" s="49" t="s">
        <v>141</v>
      </c>
      <c r="X4" s="50"/>
      <c r="AB4" s="29" t="s">
        <v>142</v>
      </c>
      <c r="AC4" s="29" t="s">
        <v>143</v>
      </c>
      <c r="AD4" s="29" t="s">
        <v>144</v>
      </c>
      <c r="AE4" s="29" t="s">
        <v>145</v>
      </c>
    </row>
    <row r="5" spans="1:31" ht="17.100000000000001" customHeight="1">
      <c r="A5" s="51" t="s">
        <v>146</v>
      </c>
      <c r="B5" s="28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284"/>
      <c r="V5" s="64">
        <f>X4*15+X6*5</f>
        <v>0</v>
      </c>
      <c r="W5" s="65" t="s">
        <v>147</v>
      </c>
      <c r="X5" s="66"/>
      <c r="Y5" s="30"/>
      <c r="Z5" s="33" t="s">
        <v>148</v>
      </c>
      <c r="AA5" s="33">
        <v>6</v>
      </c>
      <c r="AB5" s="33">
        <f>AA5*2</f>
        <v>12</v>
      </c>
      <c r="AC5" s="33"/>
      <c r="AD5" s="33">
        <f>AA5*15</f>
        <v>90</v>
      </c>
      <c r="AE5" s="33">
        <f>AB5*4+AD5*4</f>
        <v>408</v>
      </c>
    </row>
    <row r="6" spans="1:31" ht="17.100000000000001" customHeight="1">
      <c r="A6" s="51">
        <v>20</v>
      </c>
      <c r="B6" s="28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284"/>
      <c r="V6" s="76" t="s">
        <v>149</v>
      </c>
      <c r="W6" s="77" t="s">
        <v>150</v>
      </c>
      <c r="X6" s="66"/>
      <c r="Z6" s="78" t="s">
        <v>151</v>
      </c>
      <c r="AA6" s="33">
        <v>2</v>
      </c>
      <c r="AB6" s="79">
        <f>AA6*7</f>
        <v>14</v>
      </c>
      <c r="AC6" s="33">
        <f>AA6*5</f>
        <v>10</v>
      </c>
      <c r="AD6" s="33" t="s">
        <v>152</v>
      </c>
      <c r="AE6" s="80">
        <f>AB6*4+AC6*9</f>
        <v>146</v>
      </c>
    </row>
    <row r="7" spans="1:31" ht="17.100000000000001" customHeight="1">
      <c r="A7" s="51" t="s">
        <v>153</v>
      </c>
      <c r="B7" s="28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284"/>
      <c r="V7" s="64">
        <f>X5*5+X7*5</f>
        <v>0</v>
      </c>
      <c r="W7" s="77" t="s">
        <v>154</v>
      </c>
      <c r="X7" s="66"/>
      <c r="Y7" s="30"/>
      <c r="Z7" s="29" t="s">
        <v>155</v>
      </c>
      <c r="AA7" s="33">
        <v>1.8</v>
      </c>
      <c r="AB7" s="33">
        <f>AA7*1</f>
        <v>1.8</v>
      </c>
      <c r="AC7" s="33" t="s">
        <v>152</v>
      </c>
      <c r="AD7" s="33">
        <f>AA7*5</f>
        <v>9</v>
      </c>
      <c r="AE7" s="33">
        <f>AB7*4+AD7*4</f>
        <v>43.2</v>
      </c>
    </row>
    <row r="8" spans="1:31" ht="17.100000000000001" customHeight="1">
      <c r="A8" s="286" t="s">
        <v>156</v>
      </c>
      <c r="B8" s="28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284"/>
      <c r="V8" s="76" t="s">
        <v>157</v>
      </c>
      <c r="W8" s="77" t="s">
        <v>158</v>
      </c>
      <c r="X8" s="66"/>
      <c r="Z8" s="29" t="s">
        <v>159</v>
      </c>
      <c r="AA8" s="33">
        <v>2.5</v>
      </c>
      <c r="AB8" s="33"/>
      <c r="AC8" s="33">
        <f>AA8*5</f>
        <v>12.5</v>
      </c>
      <c r="AD8" s="33" t="s">
        <v>152</v>
      </c>
      <c r="AE8" s="33">
        <f>AC8*9</f>
        <v>112.5</v>
      </c>
    </row>
    <row r="9" spans="1:31" ht="17.100000000000001" customHeight="1">
      <c r="A9" s="286"/>
      <c r="B9" s="28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284"/>
      <c r="V9" s="64">
        <f>X4*2+X5*7+X6*1</f>
        <v>0</v>
      </c>
      <c r="W9" s="85" t="s">
        <v>160</v>
      </c>
      <c r="X9" s="86"/>
      <c r="Y9" s="30"/>
      <c r="Z9" s="29" t="s">
        <v>161</v>
      </c>
      <c r="AD9" s="29">
        <f>AA9*15</f>
        <v>0</v>
      </c>
    </row>
    <row r="10" spans="1:31" ht="17.100000000000001" customHeight="1">
      <c r="A10" s="87" t="s">
        <v>162</v>
      </c>
      <c r="B10" s="88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284"/>
      <c r="V10" s="76" t="s">
        <v>163</v>
      </c>
      <c r="W10" s="91"/>
      <c r="X10" s="66"/>
      <c r="AB10" s="29">
        <f>SUM(AB5:AB9)</f>
        <v>27.8</v>
      </c>
      <c r="AC10" s="29">
        <f>SUM(AC5:AC9)</f>
        <v>22.5</v>
      </c>
      <c r="AD10" s="29">
        <f>SUM(AD5:AD9)</f>
        <v>99</v>
      </c>
      <c r="AE10" s="29">
        <f>AB10*4+AC10*9+AD10*4</f>
        <v>709.7</v>
      </c>
    </row>
    <row r="11" spans="1:31" ht="17.100000000000001" customHeight="1">
      <c r="A11" s="92"/>
      <c r="B11" s="93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290"/>
      <c r="V11" s="94">
        <f>V5*4+V7*9+V9*4</f>
        <v>0</v>
      </c>
      <c r="W11" s="95"/>
      <c r="X11" s="96"/>
      <c r="Y11" s="30"/>
      <c r="AB11" s="97">
        <f>AB10*4/AE10</f>
        <v>0.15668592362970268</v>
      </c>
      <c r="AC11" s="97">
        <f>AC10*9/AE10</f>
        <v>0.28533183035085247</v>
      </c>
      <c r="AD11" s="97">
        <f>AD10*4/AE10</f>
        <v>0.55798224601944479</v>
      </c>
    </row>
    <row r="12" spans="1:31" ht="17.100000000000001" customHeight="1">
      <c r="A12" s="43">
        <v>9</v>
      </c>
      <c r="B12" s="292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293"/>
      <c r="V12" s="48" t="s">
        <v>140</v>
      </c>
      <c r="W12" s="49" t="s">
        <v>141</v>
      </c>
      <c r="X12" s="50"/>
      <c r="AB12" s="29" t="s">
        <v>142</v>
      </c>
      <c r="AC12" s="29" t="s">
        <v>143</v>
      </c>
      <c r="AD12" s="29" t="s">
        <v>144</v>
      </c>
      <c r="AE12" s="29" t="s">
        <v>145</v>
      </c>
    </row>
    <row r="13" spans="1:31" ht="17.100000000000001" customHeight="1">
      <c r="A13" s="51" t="s">
        <v>146</v>
      </c>
      <c r="B13" s="28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283"/>
      <c r="V13" s="64">
        <f t="shared" ref="V13" si="0">X12*15+X14*5</f>
        <v>0</v>
      </c>
      <c r="W13" s="65" t="s">
        <v>147</v>
      </c>
      <c r="X13" s="66"/>
      <c r="Y13" s="30"/>
      <c r="Z13" s="33" t="s">
        <v>148</v>
      </c>
      <c r="AA13" s="33">
        <v>6</v>
      </c>
      <c r="AB13" s="33">
        <f>AA13*2</f>
        <v>12</v>
      </c>
      <c r="AC13" s="33"/>
      <c r="AD13" s="33">
        <f>AA13*15</f>
        <v>90</v>
      </c>
      <c r="AE13" s="33">
        <f>AB13*4+AD13*4</f>
        <v>408</v>
      </c>
    </row>
    <row r="14" spans="1:31" ht="17.100000000000001" customHeight="1">
      <c r="A14" s="51">
        <v>21</v>
      </c>
      <c r="B14" s="28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283"/>
      <c r="V14" s="76" t="s">
        <v>149</v>
      </c>
      <c r="W14" s="77" t="s">
        <v>150</v>
      </c>
      <c r="X14" s="66"/>
      <c r="Z14" s="78" t="s">
        <v>151</v>
      </c>
      <c r="AA14" s="33">
        <v>2</v>
      </c>
      <c r="AB14" s="79">
        <f>AA14*7</f>
        <v>14</v>
      </c>
      <c r="AC14" s="33">
        <f>AA14*5</f>
        <v>10</v>
      </c>
      <c r="AD14" s="33" t="s">
        <v>152</v>
      </c>
      <c r="AE14" s="80">
        <f>AB14*4+AC14*9</f>
        <v>146</v>
      </c>
    </row>
    <row r="15" spans="1:31" ht="17.100000000000001" customHeight="1">
      <c r="A15" s="51" t="s">
        <v>153</v>
      </c>
      <c r="B15" s="281"/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283"/>
      <c r="V15" s="64">
        <f>X13*5+X15*5</f>
        <v>0</v>
      </c>
      <c r="W15" s="77" t="s">
        <v>154</v>
      </c>
      <c r="X15" s="182"/>
      <c r="Y15" s="30"/>
      <c r="Z15" s="29" t="s">
        <v>155</v>
      </c>
      <c r="AA15" s="33">
        <v>1.9</v>
      </c>
      <c r="AB15" s="33">
        <f>AA15*1</f>
        <v>1.9</v>
      </c>
      <c r="AC15" s="33" t="s">
        <v>152</v>
      </c>
      <c r="AD15" s="33">
        <f>AA15*5</f>
        <v>9.5</v>
      </c>
      <c r="AE15" s="33">
        <f>AB15*4+AD15*4</f>
        <v>45.6</v>
      </c>
    </row>
    <row r="16" spans="1:31" ht="17.100000000000001" customHeight="1">
      <c r="A16" s="286" t="s">
        <v>164</v>
      </c>
      <c r="B16" s="281"/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283"/>
      <c r="V16" s="76" t="s">
        <v>157</v>
      </c>
      <c r="W16" s="77" t="s">
        <v>158</v>
      </c>
      <c r="X16" s="66"/>
      <c r="Z16" s="29" t="s">
        <v>159</v>
      </c>
      <c r="AA16" s="33">
        <v>2.5</v>
      </c>
      <c r="AB16" s="33"/>
      <c r="AC16" s="33">
        <f>AA16*5</f>
        <v>12.5</v>
      </c>
      <c r="AD16" s="33" t="s">
        <v>152</v>
      </c>
      <c r="AE16" s="33">
        <f>AC16*9</f>
        <v>112.5</v>
      </c>
    </row>
    <row r="17" spans="1:31" ht="17.100000000000001" customHeight="1">
      <c r="A17" s="286"/>
      <c r="B17" s="28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283"/>
      <c r="V17" s="64">
        <f t="shared" ref="V17" si="1">X12*2+X13*7+X14*1</f>
        <v>0</v>
      </c>
      <c r="W17" s="85" t="s">
        <v>160</v>
      </c>
      <c r="X17" s="86"/>
      <c r="Y17" s="30"/>
      <c r="Z17" s="29" t="s">
        <v>161</v>
      </c>
      <c r="AD17" s="29">
        <f>AA17*15</f>
        <v>0</v>
      </c>
    </row>
    <row r="18" spans="1:31" ht="17.100000000000001" customHeight="1">
      <c r="A18" s="87" t="s">
        <v>162</v>
      </c>
      <c r="B18" s="88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283"/>
      <c r="V18" s="76" t="s">
        <v>163</v>
      </c>
      <c r="W18" s="91"/>
      <c r="X18" s="66"/>
      <c r="AB18" s="29">
        <f>SUM(AB13:AB17)</f>
        <v>27.9</v>
      </c>
      <c r="AC18" s="29">
        <f>SUM(AC13:AC17)</f>
        <v>22.5</v>
      </c>
      <c r="AD18" s="29">
        <f>SUM(AD13:AD17)</f>
        <v>99.5</v>
      </c>
      <c r="AE18" s="29">
        <f>AB18*4+AC18*9+AD18*4</f>
        <v>712.1</v>
      </c>
    </row>
    <row r="19" spans="1:31" ht="17.100000000000001" customHeight="1">
      <c r="A19" s="92"/>
      <c r="B19" s="93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290"/>
      <c r="V19" s="94">
        <f t="shared" ref="V19" si="2">V13*4+V15*9+V17*4</f>
        <v>0</v>
      </c>
      <c r="W19" s="105"/>
      <c r="X19" s="86"/>
      <c r="Y19" s="30"/>
      <c r="AB19" s="97">
        <f>AB18*4/AE18</f>
        <v>0.15671956185928942</v>
      </c>
      <c r="AC19" s="97">
        <f>AC18*9/AE18</f>
        <v>0.28437017272854936</v>
      </c>
      <c r="AD19" s="97">
        <f>AD18*4/AE18</f>
        <v>0.55891026541216116</v>
      </c>
    </row>
    <row r="20" spans="1:31" ht="17.100000000000001" customHeight="1">
      <c r="A20" s="43">
        <v>9</v>
      </c>
      <c r="B20" s="292"/>
      <c r="C20" s="44" t="str">
        <f>玉美彰化菜單!I32</f>
        <v>小米飯</v>
      </c>
      <c r="D20" s="45" t="s">
        <v>165</v>
      </c>
      <c r="E20" s="46"/>
      <c r="F20" s="44" t="str">
        <f>玉美彰化菜單!I33</f>
        <v>豆乳雞(炸)</v>
      </c>
      <c r="G20" s="45" t="s">
        <v>205</v>
      </c>
      <c r="H20" s="46"/>
      <c r="I20" s="44" t="str">
        <f>玉美彰化菜單!I34</f>
        <v>麻婆豆腐(豆)</v>
      </c>
      <c r="J20" s="45" t="s">
        <v>166</v>
      </c>
      <c r="K20" s="46"/>
      <c r="L20" s="44" t="str">
        <f>玉美彰化菜單!I35</f>
        <v>竹筍炒肉絲</v>
      </c>
      <c r="M20" s="45" t="s">
        <v>166</v>
      </c>
      <c r="N20" s="46"/>
      <c r="O20" s="44" t="str">
        <f>玉美彰化菜單!I36</f>
        <v>淺色蔬菜</v>
      </c>
      <c r="P20" s="47" t="s">
        <v>168</v>
      </c>
      <c r="Q20" s="46"/>
      <c r="R20" s="44" t="str">
        <f>玉美彰化菜單!I37</f>
        <v>關東煮(加.豆)</v>
      </c>
      <c r="S20" s="47" t="s">
        <v>166</v>
      </c>
      <c r="T20" s="46"/>
      <c r="U20" s="293"/>
      <c r="V20" s="48" t="s">
        <v>140</v>
      </c>
      <c r="W20" s="49" t="s">
        <v>141</v>
      </c>
      <c r="X20" s="50">
        <v>6</v>
      </c>
      <c r="AB20" s="29" t="s">
        <v>142</v>
      </c>
      <c r="AC20" s="29" t="s">
        <v>143</v>
      </c>
      <c r="AD20" s="29" t="s">
        <v>144</v>
      </c>
      <c r="AE20" s="29" t="s">
        <v>145</v>
      </c>
    </row>
    <row r="21" spans="1:31" ht="17.100000000000001" customHeight="1">
      <c r="A21" s="51" t="s">
        <v>146</v>
      </c>
      <c r="B21" s="281"/>
      <c r="C21" s="52" t="s">
        <v>169</v>
      </c>
      <c r="D21" s="53"/>
      <c r="E21" s="54">
        <v>80</v>
      </c>
      <c r="F21" s="162" t="s">
        <v>297</v>
      </c>
      <c r="G21" s="161"/>
      <c r="H21" s="163">
        <v>60</v>
      </c>
      <c r="I21" s="98" t="s">
        <v>208</v>
      </c>
      <c r="J21" s="98" t="s">
        <v>228</v>
      </c>
      <c r="K21" s="163">
        <v>45</v>
      </c>
      <c r="L21" s="98" t="s">
        <v>246</v>
      </c>
      <c r="M21" s="100"/>
      <c r="N21" s="163">
        <v>80</v>
      </c>
      <c r="O21" s="183" t="s">
        <v>269</v>
      </c>
      <c r="P21" s="184"/>
      <c r="Q21" s="185">
        <v>100</v>
      </c>
      <c r="R21" s="98" t="s">
        <v>237</v>
      </c>
      <c r="S21" s="98"/>
      <c r="T21" s="163">
        <v>25</v>
      </c>
      <c r="U21" s="283"/>
      <c r="V21" s="64">
        <f t="shared" ref="V21" si="3">X20*15+X22*5</f>
        <v>101</v>
      </c>
      <c r="W21" s="65" t="s">
        <v>147</v>
      </c>
      <c r="X21" s="66">
        <v>2</v>
      </c>
      <c r="Y21" s="30"/>
      <c r="Z21" s="33" t="s">
        <v>148</v>
      </c>
      <c r="AA21" s="33">
        <v>6</v>
      </c>
      <c r="AB21" s="33">
        <f>AA21*2</f>
        <v>12</v>
      </c>
      <c r="AC21" s="33"/>
      <c r="AD21" s="33">
        <f>AA21*15</f>
        <v>90</v>
      </c>
      <c r="AE21" s="33">
        <f>AB21*4+AD21*4</f>
        <v>408</v>
      </c>
    </row>
    <row r="22" spans="1:31" ht="17.100000000000001" customHeight="1">
      <c r="A22" s="51">
        <v>22</v>
      </c>
      <c r="B22" s="281"/>
      <c r="C22" s="67" t="s">
        <v>345</v>
      </c>
      <c r="D22" s="68"/>
      <c r="E22" s="69">
        <v>20</v>
      </c>
      <c r="F22" s="90" t="s">
        <v>298</v>
      </c>
      <c r="G22" s="84"/>
      <c r="H22" s="186" t="s">
        <v>299</v>
      </c>
      <c r="I22" s="101" t="s">
        <v>203</v>
      </c>
      <c r="J22" s="89"/>
      <c r="K22" s="90">
        <v>5</v>
      </c>
      <c r="L22" s="101" t="s">
        <v>213</v>
      </c>
      <c r="M22" s="89"/>
      <c r="N22" s="90">
        <v>8</v>
      </c>
      <c r="O22" s="178"/>
      <c r="P22" s="146"/>
      <c r="Q22" s="146"/>
      <c r="R22" s="101" t="s">
        <v>335</v>
      </c>
      <c r="S22" s="187" t="s">
        <v>336</v>
      </c>
      <c r="T22" s="90">
        <v>5</v>
      </c>
      <c r="U22" s="283"/>
      <c r="V22" s="76" t="s">
        <v>149</v>
      </c>
      <c r="W22" s="77" t="s">
        <v>150</v>
      </c>
      <c r="X22" s="66">
        <v>2.2000000000000002</v>
      </c>
      <c r="Z22" s="78" t="s">
        <v>151</v>
      </c>
      <c r="AA22" s="33">
        <v>2</v>
      </c>
      <c r="AB22" s="79">
        <f>AA22*7</f>
        <v>14</v>
      </c>
      <c r="AC22" s="33">
        <f>AA22*5</f>
        <v>10</v>
      </c>
      <c r="AD22" s="33" t="s">
        <v>152</v>
      </c>
      <c r="AE22" s="80">
        <f>AB22*4+AC22*9</f>
        <v>146</v>
      </c>
    </row>
    <row r="23" spans="1:31" ht="17.100000000000001" customHeight="1">
      <c r="A23" s="51" t="s">
        <v>153</v>
      </c>
      <c r="B23" s="281"/>
      <c r="C23" s="188"/>
      <c r="D23" s="74"/>
      <c r="E23" s="74"/>
      <c r="F23" s="90"/>
      <c r="G23" s="90"/>
      <c r="H23" s="90"/>
      <c r="I23" s="101" t="s">
        <v>186</v>
      </c>
      <c r="J23" s="101"/>
      <c r="K23" s="90">
        <v>5</v>
      </c>
      <c r="L23" s="89" t="s">
        <v>186</v>
      </c>
      <c r="M23" s="89"/>
      <c r="N23" s="90">
        <v>5</v>
      </c>
      <c r="O23" s="178"/>
      <c r="P23" s="147"/>
      <c r="Q23" s="146"/>
      <c r="R23" s="89" t="s">
        <v>186</v>
      </c>
      <c r="S23" s="89"/>
      <c r="T23" s="189">
        <v>5</v>
      </c>
      <c r="U23" s="283"/>
      <c r="V23" s="64">
        <f t="shared" ref="V23" si="4">X21*5+X23*5</f>
        <v>22.5</v>
      </c>
      <c r="W23" s="77" t="s">
        <v>154</v>
      </c>
      <c r="X23" s="66">
        <v>2.5</v>
      </c>
      <c r="Y23" s="30"/>
      <c r="Z23" s="29" t="s">
        <v>155</v>
      </c>
      <c r="AA23" s="33">
        <v>2.1</v>
      </c>
      <c r="AB23" s="33">
        <f>AA23*1</f>
        <v>2.1</v>
      </c>
      <c r="AC23" s="33" t="s">
        <v>152</v>
      </c>
      <c r="AD23" s="33">
        <f>AA23*5</f>
        <v>10.5</v>
      </c>
      <c r="AE23" s="33">
        <f>AB23*4+AD23*4</f>
        <v>50.4</v>
      </c>
    </row>
    <row r="24" spans="1:31" ht="17.100000000000001" customHeight="1">
      <c r="A24" s="286" t="s">
        <v>183</v>
      </c>
      <c r="B24" s="281"/>
      <c r="C24" s="179"/>
      <c r="D24" s="90"/>
      <c r="E24" s="69"/>
      <c r="F24" s="90"/>
      <c r="G24" s="90"/>
      <c r="H24" s="148"/>
      <c r="I24" s="89" t="s">
        <v>182</v>
      </c>
      <c r="J24" s="89"/>
      <c r="K24" s="90">
        <v>1</v>
      </c>
      <c r="L24" s="89"/>
      <c r="M24" s="89"/>
      <c r="N24" s="90"/>
      <c r="O24" s="178"/>
      <c r="P24" s="147"/>
      <c r="Q24" s="146"/>
      <c r="R24" s="101"/>
      <c r="S24" s="89"/>
      <c r="T24" s="190"/>
      <c r="U24" s="283"/>
      <c r="V24" s="76" t="s">
        <v>157</v>
      </c>
      <c r="W24" s="77" t="s">
        <v>158</v>
      </c>
      <c r="X24" s="66"/>
      <c r="Z24" s="29" t="s">
        <v>159</v>
      </c>
      <c r="AA24" s="33">
        <v>2.5</v>
      </c>
      <c r="AB24" s="33"/>
      <c r="AC24" s="33">
        <f>AA24*5</f>
        <v>12.5</v>
      </c>
      <c r="AD24" s="33" t="s">
        <v>152</v>
      </c>
      <c r="AE24" s="33">
        <f>AC24*9</f>
        <v>112.5</v>
      </c>
    </row>
    <row r="25" spans="1:31" ht="17.100000000000001" customHeight="1">
      <c r="A25" s="286"/>
      <c r="B25" s="281"/>
      <c r="C25" s="90"/>
      <c r="D25" s="90"/>
      <c r="E25" s="110"/>
      <c r="F25" s="191"/>
      <c r="G25" s="147"/>
      <c r="H25" s="146"/>
      <c r="I25" s="90"/>
      <c r="J25" s="90"/>
      <c r="K25" s="192"/>
      <c r="L25" s="101"/>
      <c r="M25" s="89"/>
      <c r="N25" s="193"/>
      <c r="O25" s="178"/>
      <c r="P25" s="147"/>
      <c r="Q25" s="146"/>
      <c r="R25" s="146"/>
      <c r="S25" s="147"/>
      <c r="T25" s="194"/>
      <c r="U25" s="283"/>
      <c r="V25" s="64">
        <f t="shared" ref="V25" si="5">X20*2+X21*7+X22*1</f>
        <v>28.2</v>
      </c>
      <c r="W25" s="85" t="s">
        <v>160</v>
      </c>
      <c r="X25" s="66"/>
      <c r="Y25" s="30"/>
      <c r="Z25" s="29" t="s">
        <v>161</v>
      </c>
      <c r="AD25" s="29">
        <f>AA25*15</f>
        <v>0</v>
      </c>
    </row>
    <row r="26" spans="1:31" ht="17.100000000000001" customHeight="1">
      <c r="A26" s="87" t="s">
        <v>162</v>
      </c>
      <c r="B26" s="88"/>
      <c r="C26" s="90"/>
      <c r="D26" s="90"/>
      <c r="E26" s="74"/>
      <c r="F26" s="146"/>
      <c r="G26" s="147"/>
      <c r="H26" s="146"/>
      <c r="I26" s="84"/>
      <c r="J26" s="84"/>
      <c r="K26" s="192"/>
      <c r="L26" s="83"/>
      <c r="M26" s="84"/>
      <c r="N26" s="150"/>
      <c r="O26" s="178"/>
      <c r="P26" s="147"/>
      <c r="Q26" s="146"/>
      <c r="R26" s="146"/>
      <c r="S26" s="147"/>
      <c r="T26" s="146"/>
      <c r="U26" s="284"/>
      <c r="V26" s="76" t="s">
        <v>163</v>
      </c>
      <c r="W26" s="91"/>
      <c r="X26" s="66"/>
      <c r="AB26" s="29">
        <f>SUM(AB21:AB25)</f>
        <v>28.1</v>
      </c>
      <c r="AC26" s="29">
        <f>SUM(AC21:AC25)</f>
        <v>22.5</v>
      </c>
      <c r="AD26" s="29">
        <f>SUM(AD21:AD25)</f>
        <v>100.5</v>
      </c>
      <c r="AE26" s="29">
        <f>AB26*4+AC26*9+AD26*4</f>
        <v>716.9</v>
      </c>
    </row>
    <row r="27" spans="1:31" ht="17.100000000000001" customHeight="1" thickBot="1">
      <c r="A27" s="117"/>
      <c r="B27" s="118"/>
      <c r="C27" s="81"/>
      <c r="D27" s="81"/>
      <c r="E27" s="74"/>
      <c r="F27" s="74"/>
      <c r="G27" s="81"/>
      <c r="H27" s="74"/>
      <c r="I27" s="74"/>
      <c r="J27" s="81"/>
      <c r="K27" s="106"/>
      <c r="L27" s="113"/>
      <c r="M27" s="114"/>
      <c r="N27" s="113"/>
      <c r="O27" s="172"/>
      <c r="P27" s="81"/>
      <c r="Q27" s="74"/>
      <c r="R27" s="74"/>
      <c r="S27" s="81"/>
      <c r="T27" s="74"/>
      <c r="U27" s="290"/>
      <c r="V27" s="94">
        <f t="shared" ref="V27" si="6">V21*4+V23*9+V25*4</f>
        <v>719.3</v>
      </c>
      <c r="W27" s="95"/>
      <c r="X27" s="66"/>
      <c r="Y27" s="30"/>
      <c r="AB27" s="97">
        <f>AB26*4/AE26</f>
        <v>0.15678616264472034</v>
      </c>
      <c r="AC27" s="97">
        <f>AC26*9/AE26</f>
        <v>0.28246617380387784</v>
      </c>
      <c r="AD27" s="97">
        <f>AD26*4/AE26</f>
        <v>0.56074766355140193</v>
      </c>
    </row>
    <row r="28" spans="1:31" ht="17.100000000000001" customHeight="1">
      <c r="A28" s="43">
        <v>9</v>
      </c>
      <c r="B28" s="281"/>
      <c r="C28" s="44" t="str">
        <f>玉美彰化菜單!M32</f>
        <v>蕎麥飯</v>
      </c>
      <c r="D28" s="45" t="s">
        <v>165</v>
      </c>
      <c r="E28" s="46"/>
      <c r="F28" s="44" t="str">
        <f>玉美彰化菜單!M33</f>
        <v>淋汁魚柳(海)</v>
      </c>
      <c r="G28" s="45" t="s">
        <v>187</v>
      </c>
      <c r="H28" s="46"/>
      <c r="I28" s="44" t="str">
        <f>玉美彰化菜單!M34</f>
        <v>五香肉燥(豆)</v>
      </c>
      <c r="J28" s="45" t="s">
        <v>166</v>
      </c>
      <c r="K28" s="46"/>
      <c r="L28" s="44" t="str">
        <f>玉美彰化菜單!M35</f>
        <v>冬瓜什錦</v>
      </c>
      <c r="M28" s="45" t="s">
        <v>166</v>
      </c>
      <c r="N28" s="46"/>
      <c r="O28" s="44" t="str">
        <f>玉美彰化菜單!M36</f>
        <v>深色蔬菜</v>
      </c>
      <c r="P28" s="47" t="s">
        <v>168</v>
      </c>
      <c r="Q28" s="46"/>
      <c r="R28" s="44" t="str">
        <f>玉美彰化菜單!M37</f>
        <v>榨菜粉絲湯(醃)</v>
      </c>
      <c r="S28" s="47" t="s">
        <v>166</v>
      </c>
      <c r="T28" s="46"/>
      <c r="U28" s="282"/>
      <c r="V28" s="48" t="s">
        <v>140</v>
      </c>
      <c r="W28" s="49" t="s">
        <v>141</v>
      </c>
      <c r="X28" s="121">
        <v>6.2</v>
      </c>
      <c r="AB28" s="29" t="s">
        <v>142</v>
      </c>
      <c r="AC28" s="29" t="s">
        <v>143</v>
      </c>
      <c r="AD28" s="29" t="s">
        <v>144</v>
      </c>
      <c r="AE28" s="29" t="s">
        <v>145</v>
      </c>
    </row>
    <row r="29" spans="1:31" ht="17.100000000000001" customHeight="1">
      <c r="A29" s="51" t="s">
        <v>146</v>
      </c>
      <c r="B29" s="281"/>
      <c r="C29" s="160" t="s">
        <v>169</v>
      </c>
      <c r="D29" s="167"/>
      <c r="E29" s="54">
        <v>80</v>
      </c>
      <c r="F29" s="98" t="s">
        <v>300</v>
      </c>
      <c r="G29" s="137" t="s">
        <v>322</v>
      </c>
      <c r="H29" s="195">
        <v>60</v>
      </c>
      <c r="I29" s="98" t="s">
        <v>203</v>
      </c>
      <c r="K29" s="100">
        <v>20</v>
      </c>
      <c r="L29" s="98" t="s">
        <v>284</v>
      </c>
      <c r="N29" s="100">
        <v>80</v>
      </c>
      <c r="O29" s="183" t="s">
        <v>269</v>
      </c>
      <c r="P29" s="184"/>
      <c r="Q29" s="185">
        <v>100</v>
      </c>
      <c r="R29" s="98" t="s">
        <v>301</v>
      </c>
      <c r="S29" s="137" t="s">
        <v>304</v>
      </c>
      <c r="T29" s="100">
        <v>15</v>
      </c>
      <c r="U29" s="284"/>
      <c r="V29" s="64">
        <f t="shared" ref="V29" si="7">X28*15+X30*5</f>
        <v>103</v>
      </c>
      <c r="W29" s="65" t="s">
        <v>147</v>
      </c>
      <c r="X29" s="122">
        <v>2</v>
      </c>
      <c r="Y29" s="30"/>
      <c r="Z29" s="33" t="s">
        <v>148</v>
      </c>
      <c r="AA29" s="33">
        <v>5.6</v>
      </c>
      <c r="AB29" s="33">
        <f>AA29*2</f>
        <v>11.2</v>
      </c>
      <c r="AC29" s="33"/>
      <c r="AD29" s="33">
        <f>AA29*15</f>
        <v>84</v>
      </c>
      <c r="AE29" s="33">
        <f>AB29*4+AD29*4</f>
        <v>380.8</v>
      </c>
    </row>
    <row r="30" spans="1:31" ht="17.100000000000001" customHeight="1">
      <c r="A30" s="51">
        <v>23</v>
      </c>
      <c r="B30" s="281"/>
      <c r="C30" s="164" t="s">
        <v>302</v>
      </c>
      <c r="D30" s="169"/>
      <c r="E30" s="69">
        <v>40</v>
      </c>
      <c r="F30" s="101" t="s">
        <v>182</v>
      </c>
      <c r="H30" s="89">
        <v>1</v>
      </c>
      <c r="I30" s="102" t="s">
        <v>303</v>
      </c>
      <c r="J30" s="137" t="s">
        <v>228</v>
      </c>
      <c r="K30" s="101">
        <v>10</v>
      </c>
      <c r="L30" s="101" t="s">
        <v>197</v>
      </c>
      <c r="N30" s="89">
        <v>5</v>
      </c>
      <c r="O30" s="178"/>
      <c r="P30" s="146"/>
      <c r="Q30" s="146"/>
      <c r="R30" s="102" t="s">
        <v>263</v>
      </c>
      <c r="T30" s="89">
        <v>5</v>
      </c>
      <c r="U30" s="284"/>
      <c r="V30" s="76" t="s">
        <v>149</v>
      </c>
      <c r="W30" s="77" t="s">
        <v>150</v>
      </c>
      <c r="X30" s="122">
        <v>2</v>
      </c>
      <c r="Z30" s="78" t="s">
        <v>151</v>
      </c>
      <c r="AA30" s="33">
        <v>2</v>
      </c>
      <c r="AB30" s="79">
        <f>AA30*7</f>
        <v>14</v>
      </c>
      <c r="AC30" s="33">
        <f>AA30*5</f>
        <v>10</v>
      </c>
      <c r="AD30" s="33" t="s">
        <v>152</v>
      </c>
      <c r="AE30" s="80">
        <f>AB30*4+AC30*9</f>
        <v>146</v>
      </c>
    </row>
    <row r="31" spans="1:31" ht="17.100000000000001" customHeight="1">
      <c r="A31" s="51" t="s">
        <v>153</v>
      </c>
      <c r="B31" s="281"/>
      <c r="C31" s="188"/>
      <c r="D31" s="74"/>
      <c r="E31" s="74"/>
      <c r="F31" s="101" t="s">
        <v>216</v>
      </c>
      <c r="H31" s="89">
        <v>1</v>
      </c>
      <c r="I31" s="102" t="s">
        <v>294</v>
      </c>
      <c r="K31" s="89">
        <v>1</v>
      </c>
      <c r="L31" s="102" t="s">
        <v>186</v>
      </c>
      <c r="N31" s="89">
        <v>5</v>
      </c>
      <c r="O31" s="149"/>
      <c r="P31" s="151"/>
      <c r="Q31" s="149"/>
      <c r="R31" s="89" t="s">
        <v>216</v>
      </c>
      <c r="T31" s="89">
        <v>1</v>
      </c>
      <c r="U31" s="284"/>
      <c r="V31" s="64">
        <f t="shared" ref="V31" si="8">X29*5+X31*5</f>
        <v>22.5</v>
      </c>
      <c r="W31" s="77" t="s">
        <v>154</v>
      </c>
      <c r="X31" s="122">
        <v>2.5</v>
      </c>
      <c r="Y31" s="30"/>
      <c r="Z31" s="29" t="s">
        <v>155</v>
      </c>
      <c r="AA31" s="33">
        <v>2.2000000000000002</v>
      </c>
      <c r="AB31" s="33">
        <f>AA31*1</f>
        <v>2.2000000000000002</v>
      </c>
      <c r="AC31" s="33" t="s">
        <v>152</v>
      </c>
      <c r="AD31" s="33">
        <f>AA31*5</f>
        <v>11</v>
      </c>
      <c r="AE31" s="33">
        <f>AB31*4+AD31*4</f>
        <v>52.8</v>
      </c>
    </row>
    <row r="32" spans="1:31" ht="17.100000000000001" customHeight="1">
      <c r="A32" s="286" t="s">
        <v>200</v>
      </c>
      <c r="B32" s="281"/>
      <c r="C32" s="179"/>
      <c r="D32" s="151"/>
      <c r="E32" s="146"/>
      <c r="F32" s="101"/>
      <c r="H32" s="89"/>
      <c r="I32" s="102"/>
      <c r="J32" s="89"/>
      <c r="K32" s="89"/>
      <c r="L32" s="102"/>
      <c r="M32" s="89"/>
      <c r="N32" s="89"/>
      <c r="O32" s="149"/>
      <c r="P32" s="151"/>
      <c r="Q32" s="149"/>
      <c r="R32" s="101"/>
      <c r="S32" s="89"/>
      <c r="T32" s="89"/>
      <c r="U32" s="284"/>
      <c r="V32" s="76" t="s">
        <v>157</v>
      </c>
      <c r="W32" s="77" t="s">
        <v>158</v>
      </c>
      <c r="X32" s="122"/>
      <c r="Z32" s="29" t="s">
        <v>159</v>
      </c>
      <c r="AA32" s="33">
        <v>2.6</v>
      </c>
      <c r="AB32" s="33"/>
      <c r="AC32" s="33">
        <f>AA32*5</f>
        <v>13</v>
      </c>
      <c r="AD32" s="33" t="s">
        <v>152</v>
      </c>
      <c r="AE32" s="33">
        <f>AC32*9</f>
        <v>117</v>
      </c>
    </row>
    <row r="33" spans="1:31" ht="17.100000000000001" customHeight="1">
      <c r="A33" s="286"/>
      <c r="B33" s="281"/>
      <c r="C33" s="179"/>
      <c r="D33" s="151"/>
      <c r="E33" s="146"/>
      <c r="F33" s="90"/>
      <c r="G33" s="151"/>
      <c r="H33" s="90"/>
      <c r="I33" s="84"/>
      <c r="J33" s="84"/>
      <c r="K33" s="84"/>
      <c r="L33" s="102"/>
      <c r="M33" s="89"/>
      <c r="N33" s="89"/>
      <c r="O33" s="149"/>
      <c r="P33" s="151"/>
      <c r="Q33" s="149"/>
      <c r="R33" s="101"/>
      <c r="S33" s="89"/>
      <c r="T33" s="148"/>
      <c r="U33" s="284"/>
      <c r="V33" s="64">
        <f t="shared" ref="V33" si="9">X28*2+X29*7+X30*1</f>
        <v>28.4</v>
      </c>
      <c r="W33" s="85" t="s">
        <v>160</v>
      </c>
      <c r="X33" s="122"/>
      <c r="Y33" s="30"/>
      <c r="Z33" s="29" t="s">
        <v>161</v>
      </c>
      <c r="AD33" s="29">
        <f>AA33*15</f>
        <v>0</v>
      </c>
    </row>
    <row r="34" spans="1:31" ht="17.100000000000001" customHeight="1">
      <c r="A34" s="87" t="s">
        <v>162</v>
      </c>
      <c r="B34" s="88"/>
      <c r="C34" s="147"/>
      <c r="D34" s="147"/>
      <c r="E34" s="74"/>
      <c r="F34" s="146"/>
      <c r="G34" s="147"/>
      <c r="H34" s="146"/>
      <c r="I34" s="146"/>
      <c r="J34" s="89"/>
      <c r="K34" s="89"/>
      <c r="L34" s="101"/>
      <c r="M34" s="89"/>
      <c r="N34" s="90"/>
      <c r="O34" s="146"/>
      <c r="P34" s="147"/>
      <c r="Q34" s="146"/>
      <c r="R34" s="146"/>
      <c r="S34" s="147"/>
      <c r="T34" s="146"/>
      <c r="U34" s="284"/>
      <c r="V34" s="76" t="s">
        <v>163</v>
      </c>
      <c r="W34" s="91"/>
      <c r="X34" s="122"/>
      <c r="AB34" s="29">
        <f>SUM(AB29:AB33)</f>
        <v>27.4</v>
      </c>
      <c r="AC34" s="29">
        <f>SUM(AC29:AC33)</f>
        <v>23</v>
      </c>
      <c r="AD34" s="29">
        <f>SUM(AD29:AD33)</f>
        <v>95</v>
      </c>
      <c r="AE34" s="29">
        <f>AB34*4+AC34*9+AD34*4</f>
        <v>696.6</v>
      </c>
    </row>
    <row r="35" spans="1:31" ht="17.100000000000001" customHeight="1">
      <c r="A35" s="92"/>
      <c r="B35" s="93"/>
      <c r="C35" s="147"/>
      <c r="D35" s="147"/>
      <c r="E35" s="74"/>
      <c r="F35" s="146"/>
      <c r="G35" s="147"/>
      <c r="H35" s="146"/>
      <c r="I35" s="146"/>
      <c r="J35" s="84"/>
      <c r="K35" s="84"/>
      <c r="L35" s="146"/>
      <c r="M35" s="147"/>
      <c r="N35" s="146"/>
      <c r="O35" s="146"/>
      <c r="P35" s="147"/>
      <c r="Q35" s="146"/>
      <c r="R35" s="146"/>
      <c r="S35" s="147"/>
      <c r="T35" s="146"/>
      <c r="U35" s="290"/>
      <c r="V35" s="94">
        <f t="shared" ref="V35" si="10">V29*4+V31*9+V33*4</f>
        <v>728.1</v>
      </c>
      <c r="W35" s="105"/>
      <c r="X35" s="122"/>
      <c r="Y35" s="30"/>
      <c r="AB35" s="97">
        <f>AB34*4/AE34</f>
        <v>0.15733563020384725</v>
      </c>
      <c r="AC35" s="97">
        <f>AC34*9/AE34</f>
        <v>0.29715762273901808</v>
      </c>
      <c r="AD35" s="97">
        <f>AD34*4/AE34</f>
        <v>0.54550674705713464</v>
      </c>
    </row>
    <row r="36" spans="1:31" ht="17.100000000000001" customHeight="1">
      <c r="A36" s="43">
        <v>9</v>
      </c>
      <c r="B36" s="281"/>
      <c r="C36" s="44" t="str">
        <f>玉美彰化菜單!Q32</f>
        <v>日式烏龍麵</v>
      </c>
      <c r="D36" s="45" t="s">
        <v>165</v>
      </c>
      <c r="E36" s="46"/>
      <c r="F36" s="44" t="str">
        <f>玉美彰化菜單!Q33</f>
        <v>洋芋燒肉</v>
      </c>
      <c r="G36" s="45" t="s">
        <v>187</v>
      </c>
      <c r="H36" s="46"/>
      <c r="I36" s="44" t="str">
        <f>玉美彰化菜單!Q34</f>
        <v>蘿蔔糕(冷.炸)</v>
      </c>
      <c r="J36" s="45" t="s">
        <v>205</v>
      </c>
      <c r="K36" s="46"/>
      <c r="L36" s="44" t="str">
        <f>玉美彰化菜單!Q35</f>
        <v>脆炒蒲瓜</v>
      </c>
      <c r="M36" s="45" t="s">
        <v>166</v>
      </c>
      <c r="N36" s="46"/>
      <c r="O36" s="44" t="str">
        <f>玉美彰化菜單!Q36</f>
        <v>深色蔬菜</v>
      </c>
      <c r="P36" s="47" t="s">
        <v>168</v>
      </c>
      <c r="Q36" s="46"/>
      <c r="R36" s="44" t="str">
        <f>玉美彰化菜單!Q37</f>
        <v>味噌鮮蔬湯</v>
      </c>
      <c r="S36" s="47" t="s">
        <v>166</v>
      </c>
      <c r="T36" s="46"/>
      <c r="U36" s="282"/>
      <c r="V36" s="48" t="s">
        <v>140</v>
      </c>
      <c r="W36" s="49" t="s">
        <v>141</v>
      </c>
      <c r="X36" s="123">
        <v>6.3</v>
      </c>
      <c r="AB36" s="29" t="s">
        <v>142</v>
      </c>
      <c r="AC36" s="29" t="s">
        <v>143</v>
      </c>
      <c r="AD36" s="29" t="s">
        <v>144</v>
      </c>
      <c r="AE36" s="29" t="s">
        <v>145</v>
      </c>
    </row>
    <row r="37" spans="1:31" ht="17.100000000000001" customHeight="1">
      <c r="A37" s="51" t="s">
        <v>146</v>
      </c>
      <c r="B37" s="281"/>
      <c r="C37" s="162" t="s">
        <v>305</v>
      </c>
      <c r="D37" s="161"/>
      <c r="E37" s="161">
        <v>245</v>
      </c>
      <c r="F37" s="99" t="s">
        <v>241</v>
      </c>
      <c r="H37" s="161">
        <v>45</v>
      </c>
      <c r="I37" s="99" t="s">
        <v>306</v>
      </c>
      <c r="J37" s="137" t="s">
        <v>307</v>
      </c>
      <c r="K37" s="99">
        <v>30</v>
      </c>
      <c r="L37" s="98" t="s">
        <v>308</v>
      </c>
      <c r="N37" s="100">
        <v>60</v>
      </c>
      <c r="O37" s="183" t="s">
        <v>269</v>
      </c>
      <c r="P37" s="184"/>
      <c r="Q37" s="185">
        <v>100</v>
      </c>
      <c r="R37" s="98" t="s">
        <v>190</v>
      </c>
      <c r="T37" s="99">
        <v>15</v>
      </c>
      <c r="U37" s="284"/>
      <c r="V37" s="64">
        <f t="shared" ref="V37" si="11">X36*15+X38*5</f>
        <v>106.5</v>
      </c>
      <c r="W37" s="65" t="s">
        <v>147</v>
      </c>
      <c r="X37" s="122">
        <v>2</v>
      </c>
      <c r="Y37" s="30"/>
      <c r="Z37" s="33" t="s">
        <v>148</v>
      </c>
      <c r="AA37" s="33">
        <v>5.5</v>
      </c>
      <c r="AB37" s="33">
        <f>AA37*2</f>
        <v>11</v>
      </c>
      <c r="AC37" s="33"/>
      <c r="AD37" s="33">
        <f>AA37*15</f>
        <v>82.5</v>
      </c>
      <c r="AE37" s="33">
        <f>AB37*4+AD37*4</f>
        <v>374</v>
      </c>
    </row>
    <row r="38" spans="1:31" ht="17.100000000000001" customHeight="1">
      <c r="A38" s="51">
        <v>24</v>
      </c>
      <c r="B38" s="281"/>
      <c r="C38" s="83" t="s">
        <v>190</v>
      </c>
      <c r="E38" s="84">
        <v>20</v>
      </c>
      <c r="F38" s="83" t="s">
        <v>275</v>
      </c>
      <c r="H38" s="84">
        <v>20</v>
      </c>
      <c r="I38" s="101"/>
      <c r="K38" s="101"/>
      <c r="L38" s="101" t="s">
        <v>309</v>
      </c>
      <c r="N38" s="89">
        <v>5</v>
      </c>
      <c r="O38" s="178"/>
      <c r="P38" s="146"/>
      <c r="Q38" s="146"/>
      <c r="R38" s="102" t="s">
        <v>193</v>
      </c>
      <c r="T38" s="101">
        <v>10</v>
      </c>
      <c r="U38" s="284"/>
      <c r="V38" s="76" t="s">
        <v>149</v>
      </c>
      <c r="W38" s="77" t="s">
        <v>150</v>
      </c>
      <c r="X38" s="122">
        <v>2.4</v>
      </c>
      <c r="Z38" s="78" t="s">
        <v>151</v>
      </c>
      <c r="AA38" s="33">
        <v>2</v>
      </c>
      <c r="AB38" s="79">
        <f>AA38*7</f>
        <v>14</v>
      </c>
      <c r="AC38" s="33">
        <f>AA38*5</f>
        <v>10</v>
      </c>
      <c r="AD38" s="33" t="s">
        <v>152</v>
      </c>
      <c r="AE38" s="80">
        <f>AB38*4+AC38*9</f>
        <v>146</v>
      </c>
    </row>
    <row r="39" spans="1:31" ht="17.100000000000001" customHeight="1">
      <c r="A39" s="51" t="s">
        <v>153</v>
      </c>
      <c r="B39" s="281"/>
      <c r="C39" s="90" t="s">
        <v>193</v>
      </c>
      <c r="D39" s="90"/>
      <c r="E39" s="90">
        <v>15</v>
      </c>
      <c r="F39" s="90" t="s">
        <v>186</v>
      </c>
      <c r="H39" s="90">
        <v>5</v>
      </c>
      <c r="I39" s="101"/>
      <c r="J39" s="89"/>
      <c r="K39" s="89"/>
      <c r="L39" s="102" t="s">
        <v>186</v>
      </c>
      <c r="N39" s="102">
        <v>5</v>
      </c>
      <c r="O39" s="146"/>
      <c r="P39" s="146"/>
      <c r="Q39" s="146"/>
      <c r="R39" s="102" t="s">
        <v>256</v>
      </c>
      <c r="T39" s="89">
        <v>5</v>
      </c>
      <c r="U39" s="284"/>
      <c r="V39" s="64">
        <f t="shared" ref="V39" si="12">X37*5+X39*5</f>
        <v>22.5</v>
      </c>
      <c r="W39" s="77" t="s">
        <v>154</v>
      </c>
      <c r="X39" s="122">
        <v>2.5</v>
      </c>
      <c r="Y39" s="30"/>
      <c r="Z39" s="29" t="s">
        <v>155</v>
      </c>
      <c r="AA39" s="33">
        <v>2.4</v>
      </c>
      <c r="AB39" s="33">
        <f>AA39*1</f>
        <v>2.4</v>
      </c>
      <c r="AC39" s="33" t="s">
        <v>152</v>
      </c>
      <c r="AD39" s="33">
        <f>AA39*5</f>
        <v>12</v>
      </c>
      <c r="AE39" s="33">
        <f>AB39*4+AD39*4</f>
        <v>57.6</v>
      </c>
    </row>
    <row r="40" spans="1:31" ht="17.100000000000001" customHeight="1">
      <c r="A40" s="286" t="s">
        <v>217</v>
      </c>
      <c r="B40" s="281"/>
      <c r="C40" s="90" t="s">
        <v>186</v>
      </c>
      <c r="D40" s="90"/>
      <c r="E40" s="90">
        <v>5</v>
      </c>
      <c r="F40" s="146"/>
      <c r="G40" s="89"/>
      <c r="H40" s="89"/>
      <c r="I40" s="101"/>
      <c r="J40" s="89"/>
      <c r="K40" s="89"/>
      <c r="L40" s="89"/>
      <c r="N40" s="102"/>
      <c r="O40" s="146"/>
      <c r="P40" s="146"/>
      <c r="Q40" s="146"/>
      <c r="R40" s="101" t="s">
        <v>182</v>
      </c>
      <c r="T40" s="89">
        <v>1</v>
      </c>
      <c r="U40" s="284"/>
      <c r="V40" s="76" t="s">
        <v>157</v>
      </c>
      <c r="W40" s="77" t="s">
        <v>158</v>
      </c>
      <c r="X40" s="122"/>
      <c r="Z40" s="29" t="s">
        <v>159</v>
      </c>
      <c r="AA40" s="33">
        <v>2.5</v>
      </c>
      <c r="AB40" s="33"/>
      <c r="AC40" s="33">
        <f>AA40*5</f>
        <v>12.5</v>
      </c>
      <c r="AD40" s="33" t="s">
        <v>152</v>
      </c>
      <c r="AE40" s="33">
        <f>AC40*9</f>
        <v>112.5</v>
      </c>
    </row>
    <row r="41" spans="1:31" ht="17.100000000000001" customHeight="1">
      <c r="A41" s="286"/>
      <c r="B41" s="281"/>
      <c r="C41" s="90" t="s">
        <v>213</v>
      </c>
      <c r="D41" s="90"/>
      <c r="E41" s="110">
        <v>18</v>
      </c>
      <c r="F41" s="146"/>
      <c r="G41" s="89"/>
      <c r="H41" s="148"/>
      <c r="I41" s="89"/>
      <c r="J41" s="89"/>
      <c r="K41" s="89"/>
      <c r="L41" s="89"/>
      <c r="M41" s="89"/>
      <c r="N41" s="90"/>
      <c r="O41" s="146"/>
      <c r="P41" s="147"/>
      <c r="Q41" s="146"/>
      <c r="R41" s="84"/>
      <c r="S41" s="84"/>
      <c r="T41" s="148"/>
      <c r="U41" s="284"/>
      <c r="V41" s="64">
        <f t="shared" ref="V41" si="13">X36*2+X37*7+X38*1</f>
        <v>29</v>
      </c>
      <c r="W41" s="85" t="s">
        <v>160</v>
      </c>
      <c r="X41" s="122"/>
      <c r="Y41" s="30"/>
      <c r="Z41" s="29" t="s">
        <v>161</v>
      </c>
      <c r="AD41" s="29">
        <f>AA41*15</f>
        <v>0</v>
      </c>
    </row>
    <row r="42" spans="1:31" ht="17.100000000000001" customHeight="1">
      <c r="A42" s="87" t="s">
        <v>162</v>
      </c>
      <c r="B42" s="88"/>
      <c r="C42" s="90" t="s">
        <v>202</v>
      </c>
      <c r="D42" s="81"/>
      <c r="E42" s="111">
        <v>3</v>
      </c>
      <c r="F42" s="74"/>
      <c r="G42" s="84"/>
      <c r="H42" s="74"/>
      <c r="I42" s="101"/>
      <c r="J42" s="89"/>
      <c r="K42" s="89"/>
      <c r="L42" s="90"/>
      <c r="M42" s="90"/>
      <c r="N42" s="181"/>
      <c r="O42" s="74"/>
      <c r="P42" s="81"/>
      <c r="Q42" s="74"/>
      <c r="R42" s="74"/>
      <c r="S42" s="81"/>
      <c r="T42" s="74"/>
      <c r="U42" s="284"/>
      <c r="V42" s="76" t="s">
        <v>163</v>
      </c>
      <c r="W42" s="91"/>
      <c r="X42" s="122"/>
      <c r="AB42" s="29">
        <f>SUM(AB37:AB41)</f>
        <v>27.4</v>
      </c>
      <c r="AC42" s="29">
        <f>SUM(AC37:AC41)</f>
        <v>22.5</v>
      </c>
      <c r="AD42" s="29">
        <f>SUM(AD37:AD41)</f>
        <v>94.5</v>
      </c>
      <c r="AE42" s="29">
        <f>AB42*4+AC42*9+AD42*4</f>
        <v>690.1</v>
      </c>
    </row>
    <row r="43" spans="1:31" ht="17.100000000000001" customHeight="1" thickBot="1">
      <c r="A43" s="124"/>
      <c r="B43" s="125"/>
      <c r="C43" s="126"/>
      <c r="D43" s="126"/>
      <c r="E43" s="127"/>
      <c r="F43" s="127"/>
      <c r="G43" s="126"/>
      <c r="H43" s="127"/>
      <c r="I43" s="127"/>
      <c r="J43" s="126"/>
      <c r="K43" s="127"/>
      <c r="L43" s="127"/>
      <c r="M43" s="126"/>
      <c r="N43" s="127"/>
      <c r="O43" s="127"/>
      <c r="P43" s="126"/>
      <c r="Q43" s="127"/>
      <c r="R43" s="127"/>
      <c r="S43" s="126"/>
      <c r="T43" s="127"/>
      <c r="U43" s="285"/>
      <c r="V43" s="134">
        <f t="shared" ref="V43" si="14">V37*4+V39*9+V41*4</f>
        <v>744.5</v>
      </c>
      <c r="W43" s="135"/>
      <c r="X43" s="136"/>
      <c r="Y43" s="30"/>
      <c r="AB43" s="97">
        <f>AB42*4/AE42</f>
        <v>0.1588175626720765</v>
      </c>
      <c r="AC43" s="97">
        <f>AC42*9/AE42</f>
        <v>0.29343573395160122</v>
      </c>
      <c r="AD43" s="97">
        <f>AD42*4/AE42</f>
        <v>0.54774670337632225</v>
      </c>
    </row>
    <row r="44" spans="1:31" ht="21.75" customHeight="1"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138"/>
    </row>
    <row r="45" spans="1:31">
      <c r="C45" s="296"/>
      <c r="D45" s="296"/>
      <c r="E45" s="288"/>
      <c r="F45" s="288"/>
      <c r="G45" s="139"/>
      <c r="J45" s="139"/>
      <c r="M45" s="139"/>
      <c r="P45" s="139"/>
      <c r="S45" s="139"/>
      <c r="V45" s="29"/>
      <c r="X45" s="33"/>
    </row>
    <row r="46" spans="1:31">
      <c r="S46" s="29"/>
      <c r="T46" s="142"/>
      <c r="U46" s="33"/>
      <c r="V46" s="29"/>
      <c r="W46" s="29"/>
      <c r="X46" s="33"/>
      <c r="AA46" s="29"/>
    </row>
    <row r="47" spans="1:31">
      <c r="S47" s="29"/>
      <c r="T47" s="142"/>
      <c r="U47" s="33"/>
      <c r="V47" s="29"/>
      <c r="W47" s="29"/>
      <c r="X47" s="33"/>
      <c r="AA47" s="29"/>
    </row>
    <row r="48" spans="1:31">
      <c r="S48" s="141"/>
      <c r="T48" s="142"/>
      <c r="U48" s="143"/>
      <c r="V48" s="29"/>
      <c r="W48" s="29"/>
      <c r="X48" s="33"/>
      <c r="AA48" s="29"/>
    </row>
    <row r="49" spans="19:27">
      <c r="S49" s="141"/>
      <c r="T49" s="142"/>
      <c r="U49" s="143"/>
      <c r="V49" s="29"/>
      <c r="W49" s="29"/>
      <c r="X49" s="33"/>
      <c r="AA49" s="29"/>
    </row>
    <row r="50" spans="19:27">
      <c r="S50" s="141"/>
      <c r="T50" s="142"/>
      <c r="U50" s="143"/>
      <c r="V50" s="29"/>
      <c r="W50" s="29"/>
      <c r="X50" s="33"/>
      <c r="AA50" s="29"/>
    </row>
    <row r="51" spans="19:27">
      <c r="S51" s="141"/>
      <c r="T51" s="142"/>
      <c r="U51" s="143"/>
      <c r="V51" s="29"/>
      <c r="W51" s="29"/>
      <c r="X51" s="33"/>
      <c r="AA51" s="29"/>
    </row>
    <row r="52" spans="19:27">
      <c r="S52" s="141"/>
      <c r="T52" s="142"/>
      <c r="U52" s="143"/>
      <c r="V52" s="29"/>
      <c r="W52" s="29"/>
      <c r="X52" s="33"/>
      <c r="AA52" s="29"/>
    </row>
    <row r="53" spans="19:27">
      <c r="S53" s="141"/>
      <c r="T53" s="142"/>
      <c r="U53" s="143"/>
      <c r="V53" s="29"/>
      <c r="W53" s="29"/>
      <c r="X53" s="33"/>
      <c r="AA53" s="29"/>
    </row>
  </sheetData>
  <mergeCells count="19">
    <mergeCell ref="G1:X1"/>
    <mergeCell ref="B4:B9"/>
    <mergeCell ref="C4:T1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I44:X44"/>
    <mergeCell ref="C45:F45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21A25-C7D9-4E2B-9536-9E3991F8FC2D}">
  <dimension ref="A1:AE43"/>
  <sheetViews>
    <sheetView topLeftCell="A4" zoomScale="98" zoomScaleNormal="98" workbookViewId="0">
      <selection activeCell="C25" sqref="C25"/>
    </sheetView>
  </sheetViews>
  <sheetFormatPr defaultColWidth="9" defaultRowHeight="20.25"/>
  <cols>
    <col min="1" max="1" width="5.625" style="33" customWidth="1"/>
    <col min="2" max="2" width="0" style="29" hidden="1" customWidth="1"/>
    <col min="3" max="3" width="12.625" style="29" customWidth="1"/>
    <col min="4" max="4" width="4.625" style="137" customWidth="1"/>
    <col min="5" max="5" width="4.625" style="29" customWidth="1"/>
    <col min="6" max="6" width="12.625" style="29" customWidth="1"/>
    <col min="7" max="7" width="4.625" style="137" customWidth="1"/>
    <col min="8" max="8" width="4.625" style="29" customWidth="1"/>
    <col min="9" max="9" width="12.625" style="29" customWidth="1"/>
    <col min="10" max="10" width="4.625" style="137" customWidth="1"/>
    <col min="11" max="11" width="4.625" style="29" customWidth="1"/>
    <col min="12" max="12" width="12.625" style="29" customWidth="1"/>
    <col min="13" max="13" width="4.625" style="137" customWidth="1"/>
    <col min="14" max="14" width="4.625" style="29" customWidth="1"/>
    <col min="15" max="15" width="12.625" style="29" customWidth="1"/>
    <col min="16" max="16" width="4.625" style="137" customWidth="1"/>
    <col min="17" max="17" width="4.625" style="29" customWidth="1"/>
    <col min="18" max="18" width="12.625" style="29" customWidth="1"/>
    <col min="19" max="19" width="4.625" style="137" customWidth="1"/>
    <col min="20" max="20" width="4.625" style="29" customWidth="1"/>
    <col min="21" max="21" width="5.625" style="29" customWidth="1"/>
    <col min="22" max="22" width="12.625" style="141" customWidth="1"/>
    <col min="23" max="23" width="12.625" style="142" customWidth="1"/>
    <col min="24" max="24" width="5.625" style="143" customWidth="1"/>
    <col min="25" max="25" width="6.625" style="29" customWidth="1"/>
    <col min="26" max="26" width="6" style="29" hidden="1" customWidth="1"/>
    <col min="27" max="27" width="5.5" style="33" hidden="1" customWidth="1"/>
    <col min="28" max="28" width="7.75" style="29" hidden="1" customWidth="1"/>
    <col min="29" max="29" width="8" style="29" hidden="1" customWidth="1"/>
    <col min="30" max="30" width="7.875" style="29" hidden="1" customWidth="1"/>
    <col min="31" max="31" width="7.5" style="29" hidden="1" customWidth="1"/>
    <col min="32" max="16384" width="9" style="29"/>
  </cols>
  <sheetData>
    <row r="1" spans="1:31" s="24" customFormat="1" ht="20.100000000000001" customHeight="1">
      <c r="A1" s="156" t="s">
        <v>0</v>
      </c>
      <c r="B1" s="157"/>
      <c r="C1" s="157"/>
      <c r="D1" s="157"/>
      <c r="E1" s="157"/>
      <c r="F1" s="157"/>
      <c r="G1" s="297" t="s">
        <v>310</v>
      </c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8"/>
      <c r="Y1" s="23"/>
      <c r="AA1" s="25"/>
    </row>
    <row r="2" spans="1:31" ht="17.100000000000001" customHeight="1" thickBot="1">
      <c r="A2" s="158" t="s">
        <v>127</v>
      </c>
      <c r="B2" s="31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S2" s="28"/>
      <c r="T2" s="28"/>
      <c r="U2" s="28"/>
      <c r="V2" s="30"/>
      <c r="W2" s="31"/>
      <c r="X2" s="159"/>
      <c r="Y2" s="30"/>
    </row>
    <row r="3" spans="1:31" ht="17.100000000000001" customHeight="1">
      <c r="A3" s="34" t="s">
        <v>128</v>
      </c>
      <c r="B3" s="35" t="s">
        <v>129</v>
      </c>
      <c r="C3" s="36" t="s">
        <v>130</v>
      </c>
      <c r="D3" s="37" t="s">
        <v>131</v>
      </c>
      <c r="E3" s="37" t="s">
        <v>132</v>
      </c>
      <c r="F3" s="36" t="s">
        <v>133</v>
      </c>
      <c r="G3" s="37" t="s">
        <v>131</v>
      </c>
      <c r="H3" s="37" t="s">
        <v>132</v>
      </c>
      <c r="I3" s="36" t="s">
        <v>134</v>
      </c>
      <c r="J3" s="37" t="s">
        <v>131</v>
      </c>
      <c r="K3" s="37" t="s">
        <v>132</v>
      </c>
      <c r="L3" s="36" t="s">
        <v>134</v>
      </c>
      <c r="M3" s="37" t="s">
        <v>131</v>
      </c>
      <c r="N3" s="37" t="s">
        <v>132</v>
      </c>
      <c r="O3" s="36" t="s">
        <v>134</v>
      </c>
      <c r="P3" s="37" t="s">
        <v>131</v>
      </c>
      <c r="Q3" s="37" t="s">
        <v>132</v>
      </c>
      <c r="R3" s="38" t="s">
        <v>135</v>
      </c>
      <c r="S3" s="37" t="s">
        <v>131</v>
      </c>
      <c r="T3" s="37" t="s">
        <v>132</v>
      </c>
      <c r="U3" s="39" t="s">
        <v>136</v>
      </c>
      <c r="V3" s="40" t="s">
        <v>137</v>
      </c>
      <c r="W3" s="41" t="s">
        <v>138</v>
      </c>
      <c r="X3" s="42" t="s">
        <v>139</v>
      </c>
      <c r="Y3" s="33"/>
      <c r="Z3" s="33"/>
    </row>
    <row r="4" spans="1:31" ht="17.100000000000001" customHeight="1">
      <c r="A4" s="43">
        <v>9</v>
      </c>
      <c r="B4" s="292"/>
      <c r="C4" s="44" t="str">
        <f>玉美彰化菜單!A41</f>
        <v>白飯</v>
      </c>
      <c r="D4" s="45" t="s">
        <v>165</v>
      </c>
      <c r="E4" s="46"/>
      <c r="F4" s="44" t="str">
        <f>'[1]彰化菜單（招）'!A40</f>
        <v>轟炸雞翅(炸)</v>
      </c>
      <c r="G4" s="45" t="s">
        <v>205</v>
      </c>
      <c r="H4" s="46"/>
      <c r="I4" s="44" t="str">
        <f>玉美彰化菜單!A43</f>
        <v>糖醋豆包(豆)</v>
      </c>
      <c r="J4" s="45" t="s">
        <v>166</v>
      </c>
      <c r="K4" s="45"/>
      <c r="L4" s="44" t="str">
        <f>'[1]彰化菜單（招）'!A42</f>
        <v>什錦鮮蔬煲</v>
      </c>
      <c r="M4" s="45" t="s">
        <v>166</v>
      </c>
      <c r="N4" s="45"/>
      <c r="O4" s="44" t="str">
        <f>'[1]彰化菜單（招）'!A43</f>
        <v>淺色蔬菜</v>
      </c>
      <c r="P4" s="47" t="s">
        <v>168</v>
      </c>
      <c r="Q4" s="46"/>
      <c r="R4" s="44" t="str">
        <f>'[1]彰化菜單（招）'!A44</f>
        <v>玉米濃湯(芡)</v>
      </c>
      <c r="S4" s="47" t="s">
        <v>166</v>
      </c>
      <c r="T4" s="45"/>
      <c r="U4" s="293"/>
      <c r="V4" s="48" t="s">
        <v>140</v>
      </c>
      <c r="W4" s="49" t="s">
        <v>141</v>
      </c>
      <c r="X4" s="50">
        <v>6.4</v>
      </c>
      <c r="AB4" s="29" t="s">
        <v>142</v>
      </c>
      <c r="AC4" s="29" t="s">
        <v>143</v>
      </c>
      <c r="AD4" s="29" t="s">
        <v>144</v>
      </c>
      <c r="AE4" s="29" t="s">
        <v>145</v>
      </c>
    </row>
    <row r="5" spans="1:31" ht="17.100000000000001" customHeight="1">
      <c r="A5" s="51" t="s">
        <v>146</v>
      </c>
      <c r="B5" s="281"/>
      <c r="C5" s="52" t="s">
        <v>169</v>
      </c>
      <c r="D5" s="53"/>
      <c r="E5" s="54">
        <v>120</v>
      </c>
      <c r="F5" s="162" t="s">
        <v>311</v>
      </c>
      <c r="G5" s="196"/>
      <c r="H5" s="161">
        <v>80</v>
      </c>
      <c r="I5" s="197" t="s">
        <v>333</v>
      </c>
      <c r="J5" s="197" t="s">
        <v>325</v>
      </c>
      <c r="K5" s="198">
        <v>20</v>
      </c>
      <c r="L5" s="199" t="s">
        <v>258</v>
      </c>
      <c r="M5" s="198"/>
      <c r="N5" s="198">
        <v>50</v>
      </c>
      <c r="O5" s="60" t="s">
        <v>269</v>
      </c>
      <c r="P5" s="61"/>
      <c r="Q5" s="62">
        <v>100</v>
      </c>
      <c r="R5" s="199" t="s">
        <v>312</v>
      </c>
      <c r="S5" s="198"/>
      <c r="T5" s="198">
        <v>30</v>
      </c>
      <c r="U5" s="284"/>
      <c r="V5" s="64">
        <f>X4*15+X6*5</f>
        <v>107</v>
      </c>
      <c r="W5" s="65" t="s">
        <v>147</v>
      </c>
      <c r="X5" s="66">
        <v>2</v>
      </c>
      <c r="Y5" s="30"/>
      <c r="Z5" s="33" t="s">
        <v>148</v>
      </c>
      <c r="AA5" s="33">
        <v>5.8</v>
      </c>
      <c r="AB5" s="33">
        <f>AA5*2</f>
        <v>11.6</v>
      </c>
      <c r="AC5" s="33"/>
      <c r="AD5" s="33">
        <f>AA5*15</f>
        <v>87</v>
      </c>
      <c r="AE5" s="33">
        <f>AB5*4+AD5*4</f>
        <v>394.4</v>
      </c>
    </row>
    <row r="6" spans="1:31" ht="17.100000000000001" customHeight="1">
      <c r="A6" s="51">
        <v>27</v>
      </c>
      <c r="B6" s="281"/>
      <c r="C6" s="67"/>
      <c r="D6" s="68"/>
      <c r="E6" s="69"/>
      <c r="F6" s="83"/>
      <c r="G6" s="83"/>
      <c r="H6" s="83"/>
      <c r="I6" s="152" t="s">
        <v>172</v>
      </c>
      <c r="J6" s="152"/>
      <c r="K6" s="153">
        <v>20</v>
      </c>
      <c r="L6" s="152" t="s">
        <v>313</v>
      </c>
      <c r="M6" s="200"/>
      <c r="N6" s="153">
        <v>10</v>
      </c>
      <c r="O6" s="74"/>
      <c r="P6" s="74"/>
      <c r="Q6" s="74"/>
      <c r="R6" s="200" t="s">
        <v>270</v>
      </c>
      <c r="S6" s="200"/>
      <c r="T6" s="153">
        <v>5</v>
      </c>
      <c r="U6" s="284"/>
      <c r="V6" s="76" t="s">
        <v>149</v>
      </c>
      <c r="W6" s="77" t="s">
        <v>150</v>
      </c>
      <c r="X6" s="66">
        <v>2.2000000000000002</v>
      </c>
      <c r="Z6" s="78" t="s">
        <v>151</v>
      </c>
      <c r="AA6" s="33">
        <v>2</v>
      </c>
      <c r="AB6" s="79">
        <f>AA6*7</f>
        <v>14</v>
      </c>
      <c r="AC6" s="33">
        <f>AA6*5</f>
        <v>10</v>
      </c>
      <c r="AD6" s="33" t="s">
        <v>152</v>
      </c>
      <c r="AE6" s="80">
        <f>AB6*4+AC6*9</f>
        <v>146</v>
      </c>
    </row>
    <row r="7" spans="1:31" ht="17.100000000000001" customHeight="1">
      <c r="A7" s="51" t="s">
        <v>153</v>
      </c>
      <c r="B7" s="281"/>
      <c r="C7" s="81"/>
      <c r="D7" s="81"/>
      <c r="E7" s="74"/>
      <c r="F7" s="83"/>
      <c r="G7" s="84"/>
      <c r="H7" s="84"/>
      <c r="I7" s="101" t="s">
        <v>319</v>
      </c>
      <c r="J7" s="101"/>
      <c r="K7" s="101">
        <v>5</v>
      </c>
      <c r="L7" s="200" t="s">
        <v>314</v>
      </c>
      <c r="M7" s="153"/>
      <c r="N7" s="153">
        <v>15</v>
      </c>
      <c r="O7" s="74"/>
      <c r="P7" s="81"/>
      <c r="Q7" s="74"/>
      <c r="R7" s="152" t="s">
        <v>174</v>
      </c>
      <c r="S7" s="153"/>
      <c r="T7" s="153">
        <v>2</v>
      </c>
      <c r="U7" s="284"/>
      <c r="V7" s="64">
        <f>X5*5+X7*5</f>
        <v>22.5</v>
      </c>
      <c r="W7" s="77" t="s">
        <v>154</v>
      </c>
      <c r="X7" s="66">
        <v>2.5</v>
      </c>
      <c r="Y7" s="30"/>
      <c r="Z7" s="29" t="s">
        <v>155</v>
      </c>
      <c r="AA7" s="33">
        <v>1.8</v>
      </c>
      <c r="AB7" s="33">
        <f>AA7*1</f>
        <v>1.8</v>
      </c>
      <c r="AC7" s="33" t="s">
        <v>152</v>
      </c>
      <c r="AD7" s="33">
        <f>AA7*5</f>
        <v>9</v>
      </c>
      <c r="AE7" s="33">
        <f>AB7*4+AD7*4</f>
        <v>43.2</v>
      </c>
    </row>
    <row r="8" spans="1:31" ht="17.100000000000001" customHeight="1">
      <c r="A8" s="286" t="s">
        <v>156</v>
      </c>
      <c r="B8" s="281"/>
      <c r="C8" s="74"/>
      <c r="D8" s="74"/>
      <c r="E8" s="74"/>
      <c r="F8" s="83"/>
      <c r="G8" s="84"/>
      <c r="H8" s="104"/>
      <c r="I8" s="101"/>
      <c r="J8" s="89"/>
      <c r="K8" s="89"/>
      <c r="L8" s="101" t="s">
        <v>211</v>
      </c>
      <c r="M8" s="89"/>
      <c r="N8" s="89">
        <v>5</v>
      </c>
      <c r="O8" s="74"/>
      <c r="P8" s="81"/>
      <c r="Q8" s="74"/>
      <c r="R8" s="101" t="s">
        <v>211</v>
      </c>
      <c r="S8" s="89"/>
      <c r="T8" s="90">
        <v>3</v>
      </c>
      <c r="U8" s="284"/>
      <c r="V8" s="76" t="s">
        <v>157</v>
      </c>
      <c r="W8" s="77" t="s">
        <v>158</v>
      </c>
      <c r="X8" s="66"/>
      <c r="Z8" s="29" t="s">
        <v>159</v>
      </c>
      <c r="AA8" s="33">
        <v>2.5</v>
      </c>
      <c r="AB8" s="33"/>
      <c r="AC8" s="33">
        <f>AA8*5</f>
        <v>12.5</v>
      </c>
      <c r="AD8" s="33" t="s">
        <v>152</v>
      </c>
      <c r="AE8" s="33">
        <f>AC8*9</f>
        <v>112.5</v>
      </c>
    </row>
    <row r="9" spans="1:31" ht="17.100000000000001" customHeight="1">
      <c r="A9" s="286"/>
      <c r="B9" s="281"/>
      <c r="C9" s="74"/>
      <c r="D9" s="74"/>
      <c r="E9" s="74"/>
      <c r="F9" s="90"/>
      <c r="G9" s="90"/>
      <c r="H9" s="104"/>
      <c r="I9" s="102"/>
      <c r="J9" s="89"/>
      <c r="K9" s="104"/>
      <c r="L9" s="102" t="s">
        <v>199</v>
      </c>
      <c r="M9" s="84"/>
      <c r="N9" s="84">
        <v>5</v>
      </c>
      <c r="O9" s="74"/>
      <c r="P9" s="81"/>
      <c r="Q9" s="74"/>
      <c r="R9" s="101"/>
      <c r="S9" s="89"/>
      <c r="T9" s="90"/>
      <c r="U9" s="284"/>
      <c r="V9" s="64">
        <f>X4*2+X5*7+X6*1</f>
        <v>29</v>
      </c>
      <c r="W9" s="85" t="s">
        <v>160</v>
      </c>
      <c r="X9" s="86"/>
      <c r="Y9" s="30"/>
      <c r="Z9" s="29" t="s">
        <v>161</v>
      </c>
      <c r="AD9" s="29">
        <f>AA9*15</f>
        <v>0</v>
      </c>
    </row>
    <row r="10" spans="1:31" ht="17.100000000000001" customHeight="1">
      <c r="A10" s="87" t="s">
        <v>162</v>
      </c>
      <c r="B10" s="88"/>
      <c r="C10" s="74"/>
      <c r="D10" s="81"/>
      <c r="E10" s="74"/>
      <c r="F10" s="74"/>
      <c r="G10" s="81"/>
      <c r="H10" s="74"/>
      <c r="I10" s="74"/>
      <c r="J10" s="81"/>
      <c r="K10" s="74"/>
      <c r="L10" s="84"/>
      <c r="M10" s="84"/>
      <c r="N10" s="84"/>
      <c r="O10" s="74"/>
      <c r="P10" s="81"/>
      <c r="Q10" s="74"/>
      <c r="R10" s="90"/>
      <c r="S10" s="90"/>
      <c r="T10" s="90"/>
      <c r="U10" s="284"/>
      <c r="V10" s="76" t="s">
        <v>163</v>
      </c>
      <c r="W10" s="91"/>
      <c r="X10" s="66"/>
      <c r="AB10" s="29">
        <f>SUM(AB5:AB9)</f>
        <v>27.400000000000002</v>
      </c>
      <c r="AC10" s="29">
        <f>SUM(AC5:AC9)</f>
        <v>22.5</v>
      </c>
      <c r="AD10" s="29">
        <f>SUM(AD5:AD9)</f>
        <v>96</v>
      </c>
      <c r="AE10" s="29">
        <f>AB10*4+AC10*9+AD10*4</f>
        <v>696.1</v>
      </c>
    </row>
    <row r="11" spans="1:31" ht="17.100000000000001" customHeight="1">
      <c r="A11" s="92"/>
      <c r="B11" s="93"/>
      <c r="C11" s="165"/>
      <c r="D11" s="165"/>
      <c r="E11" s="74"/>
      <c r="F11" s="166"/>
      <c r="G11" s="165"/>
      <c r="H11" s="166"/>
      <c r="I11" s="166"/>
      <c r="J11" s="165"/>
      <c r="K11" s="166"/>
      <c r="L11" s="166"/>
      <c r="M11" s="165"/>
      <c r="N11" s="166"/>
      <c r="O11" s="166"/>
      <c r="P11" s="165"/>
      <c r="Q11" s="166"/>
      <c r="R11" s="166"/>
      <c r="S11" s="165"/>
      <c r="T11" s="166"/>
      <c r="U11" s="290"/>
      <c r="V11" s="94">
        <f>V5*4+V7*9+V9*4</f>
        <v>746.5</v>
      </c>
      <c r="W11" s="95"/>
      <c r="X11" s="96"/>
      <c r="Y11" s="30"/>
      <c r="AB11" s="97">
        <f>AB10*4/AE10</f>
        <v>0.15744864243643156</v>
      </c>
      <c r="AC11" s="97">
        <f>AC10*9/AE10</f>
        <v>0.29090647895417326</v>
      </c>
      <c r="AD11" s="97">
        <f>AD10*4/AE10</f>
        <v>0.55164487860939515</v>
      </c>
    </row>
    <row r="12" spans="1:31" ht="17.100000000000001" customHeight="1">
      <c r="A12" s="43">
        <v>9</v>
      </c>
      <c r="B12" s="292"/>
      <c r="C12" s="44" t="str">
        <f>'[1]彰化菜單（招）'!E39</f>
        <v>糙米飯</v>
      </c>
      <c r="D12" s="45" t="s">
        <v>165</v>
      </c>
      <c r="E12" s="46"/>
      <c r="F12" s="44" t="str">
        <f>'[1]彰化菜單（招）'!E40</f>
        <v>鐵板豬柳</v>
      </c>
      <c r="G12" s="45" t="s">
        <v>166</v>
      </c>
      <c r="H12" s="46"/>
      <c r="I12" s="44" t="str">
        <f>'[1]彰化菜單（招）'!E41</f>
        <v>胡瓜鮮匯</v>
      </c>
      <c r="J12" s="45" t="s">
        <v>166</v>
      </c>
      <c r="K12" s="45"/>
      <c r="L12" s="44" t="str">
        <f>'[1]彰化菜單（招）'!E42</f>
        <v>鮮蔬粉絲</v>
      </c>
      <c r="M12" s="45" t="s">
        <v>167</v>
      </c>
      <c r="N12" s="45"/>
      <c r="O12" s="44" t="str">
        <f>'[1]彰化菜單（招）'!E43</f>
        <v>深色蔬菜</v>
      </c>
      <c r="P12" s="47" t="s">
        <v>168</v>
      </c>
      <c r="Q12" s="46"/>
      <c r="R12" s="44" t="str">
        <f>'[1]彰化菜單（招）'!E44</f>
        <v>白玉湯</v>
      </c>
      <c r="S12" s="47" t="s">
        <v>166</v>
      </c>
      <c r="T12" s="45"/>
      <c r="U12" s="293"/>
      <c r="V12" s="48" t="s">
        <v>140</v>
      </c>
      <c r="W12" s="49" t="s">
        <v>141</v>
      </c>
      <c r="X12" s="50">
        <v>6.5</v>
      </c>
      <c r="AB12" s="29" t="s">
        <v>142</v>
      </c>
      <c r="AC12" s="29" t="s">
        <v>143</v>
      </c>
      <c r="AD12" s="29" t="s">
        <v>144</v>
      </c>
      <c r="AE12" s="29" t="s">
        <v>145</v>
      </c>
    </row>
    <row r="13" spans="1:31" ht="17.100000000000001" customHeight="1">
      <c r="A13" s="51" t="s">
        <v>146</v>
      </c>
      <c r="B13" s="281"/>
      <c r="C13" s="162" t="s">
        <v>169</v>
      </c>
      <c r="D13" s="161"/>
      <c r="E13" s="161">
        <v>80</v>
      </c>
      <c r="F13" s="98" t="s">
        <v>315</v>
      </c>
      <c r="G13" s="100"/>
      <c r="H13" s="163">
        <v>60</v>
      </c>
      <c r="I13" s="98" t="s">
        <v>316</v>
      </c>
      <c r="J13" s="99"/>
      <c r="K13" s="99">
        <v>60</v>
      </c>
      <c r="L13" s="99" t="s">
        <v>258</v>
      </c>
      <c r="M13" s="100"/>
      <c r="N13" s="163">
        <v>40</v>
      </c>
      <c r="O13" s="163" t="s">
        <v>269</v>
      </c>
      <c r="P13" s="201"/>
      <c r="Q13" s="202">
        <v>100</v>
      </c>
      <c r="R13" s="98" t="s">
        <v>214</v>
      </c>
      <c r="S13" s="100"/>
      <c r="T13" s="100">
        <v>20</v>
      </c>
      <c r="U13" s="284"/>
      <c r="V13" s="64">
        <f t="shared" ref="V13" si="0">X12*15+X14*5</f>
        <v>109.5</v>
      </c>
      <c r="W13" s="65" t="s">
        <v>147</v>
      </c>
      <c r="X13" s="66">
        <v>2</v>
      </c>
      <c r="Y13" s="30"/>
      <c r="Z13" s="33" t="s">
        <v>148</v>
      </c>
      <c r="AA13" s="33">
        <v>5.5</v>
      </c>
      <c r="AB13" s="33">
        <f>AA13*2</f>
        <v>11</v>
      </c>
      <c r="AC13" s="33"/>
      <c r="AD13" s="33">
        <f>AA13*15</f>
        <v>82.5</v>
      </c>
      <c r="AE13" s="33">
        <f>AB13*4+AD13*4</f>
        <v>374</v>
      </c>
    </row>
    <row r="14" spans="1:31" ht="17.100000000000001" customHeight="1">
      <c r="A14" s="51">
        <v>28</v>
      </c>
      <c r="B14" s="281"/>
      <c r="C14" s="83" t="s">
        <v>245</v>
      </c>
      <c r="D14" s="84"/>
      <c r="E14" s="84">
        <v>40</v>
      </c>
      <c r="F14" s="101" t="s">
        <v>211</v>
      </c>
      <c r="G14" s="89"/>
      <c r="H14" s="90">
        <v>5</v>
      </c>
      <c r="I14" s="101" t="s">
        <v>199</v>
      </c>
      <c r="J14" s="89"/>
      <c r="K14" s="89">
        <v>5</v>
      </c>
      <c r="L14" s="102" t="s">
        <v>211</v>
      </c>
      <c r="M14" s="89"/>
      <c r="N14" s="90">
        <v>5</v>
      </c>
      <c r="O14" s="113"/>
      <c r="P14" s="113"/>
      <c r="Q14" s="113"/>
      <c r="R14" s="101" t="s">
        <v>195</v>
      </c>
      <c r="S14" s="89"/>
      <c r="T14" s="89">
        <v>15</v>
      </c>
      <c r="U14" s="284"/>
      <c r="V14" s="76" t="s">
        <v>149</v>
      </c>
      <c r="W14" s="77" t="s">
        <v>150</v>
      </c>
      <c r="X14" s="66">
        <v>2.4</v>
      </c>
      <c r="Z14" s="78" t="s">
        <v>151</v>
      </c>
      <c r="AA14" s="33">
        <v>2</v>
      </c>
      <c r="AB14" s="79">
        <f>AA14*7</f>
        <v>14</v>
      </c>
      <c r="AC14" s="33">
        <f>AA14*5</f>
        <v>10</v>
      </c>
      <c r="AD14" s="33" t="s">
        <v>152</v>
      </c>
      <c r="AE14" s="80">
        <f>AB14*4+AC14*9</f>
        <v>146</v>
      </c>
    </row>
    <row r="15" spans="1:31" ht="17.100000000000001" customHeight="1">
      <c r="A15" s="51" t="s">
        <v>153</v>
      </c>
      <c r="B15" s="281"/>
      <c r="C15" s="90"/>
      <c r="D15" s="90"/>
      <c r="E15" s="90"/>
      <c r="F15" s="101" t="s">
        <v>312</v>
      </c>
      <c r="G15" s="89"/>
      <c r="H15" s="190">
        <v>10</v>
      </c>
      <c r="I15" s="102" t="s">
        <v>170</v>
      </c>
      <c r="J15" s="89"/>
      <c r="K15" s="89">
        <v>8</v>
      </c>
      <c r="L15" s="102" t="s">
        <v>199</v>
      </c>
      <c r="M15" s="89"/>
      <c r="N15" s="90">
        <v>3</v>
      </c>
      <c r="O15" s="113"/>
      <c r="P15" s="114"/>
      <c r="Q15" s="113"/>
      <c r="R15" s="101"/>
      <c r="S15" s="101"/>
      <c r="T15" s="90"/>
      <c r="U15" s="284"/>
      <c r="V15" s="64">
        <f t="shared" ref="V15" si="1">X13*5+X15*5</f>
        <v>22.5</v>
      </c>
      <c r="W15" s="77" t="s">
        <v>154</v>
      </c>
      <c r="X15" s="66">
        <v>2.5</v>
      </c>
      <c r="Y15" s="30"/>
      <c r="Z15" s="29" t="s">
        <v>155</v>
      </c>
      <c r="AA15" s="33">
        <v>2.4</v>
      </c>
      <c r="AB15" s="33">
        <f>AA15*1</f>
        <v>2.4</v>
      </c>
      <c r="AC15" s="33" t="s">
        <v>152</v>
      </c>
      <c r="AD15" s="33">
        <f>AA15*5</f>
        <v>12</v>
      </c>
      <c r="AE15" s="33">
        <f>AB15*4+AD15*4</f>
        <v>57.6</v>
      </c>
    </row>
    <row r="16" spans="1:31" ht="17.100000000000001" customHeight="1">
      <c r="A16" s="286" t="s">
        <v>164</v>
      </c>
      <c r="B16" s="281"/>
      <c r="C16" s="188"/>
      <c r="D16" s="114"/>
      <c r="E16" s="74"/>
      <c r="F16" s="101"/>
      <c r="G16" s="89"/>
      <c r="H16" s="203"/>
      <c r="I16" s="101" t="s">
        <v>211</v>
      </c>
      <c r="J16" s="89"/>
      <c r="K16" s="89">
        <v>5</v>
      </c>
      <c r="L16" s="102" t="s">
        <v>317</v>
      </c>
      <c r="M16" s="89"/>
      <c r="N16" s="90">
        <v>10</v>
      </c>
      <c r="O16" s="113"/>
      <c r="P16" s="114"/>
      <c r="Q16" s="113"/>
      <c r="R16" s="89"/>
      <c r="S16" s="89"/>
      <c r="T16" s="90"/>
      <c r="U16" s="284"/>
      <c r="V16" s="76" t="s">
        <v>157</v>
      </c>
      <c r="W16" s="77" t="s">
        <v>158</v>
      </c>
      <c r="X16" s="66"/>
      <c r="Z16" s="29" t="s">
        <v>159</v>
      </c>
      <c r="AA16" s="33">
        <v>2.5</v>
      </c>
      <c r="AB16" s="33"/>
      <c r="AC16" s="33">
        <f>AA16*5</f>
        <v>12.5</v>
      </c>
      <c r="AD16" s="33" t="s">
        <v>152</v>
      </c>
      <c r="AE16" s="33">
        <f>AC16*9</f>
        <v>112.5</v>
      </c>
    </row>
    <row r="17" spans="1:31" ht="17.100000000000001" customHeight="1">
      <c r="A17" s="286"/>
      <c r="B17" s="281"/>
      <c r="C17" s="188"/>
      <c r="D17" s="114"/>
      <c r="E17" s="74"/>
      <c r="F17" s="113"/>
      <c r="G17" s="114"/>
      <c r="H17" s="113"/>
      <c r="I17" s="89"/>
      <c r="J17" s="101"/>
      <c r="K17" s="101"/>
      <c r="L17" s="102"/>
      <c r="M17" s="89"/>
      <c r="N17" s="90"/>
      <c r="O17" s="113"/>
      <c r="P17" s="114"/>
      <c r="Q17" s="113"/>
      <c r="R17" s="90"/>
      <c r="S17" s="90"/>
      <c r="T17" s="90"/>
      <c r="U17" s="284"/>
      <c r="V17" s="64">
        <f t="shared" ref="V17" si="2">X12*2+X13*7+X14*1</f>
        <v>29.4</v>
      </c>
      <c r="W17" s="85" t="s">
        <v>160</v>
      </c>
      <c r="X17" s="86"/>
      <c r="Y17" s="30"/>
      <c r="Z17" s="29" t="s">
        <v>161</v>
      </c>
      <c r="AD17" s="29">
        <f>AA17*15</f>
        <v>0</v>
      </c>
    </row>
    <row r="18" spans="1:31" ht="17.100000000000001" customHeight="1">
      <c r="A18" s="87" t="s">
        <v>162</v>
      </c>
      <c r="B18" s="88"/>
      <c r="C18" s="81"/>
      <c r="D18" s="81"/>
      <c r="E18" s="74"/>
      <c r="F18" s="74"/>
      <c r="G18" s="81"/>
      <c r="H18" s="74"/>
      <c r="I18" s="89"/>
      <c r="J18" s="101"/>
      <c r="K18" s="101"/>
      <c r="L18" s="170"/>
      <c r="M18" s="170"/>
      <c r="N18" s="170"/>
      <c r="O18" s="74"/>
      <c r="P18" s="81"/>
      <c r="Q18" s="74"/>
      <c r="R18" s="74"/>
      <c r="S18" s="172"/>
      <c r="T18" s="74"/>
      <c r="U18" s="284"/>
      <c r="V18" s="76" t="s">
        <v>163</v>
      </c>
      <c r="W18" s="91"/>
      <c r="X18" s="66"/>
      <c r="AB18" s="29">
        <f>SUM(AB13:AB17)</f>
        <v>27.4</v>
      </c>
      <c r="AC18" s="29">
        <f>SUM(AC13:AC17)</f>
        <v>22.5</v>
      </c>
      <c r="AD18" s="29">
        <f>SUM(AD13:AD17)</f>
        <v>94.5</v>
      </c>
      <c r="AE18" s="29">
        <f>AB18*4+AC18*9+AD18*4</f>
        <v>690.1</v>
      </c>
    </row>
    <row r="19" spans="1:31" ht="17.100000000000001" customHeight="1">
      <c r="A19" s="92"/>
      <c r="B19" s="93"/>
      <c r="C19" s="81"/>
      <c r="D19" s="81"/>
      <c r="E19" s="74"/>
      <c r="F19" s="74"/>
      <c r="G19" s="81"/>
      <c r="H19" s="74"/>
      <c r="I19" s="74"/>
      <c r="J19" s="81"/>
      <c r="K19" s="74"/>
      <c r="L19" s="74"/>
      <c r="M19" s="81"/>
      <c r="N19" s="74"/>
      <c r="O19" s="74"/>
      <c r="P19" s="81"/>
      <c r="Q19" s="74"/>
      <c r="R19" s="74"/>
      <c r="S19" s="204"/>
      <c r="T19" s="74"/>
      <c r="U19" s="290"/>
      <c r="V19" s="94">
        <f t="shared" ref="V19" si="3">V13*4+V15*9+V17*4</f>
        <v>758.1</v>
      </c>
      <c r="W19" s="105"/>
      <c r="X19" s="86"/>
      <c r="Y19" s="30"/>
      <c r="AB19" s="97">
        <f>AB18*4/AE18</f>
        <v>0.1588175626720765</v>
      </c>
      <c r="AC19" s="97">
        <f>AC18*9/AE18</f>
        <v>0.29343573395160122</v>
      </c>
      <c r="AD19" s="97">
        <f>AD18*4/AE18</f>
        <v>0.54774670337632225</v>
      </c>
    </row>
    <row r="20" spans="1:31" ht="17.100000000000001" customHeight="1">
      <c r="A20" s="43">
        <v>9</v>
      </c>
      <c r="B20" s="292"/>
      <c r="C20" s="44" t="str">
        <f>'[1]彰化菜單（招）'!I39</f>
        <v>白飯</v>
      </c>
      <c r="D20" s="45" t="s">
        <v>165</v>
      </c>
      <c r="E20" s="46"/>
      <c r="F20" s="44" t="str">
        <f>'[1]彰化菜單（招）'!I40</f>
        <v>照燒雞丁</v>
      </c>
      <c r="G20" s="45" t="s">
        <v>187</v>
      </c>
      <c r="H20" s="46"/>
      <c r="I20" s="44" t="str">
        <f>'[1]彰化菜單（招）'!I41</f>
        <v>金菇白菜</v>
      </c>
      <c r="J20" s="45" t="s">
        <v>166</v>
      </c>
      <c r="K20" s="45"/>
      <c r="L20" s="44" t="str">
        <f>'[1]彰化菜單（招）'!I42</f>
        <v>家鄉滷味</v>
      </c>
      <c r="M20" s="45" t="s">
        <v>231</v>
      </c>
      <c r="N20" s="45"/>
      <c r="O20" s="44" t="str">
        <f>'[1]彰化菜單（招）'!I43</f>
        <v>深色蔬菜</v>
      </c>
      <c r="P20" s="47" t="s">
        <v>168</v>
      </c>
      <c r="Q20" s="46"/>
      <c r="R20" s="44" t="str">
        <f>'[1]彰化菜單（招）'!I44</f>
        <v>木耳豆薯湯</v>
      </c>
      <c r="S20" s="47" t="s">
        <v>166</v>
      </c>
      <c r="T20" s="45"/>
      <c r="U20" s="293"/>
      <c r="V20" s="48" t="s">
        <v>140</v>
      </c>
      <c r="W20" s="49" t="s">
        <v>141</v>
      </c>
      <c r="X20" s="50">
        <v>6.2</v>
      </c>
      <c r="AB20" s="29" t="s">
        <v>142</v>
      </c>
      <c r="AC20" s="29" t="s">
        <v>143</v>
      </c>
      <c r="AD20" s="29" t="s">
        <v>144</v>
      </c>
      <c r="AE20" s="29" t="s">
        <v>145</v>
      </c>
    </row>
    <row r="21" spans="1:31" ht="17.100000000000001" customHeight="1">
      <c r="A21" s="51" t="s">
        <v>146</v>
      </c>
      <c r="B21" s="281"/>
      <c r="C21" s="162" t="s">
        <v>169</v>
      </c>
      <c r="D21" s="161"/>
      <c r="E21" s="161">
        <v>120</v>
      </c>
      <c r="F21" s="98" t="s">
        <v>232</v>
      </c>
      <c r="G21" s="100"/>
      <c r="H21" s="163">
        <v>55</v>
      </c>
      <c r="I21" s="98" t="s">
        <v>244</v>
      </c>
      <c r="J21" s="99"/>
      <c r="K21" s="99">
        <v>60</v>
      </c>
      <c r="L21" s="98" t="s">
        <v>237</v>
      </c>
      <c r="M21" s="98"/>
      <c r="N21" s="98">
        <v>25</v>
      </c>
      <c r="O21" s="163" t="s">
        <v>269</v>
      </c>
      <c r="P21" s="201"/>
      <c r="Q21" s="202">
        <v>100</v>
      </c>
      <c r="R21" s="98" t="s">
        <v>171</v>
      </c>
      <c r="S21" s="100"/>
      <c r="T21" s="100">
        <v>30</v>
      </c>
      <c r="U21" s="284"/>
      <c r="V21" s="64">
        <f t="shared" ref="V21" si="4">X20*15+X22*5</f>
        <v>104.5</v>
      </c>
      <c r="W21" s="65" t="s">
        <v>147</v>
      </c>
      <c r="X21" s="66">
        <v>2</v>
      </c>
      <c r="Y21" s="30"/>
      <c r="Z21" s="33" t="s">
        <v>148</v>
      </c>
      <c r="AA21" s="33">
        <v>5.5</v>
      </c>
      <c r="AB21" s="33">
        <f>AA21*2</f>
        <v>11</v>
      </c>
      <c r="AC21" s="33"/>
      <c r="AD21" s="33">
        <f>AA21*15</f>
        <v>82.5</v>
      </c>
      <c r="AE21" s="33">
        <f>AB21*4+AD21*4</f>
        <v>374</v>
      </c>
    </row>
    <row r="22" spans="1:31" ht="17.100000000000001" customHeight="1">
      <c r="A22" s="51">
        <v>29</v>
      </c>
      <c r="B22" s="281"/>
      <c r="C22" s="83"/>
      <c r="D22" s="84"/>
      <c r="E22" s="84"/>
      <c r="F22" s="101" t="s">
        <v>193</v>
      </c>
      <c r="G22" s="89"/>
      <c r="H22" s="90">
        <v>10</v>
      </c>
      <c r="I22" s="101" t="s">
        <v>194</v>
      </c>
      <c r="J22" s="102"/>
      <c r="K22" s="102">
        <v>10</v>
      </c>
      <c r="L22" s="101" t="s">
        <v>318</v>
      </c>
      <c r="M22" s="89"/>
      <c r="N22" s="89">
        <v>20</v>
      </c>
      <c r="O22" s="113"/>
      <c r="P22" s="113"/>
      <c r="Q22" s="113"/>
      <c r="R22" s="101" t="s">
        <v>204</v>
      </c>
      <c r="S22" s="89"/>
      <c r="T22" s="89">
        <v>10</v>
      </c>
      <c r="U22" s="284"/>
      <c r="V22" s="76" t="s">
        <v>149</v>
      </c>
      <c r="W22" s="77" t="s">
        <v>150</v>
      </c>
      <c r="X22" s="66">
        <v>2.2999999999999998</v>
      </c>
      <c r="Z22" s="78" t="s">
        <v>151</v>
      </c>
      <c r="AA22" s="33">
        <v>2</v>
      </c>
      <c r="AB22" s="79">
        <f>AA22*7</f>
        <v>14</v>
      </c>
      <c r="AC22" s="33">
        <f>AA22*5</f>
        <v>10</v>
      </c>
      <c r="AD22" s="33" t="s">
        <v>152</v>
      </c>
      <c r="AE22" s="80">
        <f>AB22*4+AC22*9</f>
        <v>146</v>
      </c>
    </row>
    <row r="23" spans="1:31" ht="17.100000000000001" customHeight="1">
      <c r="A23" s="51" t="s">
        <v>153</v>
      </c>
      <c r="B23" s="281"/>
      <c r="C23" s="90"/>
      <c r="D23" s="90"/>
      <c r="E23" s="90"/>
      <c r="F23" s="83" t="s">
        <v>319</v>
      </c>
      <c r="G23" s="84"/>
      <c r="H23" s="90">
        <v>3</v>
      </c>
      <c r="I23" s="102" t="s">
        <v>186</v>
      </c>
      <c r="J23" s="89"/>
      <c r="K23" s="89">
        <v>5</v>
      </c>
      <c r="L23" s="89" t="s">
        <v>241</v>
      </c>
      <c r="M23" s="89"/>
      <c r="N23" s="89">
        <v>5</v>
      </c>
      <c r="O23" s="113"/>
      <c r="P23" s="114"/>
      <c r="Q23" s="113"/>
      <c r="R23" s="102" t="s">
        <v>202</v>
      </c>
      <c r="S23" s="89"/>
      <c r="T23" s="89">
        <v>5</v>
      </c>
      <c r="U23" s="284"/>
      <c r="V23" s="64">
        <f t="shared" ref="V23" si="5">X21*5+X23*5</f>
        <v>22.5</v>
      </c>
      <c r="W23" s="77" t="s">
        <v>154</v>
      </c>
      <c r="X23" s="66">
        <v>2.5</v>
      </c>
      <c r="Y23" s="30"/>
      <c r="Z23" s="29" t="s">
        <v>155</v>
      </c>
      <c r="AA23" s="33">
        <v>2.7</v>
      </c>
      <c r="AB23" s="33">
        <f>AA23*1</f>
        <v>2.7</v>
      </c>
      <c r="AC23" s="33" t="s">
        <v>152</v>
      </c>
      <c r="AD23" s="33">
        <f>AA23*5</f>
        <v>13.5</v>
      </c>
      <c r="AE23" s="33">
        <f>AB23*4+AD23*4</f>
        <v>64.8</v>
      </c>
    </row>
    <row r="24" spans="1:31" ht="17.100000000000001" customHeight="1">
      <c r="A24" s="286" t="s">
        <v>183</v>
      </c>
      <c r="B24" s="281"/>
      <c r="C24" s="90"/>
      <c r="D24" s="90"/>
      <c r="E24" s="69"/>
      <c r="F24" s="90"/>
      <c r="G24" s="90"/>
      <c r="H24" s="111"/>
      <c r="I24" s="102" t="s">
        <v>202</v>
      </c>
      <c r="J24" s="89"/>
      <c r="K24" s="89">
        <v>3</v>
      </c>
      <c r="L24" s="89"/>
      <c r="M24" s="89"/>
      <c r="N24" s="89"/>
      <c r="O24" s="113"/>
      <c r="P24" s="114"/>
      <c r="Q24" s="113"/>
      <c r="R24" s="83" t="s">
        <v>186</v>
      </c>
      <c r="S24" s="84"/>
      <c r="T24" s="84">
        <v>3</v>
      </c>
      <c r="U24" s="284"/>
      <c r="V24" s="76" t="s">
        <v>157</v>
      </c>
      <c r="W24" s="77" t="s">
        <v>158</v>
      </c>
      <c r="X24" s="66"/>
      <c r="Z24" s="29" t="s">
        <v>159</v>
      </c>
      <c r="AA24" s="33">
        <v>2.5</v>
      </c>
      <c r="AB24" s="33"/>
      <c r="AC24" s="33">
        <f>AA24*5</f>
        <v>12.5</v>
      </c>
      <c r="AD24" s="33" t="s">
        <v>152</v>
      </c>
      <c r="AE24" s="33">
        <f>AC24*9</f>
        <v>112.5</v>
      </c>
    </row>
    <row r="25" spans="1:31" ht="17.100000000000001" customHeight="1">
      <c r="A25" s="286"/>
      <c r="B25" s="281"/>
      <c r="C25" s="90"/>
      <c r="D25" s="90"/>
      <c r="E25" s="110"/>
      <c r="F25" s="205"/>
      <c r="G25" s="114"/>
      <c r="H25" s="113"/>
      <c r="I25" s="102" t="s">
        <v>197</v>
      </c>
      <c r="J25" s="89"/>
      <c r="K25" s="89">
        <v>13</v>
      </c>
      <c r="L25" s="101"/>
      <c r="M25" s="89"/>
      <c r="N25" s="193"/>
      <c r="O25" s="113"/>
      <c r="P25" s="114"/>
      <c r="Q25" s="113"/>
      <c r="R25" s="83"/>
      <c r="S25" s="84"/>
      <c r="T25" s="84"/>
      <c r="U25" s="284"/>
      <c r="V25" s="64">
        <f t="shared" ref="V25" si="6">X20*2+X21*7+X22*1</f>
        <v>28.7</v>
      </c>
      <c r="W25" s="85" t="s">
        <v>160</v>
      </c>
      <c r="X25" s="66"/>
      <c r="Y25" s="30"/>
      <c r="Z25" s="29" t="s">
        <v>161</v>
      </c>
      <c r="AD25" s="29">
        <f>AA25*15</f>
        <v>0</v>
      </c>
    </row>
    <row r="26" spans="1:31" ht="17.100000000000001" customHeight="1">
      <c r="A26" s="87" t="s">
        <v>162</v>
      </c>
      <c r="B26" s="88"/>
      <c r="C26" s="90"/>
      <c r="D26" s="90"/>
      <c r="E26" s="74"/>
      <c r="F26" s="74"/>
      <c r="G26" s="81"/>
      <c r="H26" s="74"/>
      <c r="I26" s="84"/>
      <c r="J26" s="84"/>
      <c r="K26" s="192"/>
      <c r="L26" s="89"/>
      <c r="M26" s="89"/>
      <c r="N26" s="193"/>
      <c r="O26" s="172"/>
      <c r="P26" s="81"/>
      <c r="Q26" s="74"/>
      <c r="R26" s="83"/>
      <c r="S26" s="84"/>
      <c r="T26" s="90"/>
      <c r="U26" s="284"/>
      <c r="V26" s="76" t="s">
        <v>163</v>
      </c>
      <c r="W26" s="91"/>
      <c r="X26" s="66"/>
      <c r="AB26" s="29">
        <f>SUM(AB21:AB25)</f>
        <v>27.7</v>
      </c>
      <c r="AC26" s="29">
        <f>SUM(AC21:AC25)</f>
        <v>22.5</v>
      </c>
      <c r="AD26" s="29">
        <f>SUM(AD21:AD25)</f>
        <v>96</v>
      </c>
      <c r="AE26" s="29">
        <f>AB26*4+AC26*9+AD26*4</f>
        <v>697.3</v>
      </c>
    </row>
    <row r="27" spans="1:31" ht="17.100000000000001" customHeight="1" thickBot="1">
      <c r="A27" s="117"/>
      <c r="B27" s="118"/>
      <c r="C27" s="81"/>
      <c r="D27" s="81"/>
      <c r="E27" s="74"/>
      <c r="F27" s="74"/>
      <c r="G27" s="81"/>
      <c r="H27" s="74"/>
      <c r="I27" s="74"/>
      <c r="J27" s="81"/>
      <c r="K27" s="106"/>
      <c r="L27" s="113"/>
      <c r="M27" s="114"/>
      <c r="N27" s="113"/>
      <c r="O27" s="172"/>
      <c r="P27" s="81"/>
      <c r="Q27" s="74"/>
      <c r="R27" s="74"/>
      <c r="S27" s="81"/>
      <c r="T27" s="74"/>
      <c r="U27" s="290"/>
      <c r="V27" s="94">
        <f t="shared" ref="V27" si="7">V21*4+V23*9+V25*4</f>
        <v>735.3</v>
      </c>
      <c r="W27" s="95"/>
      <c r="X27" s="66"/>
      <c r="Y27" s="30"/>
      <c r="AB27" s="97">
        <f>AB26*4/AE26</f>
        <v>0.15889860892012048</v>
      </c>
      <c r="AC27" s="97">
        <f>AC26*9/AE26</f>
        <v>0.29040585114011186</v>
      </c>
      <c r="AD27" s="97">
        <f>AD26*4/AE26</f>
        <v>0.55069553993976772</v>
      </c>
    </row>
    <row r="28" spans="1:31" ht="17.100000000000001" customHeight="1">
      <c r="A28" s="43">
        <v>9</v>
      </c>
      <c r="B28" s="281"/>
      <c r="C28" s="44" t="str">
        <f>'[1]彰化菜單（招）'!M39</f>
        <v>蕎麥飯</v>
      </c>
      <c r="D28" s="45" t="s">
        <v>165</v>
      </c>
      <c r="E28" s="46"/>
      <c r="F28" s="44" t="str">
        <f>'[1]彰化菜單（招）'!M40</f>
        <v>五味魚(海)</v>
      </c>
      <c r="G28" s="45" t="s">
        <v>166</v>
      </c>
      <c r="H28" s="46"/>
      <c r="I28" s="44" t="str">
        <f>'[1]彰化菜單（招）'!M41</f>
        <v>肉燥蒸蛋</v>
      </c>
      <c r="J28" s="45" t="s">
        <v>165</v>
      </c>
      <c r="K28" s="45"/>
      <c r="L28" s="44" t="str">
        <f>'[1]彰化菜單（招）'!M42</f>
        <v>花開富貴</v>
      </c>
      <c r="M28" s="45" t="s">
        <v>167</v>
      </c>
      <c r="N28" s="45"/>
      <c r="O28" s="44" t="str">
        <f>'[1]彰化菜單（招）'!M43</f>
        <v>淺色蔬菜</v>
      </c>
      <c r="P28" s="47" t="s">
        <v>168</v>
      </c>
      <c r="Q28" s="46"/>
      <c r="R28" s="44" t="str">
        <f>'[1]彰化菜單（招）'!M44</f>
        <v>薑絲冬瓜湯</v>
      </c>
      <c r="S28" s="47" t="s">
        <v>166</v>
      </c>
      <c r="T28" s="45"/>
      <c r="U28" s="282"/>
      <c r="V28" s="48" t="s">
        <v>140</v>
      </c>
      <c r="W28" s="49" t="s">
        <v>141</v>
      </c>
      <c r="X28" s="121">
        <v>6</v>
      </c>
      <c r="AB28" s="29" t="s">
        <v>142</v>
      </c>
      <c r="AC28" s="29" t="s">
        <v>143</v>
      </c>
      <c r="AD28" s="29" t="s">
        <v>144</v>
      </c>
      <c r="AE28" s="29" t="s">
        <v>145</v>
      </c>
    </row>
    <row r="29" spans="1:31" ht="17.100000000000001" customHeight="1">
      <c r="A29" s="51" t="s">
        <v>146</v>
      </c>
      <c r="B29" s="281"/>
      <c r="C29" s="162" t="s">
        <v>169</v>
      </c>
      <c r="D29" s="161"/>
      <c r="E29" s="161">
        <v>80</v>
      </c>
      <c r="F29" s="98" t="s">
        <v>320</v>
      </c>
      <c r="G29" s="98" t="s">
        <v>322</v>
      </c>
      <c r="H29" s="100">
        <v>65</v>
      </c>
      <c r="I29" s="98" t="s">
        <v>224</v>
      </c>
      <c r="J29" s="100"/>
      <c r="K29" s="100">
        <v>30</v>
      </c>
      <c r="L29" s="98" t="s">
        <v>321</v>
      </c>
      <c r="M29" s="98"/>
      <c r="N29" s="98">
        <v>35</v>
      </c>
      <c r="O29" s="163" t="s">
        <v>269</v>
      </c>
      <c r="P29" s="201"/>
      <c r="Q29" s="202">
        <v>100</v>
      </c>
      <c r="R29" s="98" t="s">
        <v>284</v>
      </c>
      <c r="S29" s="100"/>
      <c r="T29" s="100">
        <v>25</v>
      </c>
      <c r="U29" s="284"/>
      <c r="V29" s="64">
        <f t="shared" ref="V29" si="8">X28*15+X30*5</f>
        <v>100</v>
      </c>
      <c r="W29" s="65" t="s">
        <v>147</v>
      </c>
      <c r="X29" s="122">
        <v>2</v>
      </c>
      <c r="Y29" s="30"/>
      <c r="Z29" s="33" t="s">
        <v>148</v>
      </c>
      <c r="AA29" s="33">
        <v>5.9</v>
      </c>
      <c r="AB29" s="33">
        <f>AA29*2</f>
        <v>11.8</v>
      </c>
      <c r="AC29" s="33"/>
      <c r="AD29" s="33">
        <f>AA29*15</f>
        <v>88.5</v>
      </c>
      <c r="AE29" s="33">
        <f>AB29*4+AD29*4</f>
        <v>401.2</v>
      </c>
    </row>
    <row r="30" spans="1:31" ht="17.100000000000001" customHeight="1">
      <c r="A30" s="51">
        <v>30</v>
      </c>
      <c r="B30" s="281"/>
      <c r="C30" s="83" t="s">
        <v>302</v>
      </c>
      <c r="D30" s="84"/>
      <c r="E30" s="84">
        <v>40</v>
      </c>
      <c r="F30" s="101" t="s">
        <v>193</v>
      </c>
      <c r="G30" s="101"/>
      <c r="H30" s="101">
        <v>15</v>
      </c>
      <c r="I30" s="102" t="s">
        <v>203</v>
      </c>
      <c r="J30" s="101"/>
      <c r="K30" s="101">
        <v>5</v>
      </c>
      <c r="L30" s="102" t="s">
        <v>236</v>
      </c>
      <c r="M30" s="89"/>
      <c r="N30" s="89">
        <v>20</v>
      </c>
      <c r="O30" s="113"/>
      <c r="P30" s="113"/>
      <c r="Q30" s="113"/>
      <c r="R30" s="102" t="s">
        <v>216</v>
      </c>
      <c r="S30" s="89"/>
      <c r="T30" s="89">
        <v>1</v>
      </c>
      <c r="U30" s="284"/>
      <c r="V30" s="76" t="s">
        <v>149</v>
      </c>
      <c r="W30" s="77" t="s">
        <v>150</v>
      </c>
      <c r="X30" s="122">
        <v>2</v>
      </c>
      <c r="Z30" s="78" t="s">
        <v>151</v>
      </c>
      <c r="AA30" s="33">
        <v>2</v>
      </c>
      <c r="AB30" s="79">
        <f>AA30*7</f>
        <v>14</v>
      </c>
      <c r="AC30" s="33">
        <f>AA30*5</f>
        <v>10</v>
      </c>
      <c r="AD30" s="33" t="s">
        <v>152</v>
      </c>
      <c r="AE30" s="80">
        <f>AB30*4+AC30*9</f>
        <v>146</v>
      </c>
    </row>
    <row r="31" spans="1:31" ht="17.100000000000001" customHeight="1">
      <c r="A31" s="51" t="s">
        <v>153</v>
      </c>
      <c r="B31" s="281"/>
      <c r="C31" s="90"/>
      <c r="D31" s="90"/>
      <c r="E31" s="90"/>
      <c r="F31" s="102" t="s">
        <v>180</v>
      </c>
      <c r="G31" s="89"/>
      <c r="H31" s="89">
        <v>1</v>
      </c>
      <c r="I31" s="101" t="s">
        <v>294</v>
      </c>
      <c r="J31" s="89"/>
      <c r="K31" s="89">
        <v>1</v>
      </c>
      <c r="L31" s="101" t="s">
        <v>186</v>
      </c>
      <c r="M31" s="89"/>
      <c r="N31" s="89">
        <v>5</v>
      </c>
      <c r="O31" s="149"/>
      <c r="P31" s="151"/>
      <c r="Q31" s="149"/>
      <c r="R31" s="101"/>
      <c r="S31" s="89"/>
      <c r="T31" s="90"/>
      <c r="U31" s="284"/>
      <c r="V31" s="64">
        <f t="shared" ref="V31" si="9">X29*5+X31*5</f>
        <v>22.5</v>
      </c>
      <c r="W31" s="77" t="s">
        <v>154</v>
      </c>
      <c r="X31" s="122">
        <v>2.5</v>
      </c>
      <c r="Y31" s="30"/>
      <c r="Z31" s="29" t="s">
        <v>155</v>
      </c>
      <c r="AA31" s="33">
        <v>2.2999999999999998</v>
      </c>
      <c r="AB31" s="33">
        <f>AA31*1</f>
        <v>2.2999999999999998</v>
      </c>
      <c r="AC31" s="33" t="s">
        <v>152</v>
      </c>
      <c r="AD31" s="33">
        <f>AA31*5</f>
        <v>11.5</v>
      </c>
      <c r="AE31" s="33">
        <f>AB31*4+AD31*4</f>
        <v>55.2</v>
      </c>
    </row>
    <row r="32" spans="1:31" ht="17.100000000000001" customHeight="1">
      <c r="A32" s="286" t="s">
        <v>200</v>
      </c>
      <c r="B32" s="281"/>
      <c r="C32" s="179"/>
      <c r="D32" s="151"/>
      <c r="E32" s="146"/>
      <c r="F32" s="90"/>
      <c r="G32" s="151"/>
      <c r="H32" s="151"/>
      <c r="I32" s="102"/>
      <c r="J32" s="89"/>
      <c r="K32" s="89"/>
      <c r="L32" s="89"/>
      <c r="M32" s="89"/>
      <c r="N32" s="90"/>
      <c r="O32" s="149"/>
      <c r="P32" s="151"/>
      <c r="Q32" s="149"/>
      <c r="R32" s="102"/>
      <c r="S32" s="89"/>
      <c r="T32" s="90"/>
      <c r="U32" s="284"/>
      <c r="V32" s="76" t="s">
        <v>157</v>
      </c>
      <c r="W32" s="77" t="s">
        <v>158</v>
      </c>
      <c r="X32" s="122"/>
      <c r="Z32" s="29" t="s">
        <v>159</v>
      </c>
      <c r="AA32" s="33">
        <v>2.5</v>
      </c>
      <c r="AB32" s="33"/>
      <c r="AC32" s="33">
        <f>AA32*5</f>
        <v>12.5</v>
      </c>
      <c r="AD32" s="33" t="s">
        <v>152</v>
      </c>
      <c r="AE32" s="33">
        <f>AC32*9</f>
        <v>112.5</v>
      </c>
    </row>
    <row r="33" spans="1:31" ht="17.100000000000001" customHeight="1">
      <c r="A33" s="286"/>
      <c r="B33" s="281"/>
      <c r="C33" s="179"/>
      <c r="D33" s="151"/>
      <c r="E33" s="146"/>
      <c r="F33" s="90"/>
      <c r="G33" s="151"/>
      <c r="H33" s="90"/>
      <c r="I33" s="101"/>
      <c r="J33" s="89"/>
      <c r="K33" s="90"/>
      <c r="L33" s="83"/>
      <c r="M33" s="84"/>
      <c r="N33" s="90"/>
      <c r="O33" s="149"/>
      <c r="P33" s="151"/>
      <c r="Q33" s="149"/>
      <c r="R33" s="149"/>
      <c r="S33" s="206"/>
      <c r="T33" s="146"/>
      <c r="U33" s="284"/>
      <c r="V33" s="64">
        <f t="shared" ref="V33" si="10">X28*2+X29*7+X30*1</f>
        <v>28</v>
      </c>
      <c r="W33" s="85" t="s">
        <v>160</v>
      </c>
      <c r="X33" s="122"/>
      <c r="Y33" s="30"/>
      <c r="Z33" s="29" t="s">
        <v>161</v>
      </c>
      <c r="AD33" s="29">
        <f>AA33*15</f>
        <v>0</v>
      </c>
    </row>
    <row r="34" spans="1:31" ht="17.100000000000001" customHeight="1">
      <c r="A34" s="87" t="s">
        <v>162</v>
      </c>
      <c r="B34" s="88"/>
      <c r="C34" s="81"/>
      <c r="D34" s="81"/>
      <c r="E34" s="74"/>
      <c r="F34" s="74"/>
      <c r="G34" s="81"/>
      <c r="H34" s="74"/>
      <c r="I34" s="74"/>
      <c r="J34" s="81"/>
      <c r="K34" s="74"/>
      <c r="L34" s="90"/>
      <c r="M34" s="90"/>
      <c r="N34" s="90"/>
      <c r="O34" s="74"/>
      <c r="P34" s="81"/>
      <c r="Q34" s="74"/>
      <c r="R34" s="74"/>
      <c r="S34" s="81"/>
      <c r="T34" s="74"/>
      <c r="U34" s="284"/>
      <c r="V34" s="76" t="s">
        <v>163</v>
      </c>
      <c r="W34" s="91"/>
      <c r="X34" s="122"/>
      <c r="AB34" s="29">
        <f>SUM(AB29:AB33)</f>
        <v>28.1</v>
      </c>
      <c r="AC34" s="29">
        <f>SUM(AC29:AC33)</f>
        <v>22.5</v>
      </c>
      <c r="AD34" s="29">
        <f>SUM(AD29:AD33)</f>
        <v>100</v>
      </c>
      <c r="AE34" s="29">
        <f>AB34*4+AC34*9+AD34*4</f>
        <v>714.9</v>
      </c>
    </row>
    <row r="35" spans="1:31" ht="17.100000000000001" customHeight="1">
      <c r="A35" s="92"/>
      <c r="B35" s="93"/>
      <c r="C35" s="81"/>
      <c r="D35" s="81"/>
      <c r="E35" s="74"/>
      <c r="F35" s="74"/>
      <c r="G35" s="81"/>
      <c r="H35" s="74"/>
      <c r="I35" s="74"/>
      <c r="J35" s="81"/>
      <c r="K35" s="74"/>
      <c r="L35" s="74"/>
      <c r="M35" s="81"/>
      <c r="N35" s="74"/>
      <c r="O35" s="74"/>
      <c r="P35" s="81"/>
      <c r="Q35" s="74"/>
      <c r="R35" s="74"/>
      <c r="S35" s="81"/>
      <c r="T35" s="74"/>
      <c r="U35" s="290"/>
      <c r="V35" s="94">
        <f t="shared" ref="V35" si="11">V29*4+V31*9+V33*4</f>
        <v>714.5</v>
      </c>
      <c r="W35" s="105"/>
      <c r="X35" s="122"/>
      <c r="Y35" s="30"/>
      <c r="AB35" s="97">
        <f>AB34*4/AE34</f>
        <v>0.15722478668345224</v>
      </c>
      <c r="AC35" s="97">
        <f>AC34*9/AE34</f>
        <v>0.28325639949643305</v>
      </c>
      <c r="AD35" s="97">
        <f>AD34*4/AE34</f>
        <v>0.5595188138201147</v>
      </c>
    </row>
    <row r="36" spans="1:31" ht="17.100000000000001" customHeight="1">
      <c r="A36" s="43">
        <v>10</v>
      </c>
      <c r="B36" s="281"/>
      <c r="C36" s="44"/>
      <c r="D36" s="45"/>
      <c r="E36" s="46"/>
      <c r="F36" s="44"/>
      <c r="G36" s="45"/>
      <c r="H36" s="46"/>
      <c r="I36" s="44"/>
      <c r="J36" s="45"/>
      <c r="K36" s="45"/>
      <c r="L36" s="44"/>
      <c r="M36" s="45"/>
      <c r="N36" s="45"/>
      <c r="O36" s="44"/>
      <c r="P36" s="47"/>
      <c r="Q36" s="46"/>
      <c r="R36" s="44"/>
      <c r="S36" s="47"/>
      <c r="T36" s="45"/>
      <c r="U36" s="282"/>
      <c r="V36" s="48" t="s">
        <v>140</v>
      </c>
      <c r="W36" s="49" t="s">
        <v>141</v>
      </c>
      <c r="X36" s="123"/>
      <c r="AB36" s="29" t="s">
        <v>142</v>
      </c>
      <c r="AC36" s="29" t="s">
        <v>143</v>
      </c>
      <c r="AD36" s="29" t="s">
        <v>144</v>
      </c>
      <c r="AE36" s="29" t="s">
        <v>145</v>
      </c>
    </row>
    <row r="37" spans="1:31" ht="17.100000000000001" customHeight="1">
      <c r="A37" s="51" t="s">
        <v>146</v>
      </c>
      <c r="B37" s="281"/>
      <c r="C37" s="160"/>
      <c r="D37" s="161"/>
      <c r="E37" s="54"/>
      <c r="F37" s="99"/>
      <c r="G37" s="100"/>
      <c r="H37" s="163"/>
      <c r="I37" s="98"/>
      <c r="J37" s="100"/>
      <c r="K37" s="163"/>
      <c r="L37" s="98"/>
      <c r="M37" s="100"/>
      <c r="N37" s="163"/>
      <c r="O37" s="163"/>
      <c r="P37" s="174"/>
      <c r="Q37" s="175"/>
      <c r="R37" s="98"/>
      <c r="S37" s="100"/>
      <c r="T37" s="163"/>
      <c r="U37" s="284"/>
      <c r="V37" s="64">
        <f t="shared" ref="V37" si="12">X36*15+X38*5</f>
        <v>0</v>
      </c>
      <c r="W37" s="65" t="s">
        <v>147</v>
      </c>
      <c r="X37" s="122"/>
      <c r="Y37" s="30"/>
      <c r="Z37" s="33" t="s">
        <v>148</v>
      </c>
      <c r="AA37" s="33">
        <v>5.7</v>
      </c>
      <c r="AB37" s="33">
        <f>AA37*2</f>
        <v>11.4</v>
      </c>
      <c r="AC37" s="33"/>
      <c r="AD37" s="33">
        <f>AA37*15</f>
        <v>85.5</v>
      </c>
      <c r="AE37" s="33">
        <f>AB37*4+AD37*4</f>
        <v>387.6</v>
      </c>
    </row>
    <row r="38" spans="1:31" ht="17.100000000000001" customHeight="1">
      <c r="A38" s="51">
        <v>1</v>
      </c>
      <c r="B38" s="281"/>
      <c r="C38" s="164"/>
      <c r="D38" s="84"/>
      <c r="E38" s="69"/>
      <c r="F38" s="101"/>
      <c r="G38" s="89"/>
      <c r="H38" s="90"/>
      <c r="I38" s="102"/>
      <c r="J38" s="89"/>
      <c r="K38" s="90"/>
      <c r="L38" s="101"/>
      <c r="M38" s="89"/>
      <c r="N38" s="90"/>
      <c r="O38" s="149"/>
      <c r="P38" s="149"/>
      <c r="Q38" s="149"/>
      <c r="R38" s="102"/>
      <c r="S38" s="89"/>
      <c r="T38" s="90"/>
      <c r="U38" s="284"/>
      <c r="V38" s="76" t="s">
        <v>149</v>
      </c>
      <c r="W38" s="77" t="s">
        <v>150</v>
      </c>
      <c r="X38" s="122"/>
      <c r="Z38" s="78" t="s">
        <v>151</v>
      </c>
      <c r="AA38" s="33">
        <v>2</v>
      </c>
      <c r="AB38" s="79">
        <f>AA38*7</f>
        <v>14</v>
      </c>
      <c r="AC38" s="33">
        <f>AA38*5</f>
        <v>10</v>
      </c>
      <c r="AD38" s="33" t="s">
        <v>152</v>
      </c>
      <c r="AE38" s="80">
        <f>AB38*4+AC38*9</f>
        <v>146</v>
      </c>
    </row>
    <row r="39" spans="1:31" ht="17.100000000000001" customHeight="1">
      <c r="A39" s="51" t="s">
        <v>153</v>
      </c>
      <c r="B39" s="281"/>
      <c r="C39" s="179"/>
      <c r="D39" s="151"/>
      <c r="E39" s="69"/>
      <c r="F39" s="89"/>
      <c r="G39" s="89"/>
      <c r="H39" s="90"/>
      <c r="I39" s="101"/>
      <c r="J39" s="89"/>
      <c r="K39" s="90"/>
      <c r="L39" s="101"/>
      <c r="M39" s="101"/>
      <c r="N39" s="90"/>
      <c r="O39" s="149"/>
      <c r="P39" s="151"/>
      <c r="Q39" s="149"/>
      <c r="R39" s="83"/>
      <c r="S39" s="84"/>
      <c r="T39" s="90"/>
      <c r="U39" s="284"/>
      <c r="V39" s="64">
        <f t="shared" ref="V39" si="13">X37*5+X39*5</f>
        <v>0</v>
      </c>
      <c r="W39" s="77" t="s">
        <v>154</v>
      </c>
      <c r="X39" s="122"/>
      <c r="Y39" s="30"/>
      <c r="Z39" s="29" t="s">
        <v>155</v>
      </c>
      <c r="AA39" s="33">
        <v>2.2999999999999998</v>
      </c>
      <c r="AB39" s="33">
        <f>AA39*1</f>
        <v>2.2999999999999998</v>
      </c>
      <c r="AC39" s="33" t="s">
        <v>152</v>
      </c>
      <c r="AD39" s="33">
        <f>AA39*5</f>
        <v>11.5</v>
      </c>
      <c r="AE39" s="33">
        <f>AB39*4+AD39*4</f>
        <v>55.2</v>
      </c>
    </row>
    <row r="40" spans="1:31" ht="17.100000000000001" customHeight="1">
      <c r="A40" s="286" t="s">
        <v>217</v>
      </c>
      <c r="B40" s="281"/>
      <c r="C40" s="179"/>
      <c r="D40" s="151"/>
      <c r="E40" s="69"/>
      <c r="F40" s="101"/>
      <c r="G40" s="89"/>
      <c r="H40" s="90"/>
      <c r="I40" s="102"/>
      <c r="J40" s="89"/>
      <c r="K40" s="90"/>
      <c r="L40" s="102"/>
      <c r="M40" s="89"/>
      <c r="N40" s="90"/>
      <c r="O40" s="149"/>
      <c r="P40" s="151"/>
      <c r="Q40" s="149"/>
      <c r="R40" s="84"/>
      <c r="S40" s="84"/>
      <c r="T40" s="90"/>
      <c r="U40" s="284"/>
      <c r="V40" s="76" t="s">
        <v>157</v>
      </c>
      <c r="W40" s="77" t="s">
        <v>158</v>
      </c>
      <c r="X40" s="122"/>
      <c r="Z40" s="29" t="s">
        <v>159</v>
      </c>
      <c r="AA40" s="33">
        <v>2.5</v>
      </c>
      <c r="AB40" s="33"/>
      <c r="AC40" s="33">
        <f>AA40*5</f>
        <v>12.5</v>
      </c>
      <c r="AD40" s="33" t="s">
        <v>152</v>
      </c>
      <c r="AE40" s="33">
        <f>AC40*9</f>
        <v>112.5</v>
      </c>
    </row>
    <row r="41" spans="1:31" ht="17.100000000000001" customHeight="1">
      <c r="A41" s="286"/>
      <c r="B41" s="281"/>
      <c r="C41" s="179"/>
      <c r="D41" s="151"/>
      <c r="E41" s="110"/>
      <c r="F41" s="90"/>
      <c r="G41" s="151"/>
      <c r="H41" s="90"/>
      <c r="I41" s="207"/>
      <c r="J41" s="84"/>
      <c r="K41" s="90"/>
      <c r="L41" s="89"/>
      <c r="M41" s="89"/>
      <c r="N41" s="90"/>
      <c r="O41" s="149"/>
      <c r="P41" s="151"/>
      <c r="Q41" s="149"/>
      <c r="R41" s="149"/>
      <c r="S41" s="206"/>
      <c r="T41" s="74"/>
      <c r="U41" s="284"/>
      <c r="V41" s="64">
        <f t="shared" ref="V41" si="14">X36*2+X37*7+X38*1</f>
        <v>0</v>
      </c>
      <c r="W41" s="85" t="s">
        <v>160</v>
      </c>
      <c r="X41" s="122"/>
      <c r="Y41" s="30"/>
      <c r="Z41" s="29" t="s">
        <v>161</v>
      </c>
      <c r="AD41" s="29">
        <f>AA41*15</f>
        <v>0</v>
      </c>
    </row>
    <row r="42" spans="1:31" ht="17.100000000000001" customHeight="1">
      <c r="A42" s="87" t="s">
        <v>162</v>
      </c>
      <c r="B42" s="88"/>
      <c r="C42" s="81"/>
      <c r="D42" s="81"/>
      <c r="E42" s="113"/>
      <c r="F42" s="74"/>
      <c r="G42" s="81"/>
      <c r="H42" s="74"/>
      <c r="I42" s="74"/>
      <c r="J42" s="81"/>
      <c r="K42" s="74"/>
      <c r="L42" s="90"/>
      <c r="M42" s="90"/>
      <c r="N42" s="90"/>
      <c r="O42" s="74"/>
      <c r="P42" s="81"/>
      <c r="Q42" s="74"/>
      <c r="R42" s="74"/>
      <c r="S42" s="81"/>
      <c r="T42" s="74"/>
      <c r="U42" s="284"/>
      <c r="V42" s="76" t="s">
        <v>163</v>
      </c>
      <c r="W42" s="91"/>
      <c r="X42" s="122"/>
      <c r="AB42" s="29">
        <f>SUM(AB37:AB41)</f>
        <v>27.7</v>
      </c>
      <c r="AC42" s="29">
        <f>SUM(AC37:AC41)</f>
        <v>22.5</v>
      </c>
      <c r="AD42" s="29">
        <f>SUM(AD37:AD41)</f>
        <v>97</v>
      </c>
      <c r="AE42" s="29">
        <f>AB42*4+AC42*9+AD42*4</f>
        <v>701.3</v>
      </c>
    </row>
    <row r="43" spans="1:31" ht="17.100000000000001" customHeight="1" thickBot="1">
      <c r="A43" s="124"/>
      <c r="B43" s="125"/>
      <c r="C43" s="126"/>
      <c r="D43" s="126"/>
      <c r="E43" s="127"/>
      <c r="F43" s="127"/>
      <c r="G43" s="126"/>
      <c r="H43" s="127"/>
      <c r="I43" s="127"/>
      <c r="J43" s="126"/>
      <c r="K43" s="127"/>
      <c r="L43" s="127"/>
      <c r="M43" s="126"/>
      <c r="N43" s="127"/>
      <c r="O43" s="127"/>
      <c r="P43" s="126"/>
      <c r="Q43" s="127"/>
      <c r="R43" s="127"/>
      <c r="S43" s="126"/>
      <c r="T43" s="127"/>
      <c r="U43" s="285"/>
      <c r="V43" s="94">
        <f t="shared" ref="V43" si="15">V37*4+V39*9+V41*4</f>
        <v>0</v>
      </c>
      <c r="W43" s="135"/>
      <c r="X43" s="136"/>
      <c r="Y43" s="30"/>
      <c r="AB43" s="97">
        <f>AB42*4/AE42</f>
        <v>0.15799230001425923</v>
      </c>
      <c r="AC43" s="97">
        <f>AC42*9/AE42</f>
        <v>0.28874946527876805</v>
      </c>
      <c r="AD43" s="97">
        <f>AD42*4/AE42</f>
        <v>0.55325823470697277</v>
      </c>
    </row>
  </sheetData>
  <mergeCells count="16">
    <mergeCell ref="G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AC805-7C76-4E03-8953-F8C94B70D510}">
  <sheetPr>
    <pageSetUpPr fitToPage="1"/>
  </sheetPr>
  <dimension ref="B1:AF52"/>
  <sheetViews>
    <sheetView topLeftCell="A19" zoomScale="50" zoomScaleNormal="50" workbookViewId="0">
      <selection activeCell="S17" sqref="S17"/>
    </sheetView>
  </sheetViews>
  <sheetFormatPr defaultRowHeight="20.25"/>
  <cols>
    <col min="1" max="1" width="1.875" style="381" customWidth="1"/>
    <col min="2" max="2" width="4.875" style="386" customWidth="1"/>
    <col min="3" max="3" width="0" style="381" hidden="1" customWidth="1"/>
    <col min="4" max="4" width="28.625" style="381" customWidth="1"/>
    <col min="5" max="5" width="5.625" style="385" customWidth="1"/>
    <col min="6" max="6" width="9.625" style="381" customWidth="1"/>
    <col min="7" max="7" width="28.625" style="381" customWidth="1"/>
    <col min="8" max="8" width="5.625" style="385" customWidth="1"/>
    <col min="9" max="9" width="9.625" style="381" customWidth="1"/>
    <col min="10" max="10" width="28.625" style="381" customWidth="1"/>
    <col min="11" max="11" width="5.625" style="385" customWidth="1"/>
    <col min="12" max="12" width="9.625" style="381" customWidth="1"/>
    <col min="13" max="13" width="28.625" style="381" customWidth="1"/>
    <col min="14" max="14" width="5.625" style="385" customWidth="1"/>
    <col min="15" max="15" width="9.625" style="381" customWidth="1"/>
    <col min="16" max="16" width="28.625" style="381" customWidth="1"/>
    <col min="17" max="17" width="5.625" style="385" customWidth="1"/>
    <col min="18" max="18" width="9.625" style="381" customWidth="1"/>
    <col min="19" max="19" width="28.625" style="381" customWidth="1"/>
    <col min="20" max="20" width="5.625" style="385" customWidth="1"/>
    <col min="21" max="21" width="9.625" style="381" customWidth="1"/>
    <col min="22" max="22" width="12.125" style="384" customWidth="1"/>
    <col min="23" max="23" width="11.75" style="141" customWidth="1"/>
    <col min="24" max="24" width="11.25" style="208" customWidth="1"/>
    <col min="25" max="25" width="6.625" style="143" customWidth="1"/>
    <col min="26" max="26" width="6.625" style="381" customWidth="1"/>
    <col min="27" max="27" width="6" style="382" hidden="1" customWidth="1"/>
    <col min="28" max="28" width="5.5" style="383" hidden="1" customWidth="1"/>
    <col min="29" max="29" width="7.75" style="382" hidden="1" customWidth="1"/>
    <col min="30" max="30" width="8" style="382" hidden="1" customWidth="1"/>
    <col min="31" max="31" width="7.875" style="382" hidden="1" customWidth="1"/>
    <col min="32" max="32" width="7.5" style="382" hidden="1" customWidth="1"/>
    <col min="33" max="16384" width="9" style="381"/>
  </cols>
  <sheetData>
    <row r="1" spans="2:32" s="382" customFormat="1" ht="38.25">
      <c r="B1" s="532" t="s">
        <v>498</v>
      </c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25"/>
      <c r="AB1" s="383"/>
    </row>
    <row r="2" spans="2:32" s="382" customFormat="1" ht="18.95" customHeight="1">
      <c r="B2" s="531"/>
      <c r="C2" s="530"/>
      <c r="D2" s="530"/>
      <c r="E2" s="530"/>
      <c r="F2" s="530"/>
      <c r="G2" s="530"/>
      <c r="H2" s="529"/>
      <c r="I2" s="525"/>
      <c r="J2" s="525"/>
      <c r="K2" s="529"/>
      <c r="L2" s="525"/>
      <c r="M2" s="525"/>
      <c r="N2" s="529"/>
      <c r="O2" s="525"/>
      <c r="P2" s="525"/>
      <c r="Q2" s="529"/>
      <c r="R2" s="525"/>
      <c r="S2" s="525"/>
      <c r="T2" s="529"/>
      <c r="U2" s="525"/>
      <c r="V2" s="528"/>
      <c r="W2" s="526"/>
      <c r="X2" s="527"/>
      <c r="Y2" s="526"/>
      <c r="Z2" s="525"/>
      <c r="AB2" s="383"/>
    </row>
    <row r="3" spans="2:32" s="382" customFormat="1" ht="30" customHeight="1" thickBot="1">
      <c r="B3" s="524" t="s">
        <v>127</v>
      </c>
      <c r="C3" s="524"/>
      <c r="D3" s="523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T3" s="522"/>
      <c r="U3" s="522"/>
      <c r="V3" s="521"/>
      <c r="W3" s="520"/>
      <c r="X3" s="519"/>
      <c r="Y3" s="518"/>
      <c r="Z3" s="396"/>
      <c r="AB3" s="383"/>
    </row>
    <row r="4" spans="2:32" s="508" customFormat="1" ht="43.5">
      <c r="B4" s="517" t="s">
        <v>128</v>
      </c>
      <c r="C4" s="516" t="s">
        <v>129</v>
      </c>
      <c r="D4" s="513" t="s">
        <v>130</v>
      </c>
      <c r="E4" s="514" t="s">
        <v>131</v>
      </c>
      <c r="F4" s="513"/>
      <c r="G4" s="513" t="s">
        <v>497</v>
      </c>
      <c r="H4" s="514" t="s">
        <v>131</v>
      </c>
      <c r="I4" s="513"/>
      <c r="J4" s="513" t="s">
        <v>134</v>
      </c>
      <c r="K4" s="514" t="s">
        <v>131</v>
      </c>
      <c r="L4" s="513"/>
      <c r="M4" s="513" t="s">
        <v>134</v>
      </c>
      <c r="N4" s="514" t="s">
        <v>131</v>
      </c>
      <c r="O4" s="513"/>
      <c r="P4" s="513" t="s">
        <v>134</v>
      </c>
      <c r="Q4" s="514" t="s">
        <v>131</v>
      </c>
      <c r="R4" s="513"/>
      <c r="S4" s="515" t="s">
        <v>135</v>
      </c>
      <c r="T4" s="514" t="s">
        <v>131</v>
      </c>
      <c r="U4" s="513"/>
      <c r="V4" s="512" t="s">
        <v>136</v>
      </c>
      <c r="W4" s="512" t="s">
        <v>496</v>
      </c>
      <c r="X4" s="511" t="s">
        <v>138</v>
      </c>
      <c r="Y4" s="510" t="s">
        <v>139</v>
      </c>
      <c r="Z4" s="509"/>
      <c r="AA4" s="442"/>
      <c r="AB4" s="383"/>
      <c r="AC4" s="382"/>
      <c r="AD4" s="382"/>
      <c r="AE4" s="382"/>
      <c r="AF4" s="382"/>
    </row>
    <row r="5" spans="2:32" s="24" customFormat="1" ht="42" customHeight="1">
      <c r="B5" s="454"/>
      <c r="C5" s="435"/>
      <c r="D5" s="451"/>
      <c r="E5" s="451"/>
      <c r="F5" s="507" t="s">
        <v>132</v>
      </c>
      <c r="G5" s="451"/>
      <c r="H5" s="451"/>
      <c r="I5" s="507" t="s">
        <v>132</v>
      </c>
      <c r="J5" s="451"/>
      <c r="K5" s="451"/>
      <c r="L5" s="507" t="s">
        <v>132</v>
      </c>
      <c r="M5" s="451"/>
      <c r="N5" s="451"/>
      <c r="O5" s="507" t="s">
        <v>132</v>
      </c>
      <c r="P5" s="451"/>
      <c r="Q5" s="451"/>
      <c r="R5" s="507" t="s">
        <v>132</v>
      </c>
      <c r="S5" s="451"/>
      <c r="T5" s="451"/>
      <c r="U5" s="507" t="s">
        <v>132</v>
      </c>
      <c r="V5" s="506" t="s">
        <v>495</v>
      </c>
      <c r="W5" s="474" t="s">
        <v>25</v>
      </c>
      <c r="X5" s="473" t="s">
        <v>141</v>
      </c>
      <c r="Y5" s="496">
        <v>0</v>
      </c>
      <c r="Z5" s="382"/>
      <c r="AA5" s="382"/>
      <c r="AB5" s="383"/>
      <c r="AC5" s="382" t="s">
        <v>142</v>
      </c>
      <c r="AD5" s="382" t="s">
        <v>143</v>
      </c>
      <c r="AE5" s="382" t="s">
        <v>144</v>
      </c>
      <c r="AF5" s="382" t="s">
        <v>145</v>
      </c>
    </row>
    <row r="6" spans="2:32" s="381" customFormat="1" ht="27.95" customHeight="1">
      <c r="B6" s="438" t="s">
        <v>146</v>
      </c>
      <c r="C6" s="435"/>
      <c r="D6" s="495"/>
      <c r="E6" s="495"/>
      <c r="F6" s="495"/>
      <c r="G6" s="491"/>
      <c r="H6" s="495"/>
      <c r="I6" s="491"/>
      <c r="J6" s="491"/>
      <c r="K6" s="491"/>
      <c r="L6" s="491"/>
      <c r="M6" s="495"/>
      <c r="N6" s="491"/>
      <c r="O6" s="491"/>
      <c r="P6" s="491"/>
      <c r="Q6" s="491"/>
      <c r="R6" s="491"/>
      <c r="S6" s="495"/>
      <c r="T6" s="491"/>
      <c r="U6" s="491"/>
      <c r="V6" s="415"/>
      <c r="W6" s="456" t="s">
        <v>494</v>
      </c>
      <c r="X6" s="472" t="s">
        <v>147</v>
      </c>
      <c r="Y6" s="494">
        <v>0</v>
      </c>
      <c r="Z6" s="396"/>
      <c r="AA6" s="442" t="s">
        <v>148</v>
      </c>
      <c r="AB6" s="383">
        <v>6</v>
      </c>
      <c r="AC6" s="383">
        <f>AB6*2</f>
        <v>12</v>
      </c>
      <c r="AD6" s="383"/>
      <c r="AE6" s="383">
        <f>AB6*15</f>
        <v>90</v>
      </c>
      <c r="AF6" s="383">
        <f>AC6*4+AE6*4</f>
        <v>408</v>
      </c>
    </row>
    <row r="7" spans="2:32" s="381" customFormat="1" ht="27.95" customHeight="1">
      <c r="B7" s="438"/>
      <c r="C7" s="435"/>
      <c r="D7" s="495"/>
      <c r="E7" s="495"/>
      <c r="F7" s="495"/>
      <c r="G7" s="491"/>
      <c r="H7" s="492"/>
      <c r="I7" s="491"/>
      <c r="J7" s="491"/>
      <c r="K7" s="491"/>
      <c r="L7" s="491"/>
      <c r="M7" s="495"/>
      <c r="N7" s="491"/>
      <c r="O7" s="491"/>
      <c r="P7" s="491"/>
      <c r="Q7" s="491"/>
      <c r="R7" s="491"/>
      <c r="S7" s="495"/>
      <c r="T7" s="491"/>
      <c r="U7" s="491"/>
      <c r="V7" s="415"/>
      <c r="W7" s="465" t="s">
        <v>24</v>
      </c>
      <c r="X7" s="468" t="s">
        <v>150</v>
      </c>
      <c r="Y7" s="494">
        <v>0</v>
      </c>
      <c r="Z7" s="382"/>
      <c r="AA7" s="441" t="s">
        <v>151</v>
      </c>
      <c r="AB7" s="383">
        <v>2</v>
      </c>
      <c r="AC7" s="440">
        <f>AB7*7</f>
        <v>14</v>
      </c>
      <c r="AD7" s="383">
        <f>AB7*5</f>
        <v>10</v>
      </c>
      <c r="AE7" s="383" t="s">
        <v>152</v>
      </c>
      <c r="AF7" s="439">
        <f>AC7*4+AD7*9</f>
        <v>146</v>
      </c>
    </row>
    <row r="8" spans="2:32" s="381" customFormat="1" ht="27.95" customHeight="1">
      <c r="B8" s="438" t="s">
        <v>153</v>
      </c>
      <c r="C8" s="435"/>
      <c r="D8" s="495"/>
      <c r="E8" s="495"/>
      <c r="F8" s="495"/>
      <c r="G8" s="491"/>
      <c r="H8" s="492"/>
      <c r="I8" s="491"/>
      <c r="J8" s="491"/>
      <c r="K8" s="492"/>
      <c r="L8" s="491"/>
      <c r="M8" s="495"/>
      <c r="N8" s="492"/>
      <c r="O8" s="491"/>
      <c r="P8" s="491"/>
      <c r="Q8" s="492"/>
      <c r="R8" s="491"/>
      <c r="S8" s="495"/>
      <c r="T8" s="492"/>
      <c r="U8" s="491"/>
      <c r="V8" s="415"/>
      <c r="W8" s="456" t="s">
        <v>494</v>
      </c>
      <c r="X8" s="468" t="s">
        <v>154</v>
      </c>
      <c r="Y8" s="494">
        <v>0</v>
      </c>
      <c r="Z8" s="396"/>
      <c r="AA8" s="382" t="s">
        <v>155</v>
      </c>
      <c r="AB8" s="383">
        <v>1.8</v>
      </c>
      <c r="AC8" s="383">
        <f>AB8*1</f>
        <v>1.8</v>
      </c>
      <c r="AD8" s="383" t="s">
        <v>152</v>
      </c>
      <c r="AE8" s="383">
        <f>AB8*5</f>
        <v>9</v>
      </c>
      <c r="AF8" s="383">
        <f>AC8*4+AE8*4</f>
        <v>43.2</v>
      </c>
    </row>
    <row r="9" spans="2:32" s="381" customFormat="1" ht="27.95" customHeight="1">
      <c r="B9" s="436" t="s">
        <v>156</v>
      </c>
      <c r="C9" s="435"/>
      <c r="D9" s="495"/>
      <c r="E9" s="495"/>
      <c r="F9" s="495"/>
      <c r="G9" s="491"/>
      <c r="H9" s="492"/>
      <c r="I9" s="491"/>
      <c r="J9" s="504"/>
      <c r="K9" s="505"/>
      <c r="L9" s="504"/>
      <c r="M9" s="495"/>
      <c r="N9" s="492"/>
      <c r="O9" s="491"/>
      <c r="P9" s="491"/>
      <c r="Q9" s="492"/>
      <c r="R9" s="491"/>
      <c r="S9" s="495"/>
      <c r="T9" s="492"/>
      <c r="U9" s="491"/>
      <c r="V9" s="415"/>
      <c r="W9" s="465" t="s">
        <v>26</v>
      </c>
      <c r="X9" s="468" t="s">
        <v>158</v>
      </c>
      <c r="Y9" s="494">
        <v>0</v>
      </c>
      <c r="Z9" s="382"/>
      <c r="AA9" s="382" t="s">
        <v>159</v>
      </c>
      <c r="AB9" s="383">
        <v>2.5</v>
      </c>
      <c r="AC9" s="383"/>
      <c r="AD9" s="383">
        <f>AB9*5</f>
        <v>12.5</v>
      </c>
      <c r="AE9" s="383" t="s">
        <v>152</v>
      </c>
      <c r="AF9" s="383">
        <f>AD9*9</f>
        <v>112.5</v>
      </c>
    </row>
    <row r="10" spans="2:32" s="381" customFormat="1" ht="27.95" customHeight="1">
      <c r="B10" s="436"/>
      <c r="C10" s="435"/>
      <c r="D10" s="495"/>
      <c r="E10" s="495"/>
      <c r="F10" s="495"/>
      <c r="G10" s="491"/>
      <c r="H10" s="492"/>
      <c r="I10" s="491"/>
      <c r="J10" s="491"/>
      <c r="K10" s="492"/>
      <c r="L10" s="491"/>
      <c r="M10" s="495"/>
      <c r="N10" s="492"/>
      <c r="O10" s="491"/>
      <c r="P10" s="491"/>
      <c r="Q10" s="492"/>
      <c r="R10" s="491"/>
      <c r="S10" s="495"/>
      <c r="T10" s="492"/>
      <c r="U10" s="491"/>
      <c r="V10" s="415"/>
      <c r="W10" s="456" t="s">
        <v>494</v>
      </c>
      <c r="X10" s="467" t="s">
        <v>160</v>
      </c>
      <c r="Y10" s="490">
        <v>0</v>
      </c>
      <c r="Z10" s="396"/>
      <c r="AA10" s="382" t="s">
        <v>161</v>
      </c>
      <c r="AB10" s="383">
        <v>1</v>
      </c>
      <c r="AC10" s="382"/>
      <c r="AD10" s="382"/>
      <c r="AE10" s="382">
        <f>AB10*15</f>
        <v>15</v>
      </c>
      <c r="AF10" s="382"/>
    </row>
    <row r="11" spans="2:32" s="381" customFormat="1" ht="27.95" customHeight="1">
      <c r="B11" s="426" t="s">
        <v>162</v>
      </c>
      <c r="C11" s="425"/>
      <c r="D11" s="495"/>
      <c r="E11" s="492"/>
      <c r="F11" s="495"/>
      <c r="G11" s="491"/>
      <c r="H11" s="492"/>
      <c r="I11" s="491"/>
      <c r="J11" s="491"/>
      <c r="K11" s="492"/>
      <c r="L11" s="491"/>
      <c r="M11" s="491"/>
      <c r="N11" s="492"/>
      <c r="O11" s="491"/>
      <c r="P11" s="491"/>
      <c r="Q11" s="492"/>
      <c r="R11" s="491"/>
      <c r="S11" s="491"/>
      <c r="T11" s="492"/>
      <c r="U11" s="491"/>
      <c r="V11" s="415"/>
      <c r="W11" s="465" t="s">
        <v>163</v>
      </c>
      <c r="X11" s="464"/>
      <c r="Y11" s="494"/>
      <c r="Z11" s="382"/>
      <c r="AA11" s="382"/>
      <c r="AB11" s="383"/>
      <c r="AC11" s="382">
        <f>SUM(AC6:AC10)</f>
        <v>27.8</v>
      </c>
      <c r="AD11" s="382">
        <f>SUM(AD6:AD10)</f>
        <v>22.5</v>
      </c>
      <c r="AE11" s="382">
        <f>SUM(AE6:AE10)</f>
        <v>114</v>
      </c>
      <c r="AF11" s="382">
        <f>AC11*4+AD11*9+AE11*4</f>
        <v>769.7</v>
      </c>
    </row>
    <row r="12" spans="2:32" s="381" customFormat="1" ht="27.95" customHeight="1">
      <c r="B12" s="503"/>
      <c r="C12" s="502"/>
      <c r="D12" s="501"/>
      <c r="E12" s="501"/>
      <c r="F12" s="500"/>
      <c r="G12" s="500"/>
      <c r="H12" s="501"/>
      <c r="I12" s="500"/>
      <c r="J12" s="500"/>
      <c r="K12" s="501"/>
      <c r="L12" s="500"/>
      <c r="M12" s="500"/>
      <c r="N12" s="501"/>
      <c r="O12" s="500"/>
      <c r="P12" s="500"/>
      <c r="Q12" s="501"/>
      <c r="R12" s="500"/>
      <c r="S12" s="500"/>
      <c r="T12" s="501"/>
      <c r="U12" s="500"/>
      <c r="V12" s="415"/>
      <c r="W12" s="499" t="s">
        <v>493</v>
      </c>
      <c r="X12" s="498"/>
      <c r="Y12" s="497"/>
      <c r="Z12" s="396"/>
      <c r="AA12" s="382"/>
      <c r="AB12" s="383"/>
      <c r="AC12" s="395">
        <f>AC11*4/AF11</f>
        <v>0.14447187215798363</v>
      </c>
      <c r="AD12" s="395">
        <f>AD11*9/AF11</f>
        <v>0.26308951539560865</v>
      </c>
      <c r="AE12" s="395">
        <f>AE11*4/AF11</f>
        <v>0.59243861244640761</v>
      </c>
      <c r="AF12" s="382"/>
    </row>
    <row r="13" spans="2:32" s="24" customFormat="1" ht="27.95" customHeight="1">
      <c r="B13" s="454"/>
      <c r="C13" s="435"/>
      <c r="D13" s="451"/>
      <c r="E13" s="451"/>
      <c r="F13" s="451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15"/>
      <c r="W13" s="474" t="s">
        <v>25</v>
      </c>
      <c r="X13" s="473" t="s">
        <v>141</v>
      </c>
      <c r="Y13" s="496">
        <v>0</v>
      </c>
      <c r="Z13" s="382"/>
      <c r="AA13" s="382"/>
      <c r="AB13" s="383"/>
      <c r="AC13" s="382" t="s">
        <v>142</v>
      </c>
      <c r="AD13" s="382" t="s">
        <v>143</v>
      </c>
      <c r="AE13" s="382" t="s">
        <v>144</v>
      </c>
      <c r="AF13" s="382" t="s">
        <v>145</v>
      </c>
    </row>
    <row r="14" spans="2:32" s="381" customFormat="1" ht="27.95" customHeight="1">
      <c r="B14" s="438" t="s">
        <v>146</v>
      </c>
      <c r="C14" s="435"/>
      <c r="D14" s="491"/>
      <c r="E14" s="491"/>
      <c r="F14" s="491"/>
      <c r="G14" s="491"/>
      <c r="H14" s="495"/>
      <c r="I14" s="491"/>
      <c r="J14" s="495"/>
      <c r="K14" s="491"/>
      <c r="L14" s="491"/>
      <c r="M14" s="495"/>
      <c r="N14" s="491"/>
      <c r="O14" s="495"/>
      <c r="P14" s="491"/>
      <c r="Q14" s="491"/>
      <c r="R14" s="491"/>
      <c r="S14" s="495"/>
      <c r="T14" s="491"/>
      <c r="U14" s="491"/>
      <c r="V14" s="415"/>
      <c r="W14" s="456" t="s">
        <v>494</v>
      </c>
      <c r="X14" s="472" t="s">
        <v>147</v>
      </c>
      <c r="Y14" s="494">
        <v>0</v>
      </c>
      <c r="Z14" s="396"/>
      <c r="AA14" s="442" t="s">
        <v>148</v>
      </c>
      <c r="AB14" s="383">
        <v>6.2</v>
      </c>
      <c r="AC14" s="383">
        <f>AB14*2</f>
        <v>12.4</v>
      </c>
      <c r="AD14" s="383"/>
      <c r="AE14" s="383">
        <f>AB14*15</f>
        <v>93</v>
      </c>
      <c r="AF14" s="383">
        <f>AC14*4+AE14*4</f>
        <v>421.6</v>
      </c>
    </row>
    <row r="15" spans="2:32" s="381" customFormat="1" ht="27.95" customHeight="1">
      <c r="B15" s="438"/>
      <c r="C15" s="435"/>
      <c r="D15" s="491"/>
      <c r="E15" s="491"/>
      <c r="F15" s="491"/>
      <c r="G15" s="491"/>
      <c r="H15" s="495"/>
      <c r="I15" s="491"/>
      <c r="J15" s="495"/>
      <c r="K15" s="491"/>
      <c r="L15" s="491"/>
      <c r="M15" s="495"/>
      <c r="N15" s="491"/>
      <c r="O15" s="495"/>
      <c r="P15" s="491"/>
      <c r="Q15" s="491"/>
      <c r="R15" s="491"/>
      <c r="S15" s="495"/>
      <c r="T15" s="491"/>
      <c r="U15" s="491"/>
      <c r="V15" s="415"/>
      <c r="W15" s="465" t="s">
        <v>24</v>
      </c>
      <c r="X15" s="468" t="s">
        <v>150</v>
      </c>
      <c r="Y15" s="494">
        <v>0</v>
      </c>
      <c r="Z15" s="382"/>
      <c r="AA15" s="441" t="s">
        <v>151</v>
      </c>
      <c r="AB15" s="383">
        <v>2</v>
      </c>
      <c r="AC15" s="440">
        <f>AB15*7</f>
        <v>14</v>
      </c>
      <c r="AD15" s="383">
        <f>AB15*5</f>
        <v>10</v>
      </c>
      <c r="AE15" s="383" t="s">
        <v>152</v>
      </c>
      <c r="AF15" s="439">
        <f>AC15*4+AD15*9</f>
        <v>146</v>
      </c>
    </row>
    <row r="16" spans="2:32" s="381" customFormat="1" ht="27.95" customHeight="1">
      <c r="B16" s="438" t="s">
        <v>153</v>
      </c>
      <c r="C16" s="435"/>
      <c r="D16" s="491"/>
      <c r="E16" s="492"/>
      <c r="F16" s="491"/>
      <c r="G16" s="491"/>
      <c r="H16" s="492"/>
      <c r="I16" s="491"/>
      <c r="J16" s="495"/>
      <c r="K16" s="492"/>
      <c r="L16" s="491"/>
      <c r="M16" s="495"/>
      <c r="N16" s="492"/>
      <c r="O16" s="495"/>
      <c r="P16" s="491"/>
      <c r="Q16" s="492"/>
      <c r="R16" s="491"/>
      <c r="S16" s="495"/>
      <c r="T16" s="492"/>
      <c r="U16" s="491"/>
      <c r="V16" s="415"/>
      <c r="W16" s="456" t="s">
        <v>494</v>
      </c>
      <c r="X16" s="468" t="s">
        <v>154</v>
      </c>
      <c r="Y16" s="494">
        <v>0</v>
      </c>
      <c r="Z16" s="396"/>
      <c r="AA16" s="382" t="s">
        <v>155</v>
      </c>
      <c r="AB16" s="383">
        <v>1.6</v>
      </c>
      <c r="AC16" s="383">
        <f>AB16*1</f>
        <v>1.6</v>
      </c>
      <c r="AD16" s="383" t="s">
        <v>152</v>
      </c>
      <c r="AE16" s="383">
        <f>AB16*5</f>
        <v>8</v>
      </c>
      <c r="AF16" s="383">
        <f>AC16*4+AE16*4</f>
        <v>38.4</v>
      </c>
    </row>
    <row r="17" spans="2:32" s="381" customFormat="1" ht="27.95" customHeight="1">
      <c r="B17" s="436" t="s">
        <v>164</v>
      </c>
      <c r="C17" s="435"/>
      <c r="D17" s="492"/>
      <c r="E17" s="492"/>
      <c r="F17" s="491"/>
      <c r="G17" s="491"/>
      <c r="H17" s="492"/>
      <c r="I17" s="491"/>
      <c r="J17" s="493"/>
      <c r="K17" s="492"/>
      <c r="L17" s="491"/>
      <c r="M17" s="495"/>
      <c r="N17" s="492"/>
      <c r="O17" s="491"/>
      <c r="P17" s="491"/>
      <c r="Q17" s="492"/>
      <c r="R17" s="491"/>
      <c r="S17" s="495"/>
      <c r="T17" s="492"/>
      <c r="U17" s="491"/>
      <c r="V17" s="415"/>
      <c r="W17" s="465" t="s">
        <v>26</v>
      </c>
      <c r="X17" s="468" t="s">
        <v>158</v>
      </c>
      <c r="Y17" s="494">
        <v>0</v>
      </c>
      <c r="Z17" s="382"/>
      <c r="AA17" s="382" t="s">
        <v>159</v>
      </c>
      <c r="AB17" s="383">
        <v>2.5</v>
      </c>
      <c r="AC17" s="383"/>
      <c r="AD17" s="383">
        <f>AB17*5</f>
        <v>12.5</v>
      </c>
      <c r="AE17" s="383" t="s">
        <v>152</v>
      </c>
      <c r="AF17" s="383">
        <f>AD17*9</f>
        <v>112.5</v>
      </c>
    </row>
    <row r="18" spans="2:32" s="381" customFormat="1" ht="27.95" customHeight="1">
      <c r="B18" s="436"/>
      <c r="C18" s="435"/>
      <c r="D18" s="492"/>
      <c r="E18" s="492"/>
      <c r="F18" s="491"/>
      <c r="G18" s="495"/>
      <c r="H18" s="492"/>
      <c r="I18" s="491"/>
      <c r="J18" s="493"/>
      <c r="K18" s="492"/>
      <c r="L18" s="491"/>
      <c r="M18" s="495"/>
      <c r="N18" s="492"/>
      <c r="O18" s="491"/>
      <c r="P18" s="491"/>
      <c r="Q18" s="492"/>
      <c r="R18" s="491"/>
      <c r="S18" s="495"/>
      <c r="T18" s="492"/>
      <c r="U18" s="491"/>
      <c r="V18" s="415"/>
      <c r="W18" s="456" t="s">
        <v>494</v>
      </c>
      <c r="X18" s="467" t="s">
        <v>160</v>
      </c>
      <c r="Y18" s="490">
        <v>0</v>
      </c>
      <c r="Z18" s="396"/>
      <c r="AA18" s="382" t="s">
        <v>161</v>
      </c>
      <c r="AB18" s="383">
        <v>1</v>
      </c>
      <c r="AC18" s="382"/>
      <c r="AD18" s="382"/>
      <c r="AE18" s="382">
        <f>AB18*15</f>
        <v>15</v>
      </c>
      <c r="AF18" s="382"/>
    </row>
    <row r="19" spans="2:32" s="381" customFormat="1" ht="27.95" customHeight="1">
      <c r="B19" s="426" t="s">
        <v>162</v>
      </c>
      <c r="C19" s="425"/>
      <c r="D19" s="492"/>
      <c r="E19" s="492"/>
      <c r="F19" s="491"/>
      <c r="G19" s="495"/>
      <c r="H19" s="492"/>
      <c r="I19" s="491"/>
      <c r="J19" s="493"/>
      <c r="K19" s="492"/>
      <c r="L19" s="491"/>
      <c r="M19" s="491"/>
      <c r="N19" s="492"/>
      <c r="O19" s="491"/>
      <c r="P19" s="491"/>
      <c r="Q19" s="492"/>
      <c r="R19" s="491"/>
      <c r="S19" s="491"/>
      <c r="T19" s="492"/>
      <c r="U19" s="491"/>
      <c r="V19" s="415"/>
      <c r="W19" s="465" t="s">
        <v>163</v>
      </c>
      <c r="X19" s="464"/>
      <c r="Y19" s="494"/>
      <c r="Z19" s="382"/>
      <c r="AA19" s="382"/>
      <c r="AB19" s="383"/>
      <c r="AC19" s="382">
        <f>SUM(AC14:AC18)</f>
        <v>28</v>
      </c>
      <c r="AD19" s="382">
        <f>SUM(AD14:AD18)</f>
        <v>22.5</v>
      </c>
      <c r="AE19" s="382">
        <f>SUM(AE14:AE18)</f>
        <v>116</v>
      </c>
      <c r="AF19" s="382">
        <f>AC19*4+AD19*9+AE19*4</f>
        <v>778.5</v>
      </c>
    </row>
    <row r="20" spans="2:32" s="381" customFormat="1" ht="27.95" customHeight="1">
      <c r="B20" s="463"/>
      <c r="C20" s="462"/>
      <c r="D20" s="492"/>
      <c r="E20" s="492"/>
      <c r="F20" s="491"/>
      <c r="G20" s="491"/>
      <c r="H20" s="492"/>
      <c r="I20" s="491"/>
      <c r="J20" s="493"/>
      <c r="K20" s="492"/>
      <c r="L20" s="491"/>
      <c r="M20" s="491"/>
      <c r="N20" s="492"/>
      <c r="O20" s="491"/>
      <c r="P20" s="491"/>
      <c r="Q20" s="492"/>
      <c r="R20" s="491"/>
      <c r="S20" s="491"/>
      <c r="T20" s="492"/>
      <c r="U20" s="491"/>
      <c r="V20" s="415"/>
      <c r="W20" s="456" t="s">
        <v>493</v>
      </c>
      <c r="X20" s="455"/>
      <c r="Y20" s="490"/>
      <c r="Z20" s="396"/>
      <c r="AA20" s="382"/>
      <c r="AB20" s="383"/>
      <c r="AC20" s="395">
        <f>AC19*4/AF19</f>
        <v>0.14386640976236351</v>
      </c>
      <c r="AD20" s="395">
        <f>AD19*9/AF19</f>
        <v>0.26011560693641617</v>
      </c>
      <c r="AE20" s="395">
        <f>AE19*4/AF19</f>
        <v>0.59601798330122024</v>
      </c>
      <c r="AF20" s="382"/>
    </row>
    <row r="21" spans="2:32" s="24" customFormat="1" ht="27.95" customHeight="1">
      <c r="B21" s="489">
        <v>9</v>
      </c>
      <c r="C21" s="435"/>
      <c r="D21" s="451" t="str">
        <f>國華9月菜單!I2</f>
        <v>香Q米飯</v>
      </c>
      <c r="E21" s="451" t="s">
        <v>165</v>
      </c>
      <c r="F21" s="451"/>
      <c r="G21" s="451" t="str">
        <f>國華9月菜單!I3</f>
        <v>岩燒鳳翅</v>
      </c>
      <c r="H21" s="451" t="s">
        <v>492</v>
      </c>
      <c r="I21" s="451"/>
      <c r="J21" s="451" t="str">
        <f>國華9月菜單!I4</f>
        <v xml:space="preserve"> 豆腐絞肉(豆)</v>
      </c>
      <c r="K21" s="451" t="s">
        <v>166</v>
      </c>
      <c r="L21" s="451"/>
      <c r="M21" s="451" t="str">
        <f>國華9月菜單!I5</f>
        <v>燴什錦</v>
      </c>
      <c r="N21" s="451" t="s">
        <v>166</v>
      </c>
      <c r="O21" s="451"/>
      <c r="P21" s="451" t="str">
        <f>國華9月菜單!I6</f>
        <v>深色蔬菜</v>
      </c>
      <c r="Q21" s="451" t="s">
        <v>167</v>
      </c>
      <c r="R21" s="451"/>
      <c r="S21" s="451" t="str">
        <f>國華9月菜單!I7</f>
        <v>可口時蔬湯</v>
      </c>
      <c r="T21" s="451" t="s">
        <v>166</v>
      </c>
      <c r="U21" s="451"/>
      <c r="V21" s="482"/>
      <c r="W21" s="474" t="s">
        <v>25</v>
      </c>
      <c r="X21" s="473" t="s">
        <v>141</v>
      </c>
      <c r="Y21" s="448">
        <v>5.5</v>
      </c>
      <c r="Z21" s="382"/>
      <c r="AA21" s="382"/>
      <c r="AB21" s="383"/>
      <c r="AC21" s="382" t="s">
        <v>142</v>
      </c>
      <c r="AD21" s="382" t="s">
        <v>143</v>
      </c>
      <c r="AE21" s="382" t="s">
        <v>144</v>
      </c>
      <c r="AF21" s="382" t="s">
        <v>145</v>
      </c>
    </row>
    <row r="22" spans="2:32" s="476" customFormat="1" ht="27.75" customHeight="1">
      <c r="B22" s="488" t="s">
        <v>146</v>
      </c>
      <c r="C22" s="435"/>
      <c r="D22" s="424" t="s">
        <v>465</v>
      </c>
      <c r="E22" s="424"/>
      <c r="F22" s="434">
        <v>110</v>
      </c>
      <c r="G22" s="429" t="s">
        <v>491</v>
      </c>
      <c r="H22" s="424"/>
      <c r="I22" s="429">
        <v>60</v>
      </c>
      <c r="J22" s="417" t="s">
        <v>260</v>
      </c>
      <c r="K22" s="416" t="s">
        <v>228</v>
      </c>
      <c r="L22" s="417">
        <v>40</v>
      </c>
      <c r="M22" s="429" t="s">
        <v>490</v>
      </c>
      <c r="N22" s="429"/>
      <c r="O22" s="429">
        <v>40</v>
      </c>
      <c r="P22" s="429" t="s">
        <v>19</v>
      </c>
      <c r="Q22" s="429"/>
      <c r="R22" s="429">
        <v>100</v>
      </c>
      <c r="S22" s="429" t="s">
        <v>258</v>
      </c>
      <c r="T22" s="429"/>
      <c r="U22" s="429">
        <v>30</v>
      </c>
      <c r="V22" s="482"/>
      <c r="W22" s="456" t="s">
        <v>489</v>
      </c>
      <c r="X22" s="472" t="s">
        <v>147</v>
      </c>
      <c r="Y22" s="412">
        <v>2.4</v>
      </c>
      <c r="Z22" s="479"/>
      <c r="AA22" s="442" t="s">
        <v>148</v>
      </c>
      <c r="AB22" s="383">
        <v>6.2</v>
      </c>
      <c r="AC22" s="383">
        <f>AB22*2</f>
        <v>12.4</v>
      </c>
      <c r="AD22" s="383"/>
      <c r="AE22" s="383">
        <f>AB22*15</f>
        <v>93</v>
      </c>
      <c r="AF22" s="383">
        <f>AC22*4+AE22*4</f>
        <v>421.6</v>
      </c>
    </row>
    <row r="23" spans="2:32" s="476" customFormat="1" ht="27.95" customHeight="1">
      <c r="B23" s="488">
        <v>1</v>
      </c>
      <c r="C23" s="435"/>
      <c r="D23" s="429"/>
      <c r="E23" s="429"/>
      <c r="F23" s="429"/>
      <c r="G23" s="429"/>
      <c r="H23" s="424"/>
      <c r="I23" s="429"/>
      <c r="J23" s="417" t="s">
        <v>488</v>
      </c>
      <c r="K23" s="416"/>
      <c r="L23" s="434">
        <v>5</v>
      </c>
      <c r="M23" s="429" t="s">
        <v>487</v>
      </c>
      <c r="N23" s="429"/>
      <c r="O23" s="434">
        <v>10</v>
      </c>
      <c r="P23" s="429"/>
      <c r="Q23" s="429"/>
      <c r="R23" s="429"/>
      <c r="S23" s="429" t="s">
        <v>487</v>
      </c>
      <c r="T23" s="429"/>
      <c r="U23" s="416">
        <v>3</v>
      </c>
      <c r="V23" s="482"/>
      <c r="W23" s="465" t="s">
        <v>24</v>
      </c>
      <c r="X23" s="468" t="s">
        <v>150</v>
      </c>
      <c r="Y23" s="412">
        <v>2.2000000000000002</v>
      </c>
      <c r="Z23" s="477"/>
      <c r="AA23" s="441" t="s">
        <v>151</v>
      </c>
      <c r="AB23" s="383">
        <v>2.2000000000000002</v>
      </c>
      <c r="AC23" s="440">
        <f>AB23*7</f>
        <v>15.400000000000002</v>
      </c>
      <c r="AD23" s="383">
        <f>AB23*5</f>
        <v>11</v>
      </c>
      <c r="AE23" s="383" t="s">
        <v>152</v>
      </c>
      <c r="AF23" s="439">
        <f>AC23*4+AD23*9</f>
        <v>160.60000000000002</v>
      </c>
    </row>
    <row r="24" spans="2:32" s="476" customFormat="1" ht="27.95" customHeight="1">
      <c r="B24" s="488" t="s">
        <v>153</v>
      </c>
      <c r="C24" s="435"/>
      <c r="D24" s="429"/>
      <c r="E24" s="432"/>
      <c r="F24" s="429"/>
      <c r="G24" s="429"/>
      <c r="H24" s="424"/>
      <c r="I24" s="429"/>
      <c r="J24" s="417" t="s">
        <v>211</v>
      </c>
      <c r="K24" s="471"/>
      <c r="L24" s="434">
        <v>5</v>
      </c>
      <c r="M24" s="429" t="s">
        <v>459</v>
      </c>
      <c r="N24" s="432"/>
      <c r="O24" s="429">
        <v>5</v>
      </c>
      <c r="P24" s="429"/>
      <c r="Q24" s="432"/>
      <c r="R24" s="429"/>
      <c r="S24" s="424" t="s">
        <v>459</v>
      </c>
      <c r="T24" s="432"/>
      <c r="U24" s="416">
        <v>5</v>
      </c>
      <c r="V24" s="482"/>
      <c r="W24" s="456" t="s">
        <v>486</v>
      </c>
      <c r="X24" s="468" t="s">
        <v>154</v>
      </c>
      <c r="Y24" s="412">
        <v>2.2000000000000002</v>
      </c>
      <c r="Z24" s="479"/>
      <c r="AA24" s="382" t="s">
        <v>155</v>
      </c>
      <c r="AB24" s="383">
        <v>1.6</v>
      </c>
      <c r="AC24" s="383">
        <f>AB24*1</f>
        <v>1.6</v>
      </c>
      <c r="AD24" s="383" t="s">
        <v>152</v>
      </c>
      <c r="AE24" s="383">
        <f>AB24*5</f>
        <v>8</v>
      </c>
      <c r="AF24" s="383">
        <f>AC24*4+AE24*4</f>
        <v>38.4</v>
      </c>
    </row>
    <row r="25" spans="2:32" s="476" customFormat="1" ht="27.95" customHeight="1">
      <c r="B25" s="487" t="s">
        <v>183</v>
      </c>
      <c r="C25" s="435"/>
      <c r="D25" s="429"/>
      <c r="E25" s="429"/>
      <c r="F25" s="429"/>
      <c r="G25" s="429"/>
      <c r="H25" s="424"/>
      <c r="I25" s="429"/>
      <c r="J25" s="417"/>
      <c r="K25" s="471"/>
      <c r="L25" s="417"/>
      <c r="M25" s="429" t="s">
        <v>211</v>
      </c>
      <c r="N25" s="432"/>
      <c r="O25" s="429">
        <v>5</v>
      </c>
      <c r="P25" s="429"/>
      <c r="Q25" s="432"/>
      <c r="R25" s="429"/>
      <c r="S25" s="429" t="s">
        <v>485</v>
      </c>
      <c r="T25" s="432"/>
      <c r="U25" s="416">
        <v>5</v>
      </c>
      <c r="V25" s="482"/>
      <c r="W25" s="465" t="s">
        <v>26</v>
      </c>
      <c r="X25" s="468" t="s">
        <v>158</v>
      </c>
      <c r="Y25" s="412">
        <f>AB26</f>
        <v>0</v>
      </c>
      <c r="Z25" s="477"/>
      <c r="AA25" s="382" t="s">
        <v>159</v>
      </c>
      <c r="AB25" s="383">
        <v>2.5</v>
      </c>
      <c r="AC25" s="383"/>
      <c r="AD25" s="383">
        <f>AB25*5</f>
        <v>12.5</v>
      </c>
      <c r="AE25" s="383" t="s">
        <v>152</v>
      </c>
      <c r="AF25" s="383">
        <f>AD25*9</f>
        <v>112.5</v>
      </c>
    </row>
    <row r="26" spans="2:32" s="476" customFormat="1" ht="27.95" customHeight="1">
      <c r="B26" s="487"/>
      <c r="C26" s="435"/>
      <c r="D26" s="429"/>
      <c r="E26" s="432"/>
      <c r="F26" s="418"/>
      <c r="G26" s="429"/>
      <c r="H26" s="432"/>
      <c r="I26" s="429"/>
      <c r="J26" s="416"/>
      <c r="K26" s="471"/>
      <c r="L26" s="416"/>
      <c r="M26" s="429" t="s">
        <v>484</v>
      </c>
      <c r="N26" s="429"/>
      <c r="O26" s="429">
        <v>10</v>
      </c>
      <c r="P26" s="429"/>
      <c r="Q26" s="432"/>
      <c r="R26" s="429"/>
      <c r="S26" s="429"/>
      <c r="T26" s="432"/>
      <c r="U26" s="429"/>
      <c r="V26" s="482"/>
      <c r="W26" s="456" t="s">
        <v>483</v>
      </c>
      <c r="X26" s="467" t="s">
        <v>160</v>
      </c>
      <c r="Y26" s="412">
        <v>0</v>
      </c>
      <c r="Z26" s="479"/>
      <c r="AA26" s="382" t="s">
        <v>161</v>
      </c>
      <c r="AB26" s="383"/>
      <c r="AC26" s="382"/>
      <c r="AD26" s="382"/>
      <c r="AE26" s="382">
        <f>AB26*15</f>
        <v>0</v>
      </c>
      <c r="AF26" s="382"/>
    </row>
    <row r="27" spans="2:32" s="476" customFormat="1" ht="27.95" customHeight="1">
      <c r="B27" s="426" t="s">
        <v>162</v>
      </c>
      <c r="C27" s="486"/>
      <c r="D27" s="424"/>
      <c r="E27" s="432"/>
      <c r="F27" s="424"/>
      <c r="G27" s="429"/>
      <c r="H27" s="432"/>
      <c r="I27" s="429"/>
      <c r="J27" s="447"/>
      <c r="K27" s="446"/>
      <c r="L27" s="445"/>
      <c r="M27" s="429"/>
      <c r="N27" s="432"/>
      <c r="O27" s="429"/>
      <c r="P27" s="429"/>
      <c r="Q27" s="432"/>
      <c r="R27" s="429"/>
      <c r="S27" s="429"/>
      <c r="T27" s="432"/>
      <c r="U27" s="429"/>
      <c r="V27" s="482"/>
      <c r="W27" s="465" t="s">
        <v>163</v>
      </c>
      <c r="X27" s="464"/>
      <c r="Y27" s="412"/>
      <c r="Z27" s="477"/>
      <c r="AA27" s="382"/>
      <c r="AB27" s="383"/>
      <c r="AC27" s="382">
        <f>SUM(AC22:AC26)</f>
        <v>29.400000000000006</v>
      </c>
      <c r="AD27" s="382">
        <f>SUM(AD22:AD26)</f>
        <v>23.5</v>
      </c>
      <c r="AE27" s="382">
        <f>SUM(AE22:AE26)</f>
        <v>101</v>
      </c>
      <c r="AF27" s="382">
        <f>AC27*4+AD27*9+AE27*4</f>
        <v>733.1</v>
      </c>
    </row>
    <row r="28" spans="2:32" s="476" customFormat="1" ht="27.95" customHeight="1" thickBot="1">
      <c r="B28" s="485"/>
      <c r="C28" s="484"/>
      <c r="D28" s="432"/>
      <c r="E28" s="432"/>
      <c r="F28" s="429"/>
      <c r="G28" s="461"/>
      <c r="H28" s="460"/>
      <c r="I28" s="459"/>
      <c r="J28" s="461"/>
      <c r="K28" s="460"/>
      <c r="L28" s="459"/>
      <c r="M28" s="447"/>
      <c r="N28" s="483"/>
      <c r="O28" s="445"/>
      <c r="P28" s="429"/>
      <c r="Q28" s="432"/>
      <c r="R28" s="429"/>
      <c r="S28" s="429"/>
      <c r="T28" s="432"/>
      <c r="U28" s="429"/>
      <c r="V28" s="482"/>
      <c r="W28" s="481" t="s">
        <v>482</v>
      </c>
      <c r="X28" s="480"/>
      <c r="Y28" s="397"/>
      <c r="Z28" s="479"/>
      <c r="AA28" s="477"/>
      <c r="AB28" s="478"/>
      <c r="AC28" s="395">
        <f>AC27*4/AF27</f>
        <v>0.16041467739735374</v>
      </c>
      <c r="AD28" s="395">
        <f>AD27*9/AF27</f>
        <v>0.28850088664575091</v>
      </c>
      <c r="AE28" s="395">
        <f>AE27*4/AF27</f>
        <v>0.55108443595689538</v>
      </c>
      <c r="AF28" s="477"/>
    </row>
    <row r="29" spans="2:32" s="24" customFormat="1" ht="27.95" customHeight="1">
      <c r="B29" s="454">
        <v>9</v>
      </c>
      <c r="C29" s="435"/>
      <c r="D29" s="451" t="str">
        <f>國華9月菜單!M2</f>
        <v>地瓜麥片飯</v>
      </c>
      <c r="E29" s="451" t="s">
        <v>165</v>
      </c>
      <c r="F29" s="451"/>
      <c r="G29" s="451" t="str">
        <f>國華9月菜單!M3</f>
        <v xml:space="preserve">  茄汁魚(炸海) </v>
      </c>
      <c r="H29" s="475" t="s">
        <v>481</v>
      </c>
      <c r="I29" s="451"/>
      <c r="J29" s="451" t="str">
        <f>國華9月菜單!M4</f>
        <v>燴炒大瓜</v>
      </c>
      <c r="K29" s="451" t="s">
        <v>166</v>
      </c>
      <c r="L29" s="451"/>
      <c r="M29" s="451" t="str">
        <f>國華9月菜單!M5</f>
        <v>三色炒肉</v>
      </c>
      <c r="N29" s="453" t="s">
        <v>167</v>
      </c>
      <c r="O29" s="451"/>
      <c r="P29" s="451" t="str">
        <f>國華9月菜單!M6</f>
        <v>深色蔬菜</v>
      </c>
      <c r="Q29" s="451" t="s">
        <v>167</v>
      </c>
      <c r="R29" s="451"/>
      <c r="S29" s="451" t="str">
        <f>國華9月菜單!M7</f>
        <v>香筍鴨肉湯</v>
      </c>
      <c r="T29" s="451" t="s">
        <v>166</v>
      </c>
      <c r="U29" s="451"/>
      <c r="V29" s="415"/>
      <c r="W29" s="474" t="s">
        <v>25</v>
      </c>
      <c r="X29" s="473" t="s">
        <v>141</v>
      </c>
      <c r="Y29" s="448">
        <v>5.7</v>
      </c>
      <c r="Z29" s="382"/>
      <c r="AA29" s="382"/>
      <c r="AB29" s="383"/>
      <c r="AC29" s="382" t="s">
        <v>142</v>
      </c>
      <c r="AD29" s="382" t="s">
        <v>143</v>
      </c>
      <c r="AE29" s="382" t="s">
        <v>144</v>
      </c>
      <c r="AF29" s="382" t="s">
        <v>145</v>
      </c>
    </row>
    <row r="30" spans="2:32" s="381" customFormat="1" ht="27.95" customHeight="1">
      <c r="B30" s="438" t="s">
        <v>146</v>
      </c>
      <c r="C30" s="435"/>
      <c r="D30" s="429" t="s">
        <v>465</v>
      </c>
      <c r="E30" s="429"/>
      <c r="F30" s="416">
        <v>74</v>
      </c>
      <c r="G30" s="434" t="s">
        <v>480</v>
      </c>
      <c r="H30" s="434" t="s">
        <v>282</v>
      </c>
      <c r="I30" s="434">
        <v>50</v>
      </c>
      <c r="J30" s="434" t="s">
        <v>479</v>
      </c>
      <c r="K30" s="434"/>
      <c r="L30" s="434">
        <v>30</v>
      </c>
      <c r="M30" s="416" t="s">
        <v>478</v>
      </c>
      <c r="N30" s="416"/>
      <c r="O30" s="416">
        <v>30</v>
      </c>
      <c r="P30" s="429" t="s">
        <v>19</v>
      </c>
      <c r="Q30" s="429"/>
      <c r="R30" s="429">
        <v>100</v>
      </c>
      <c r="S30" s="417" t="s">
        <v>477</v>
      </c>
      <c r="T30" s="416"/>
      <c r="U30" s="416">
        <v>35</v>
      </c>
      <c r="V30" s="415"/>
      <c r="W30" s="456" t="s">
        <v>476</v>
      </c>
      <c r="X30" s="472" t="s">
        <v>147</v>
      </c>
      <c r="Y30" s="412">
        <v>2.4</v>
      </c>
      <c r="Z30" s="396"/>
      <c r="AA30" s="442" t="s">
        <v>148</v>
      </c>
      <c r="AB30" s="383">
        <v>6.3</v>
      </c>
      <c r="AC30" s="383">
        <f>AB30*2</f>
        <v>12.6</v>
      </c>
      <c r="AD30" s="383"/>
      <c r="AE30" s="383">
        <f>AB30*15</f>
        <v>94.5</v>
      </c>
      <c r="AF30" s="383">
        <f>AC30*4+AE30*4</f>
        <v>428.4</v>
      </c>
    </row>
    <row r="31" spans="2:32" s="381" customFormat="1" ht="27.95" customHeight="1">
      <c r="B31" s="438">
        <v>2</v>
      </c>
      <c r="C31" s="435"/>
      <c r="D31" s="429" t="s">
        <v>475</v>
      </c>
      <c r="E31" s="429"/>
      <c r="F31" s="416">
        <v>30</v>
      </c>
      <c r="G31" s="434" t="s">
        <v>270</v>
      </c>
      <c r="H31" s="434"/>
      <c r="I31" s="434">
        <v>5</v>
      </c>
      <c r="J31" s="434" t="s">
        <v>211</v>
      </c>
      <c r="K31" s="434"/>
      <c r="L31" s="434">
        <v>10</v>
      </c>
      <c r="M31" s="416" t="s">
        <v>270</v>
      </c>
      <c r="N31" s="416"/>
      <c r="O31" s="416">
        <v>20</v>
      </c>
      <c r="P31" s="429"/>
      <c r="Q31" s="429"/>
      <c r="R31" s="429"/>
      <c r="S31" s="417" t="s">
        <v>474</v>
      </c>
      <c r="T31" s="416"/>
      <c r="U31" s="416">
        <v>3</v>
      </c>
      <c r="V31" s="415"/>
      <c r="W31" s="465" t="s">
        <v>24</v>
      </c>
      <c r="X31" s="468" t="s">
        <v>150</v>
      </c>
      <c r="Y31" s="412">
        <v>2.2000000000000002</v>
      </c>
      <c r="Z31" s="382"/>
      <c r="AA31" s="441" t="s">
        <v>151</v>
      </c>
      <c r="AB31" s="383">
        <v>2</v>
      </c>
      <c r="AC31" s="440">
        <f>AB31*7</f>
        <v>14</v>
      </c>
      <c r="AD31" s="383">
        <f>AB31*5</f>
        <v>10</v>
      </c>
      <c r="AE31" s="383" t="s">
        <v>152</v>
      </c>
      <c r="AF31" s="439">
        <f>AC31*4+AD31*9</f>
        <v>146</v>
      </c>
    </row>
    <row r="32" spans="2:32" s="381" customFormat="1" ht="27.95" customHeight="1">
      <c r="B32" s="438" t="s">
        <v>153</v>
      </c>
      <c r="C32" s="435"/>
      <c r="D32" s="429" t="s">
        <v>473</v>
      </c>
      <c r="E32" s="432"/>
      <c r="F32" s="416">
        <v>26</v>
      </c>
      <c r="G32" s="434" t="s">
        <v>472</v>
      </c>
      <c r="H32" s="434"/>
      <c r="I32" s="434">
        <v>5</v>
      </c>
      <c r="J32" s="434" t="s">
        <v>471</v>
      </c>
      <c r="K32" s="466"/>
      <c r="L32" s="434">
        <v>5</v>
      </c>
      <c r="M32" s="434" t="s">
        <v>211</v>
      </c>
      <c r="N32" s="417"/>
      <c r="O32" s="417">
        <v>5</v>
      </c>
      <c r="P32" s="429"/>
      <c r="Q32" s="432"/>
      <c r="R32" s="429"/>
      <c r="S32" s="417" t="s">
        <v>317</v>
      </c>
      <c r="T32" s="471"/>
      <c r="U32" s="416">
        <v>5</v>
      </c>
      <c r="V32" s="415"/>
      <c r="W32" s="456" t="s">
        <v>470</v>
      </c>
      <c r="X32" s="468" t="s">
        <v>154</v>
      </c>
      <c r="Y32" s="412">
        <v>2.5</v>
      </c>
      <c r="Z32" s="396"/>
      <c r="AA32" s="382" t="s">
        <v>155</v>
      </c>
      <c r="AB32" s="383">
        <v>1.7</v>
      </c>
      <c r="AC32" s="383">
        <f>AB32*1</f>
        <v>1.7</v>
      </c>
      <c r="AD32" s="383" t="s">
        <v>152</v>
      </c>
      <c r="AE32" s="383">
        <f>AB32*5</f>
        <v>8.5</v>
      </c>
      <c r="AF32" s="383">
        <f>AC32*4+AE32*4</f>
        <v>40.799999999999997</v>
      </c>
    </row>
    <row r="33" spans="2:32" s="381" customFormat="1" ht="27.95" customHeight="1">
      <c r="B33" s="436" t="s">
        <v>200</v>
      </c>
      <c r="C33" s="435"/>
      <c r="D33" s="432"/>
      <c r="E33" s="432"/>
      <c r="F33" s="429"/>
      <c r="G33" s="470"/>
      <c r="H33" s="434"/>
      <c r="I33" s="469"/>
      <c r="J33" s="434" t="s">
        <v>459</v>
      </c>
      <c r="K33" s="466"/>
      <c r="L33" s="434">
        <v>5</v>
      </c>
      <c r="M33" s="434" t="s">
        <v>469</v>
      </c>
      <c r="N33" s="417"/>
      <c r="O33" s="417">
        <v>5</v>
      </c>
      <c r="P33" s="429"/>
      <c r="Q33" s="432"/>
      <c r="R33" s="429"/>
      <c r="S33" s="424"/>
      <c r="T33" s="432"/>
      <c r="U33" s="429"/>
      <c r="V33" s="415"/>
      <c r="W33" s="465" t="s">
        <v>26</v>
      </c>
      <c r="X33" s="468" t="s">
        <v>158</v>
      </c>
      <c r="Y33" s="412">
        <v>0</v>
      </c>
      <c r="Z33" s="382"/>
      <c r="AA33" s="382" t="s">
        <v>159</v>
      </c>
      <c r="AB33" s="383">
        <v>2.5</v>
      </c>
      <c r="AC33" s="383"/>
      <c r="AD33" s="383">
        <f>AB33*5</f>
        <v>12.5</v>
      </c>
      <c r="AE33" s="383" t="s">
        <v>152</v>
      </c>
      <c r="AF33" s="383">
        <f>AD33*9</f>
        <v>112.5</v>
      </c>
    </row>
    <row r="34" spans="2:32" s="381" customFormat="1" ht="27.95" customHeight="1">
      <c r="B34" s="436"/>
      <c r="C34" s="435"/>
      <c r="D34" s="422"/>
      <c r="E34" s="422"/>
      <c r="F34" s="401"/>
      <c r="G34" s="434"/>
      <c r="H34" s="434"/>
      <c r="I34" s="434"/>
      <c r="J34" s="434" t="s">
        <v>214</v>
      </c>
      <c r="K34" s="434"/>
      <c r="L34" s="434">
        <v>25</v>
      </c>
      <c r="M34" s="401"/>
      <c r="N34" s="422"/>
      <c r="O34" s="401"/>
      <c r="P34" s="457"/>
      <c r="Q34" s="457"/>
      <c r="R34" s="457"/>
      <c r="S34" s="457"/>
      <c r="T34" s="457"/>
      <c r="U34" s="457"/>
      <c r="V34" s="415"/>
      <c r="W34" s="456" t="s">
        <v>468</v>
      </c>
      <c r="X34" s="467" t="s">
        <v>160</v>
      </c>
      <c r="Y34" s="412">
        <v>0</v>
      </c>
      <c r="Z34" s="396"/>
      <c r="AA34" s="382" t="s">
        <v>161</v>
      </c>
      <c r="AB34" s="383">
        <v>1</v>
      </c>
      <c r="AC34" s="382"/>
      <c r="AD34" s="382"/>
      <c r="AE34" s="382">
        <f>AB34*15</f>
        <v>15</v>
      </c>
      <c r="AF34" s="382"/>
    </row>
    <row r="35" spans="2:32" s="381" customFormat="1" ht="27.95" customHeight="1">
      <c r="B35" s="426" t="s">
        <v>162</v>
      </c>
      <c r="C35" s="425"/>
      <c r="D35" s="432"/>
      <c r="E35" s="432"/>
      <c r="F35" s="429"/>
      <c r="G35" s="434"/>
      <c r="H35" s="434"/>
      <c r="I35" s="434"/>
      <c r="J35" s="434"/>
      <c r="K35" s="466"/>
      <c r="L35" s="434"/>
      <c r="M35" s="429"/>
      <c r="N35" s="432"/>
      <c r="O35" s="429"/>
      <c r="P35" s="457"/>
      <c r="Q35" s="457"/>
      <c r="R35" s="457"/>
      <c r="S35" s="401"/>
      <c r="T35" s="422"/>
      <c r="U35" s="401"/>
      <c r="V35" s="415"/>
      <c r="W35" s="465" t="s">
        <v>163</v>
      </c>
      <c r="X35" s="464"/>
      <c r="Y35" s="412"/>
      <c r="Z35" s="382"/>
      <c r="AA35" s="382"/>
      <c r="AB35" s="383"/>
      <c r="AC35" s="382">
        <f>SUM(AC30:AC34)</f>
        <v>28.3</v>
      </c>
      <c r="AD35" s="382">
        <f>SUM(AD30:AD34)</f>
        <v>22.5</v>
      </c>
      <c r="AE35" s="382">
        <f>SUM(AE30:AE34)</f>
        <v>118</v>
      </c>
      <c r="AF35" s="382">
        <f>AC35*4+AD35*9+AE35*4</f>
        <v>787.7</v>
      </c>
    </row>
    <row r="36" spans="2:32" s="381" customFormat="1" ht="27.95" customHeight="1">
      <c r="B36" s="463"/>
      <c r="C36" s="462"/>
      <c r="D36" s="432"/>
      <c r="E36" s="432"/>
      <c r="F36" s="429"/>
      <c r="G36" s="461"/>
      <c r="H36" s="460"/>
      <c r="I36" s="459"/>
      <c r="J36" s="401"/>
      <c r="K36" s="458"/>
      <c r="L36" s="401"/>
      <c r="M36" s="429"/>
      <c r="N36" s="432"/>
      <c r="O36" s="429"/>
      <c r="P36" s="457"/>
      <c r="Q36" s="457"/>
      <c r="R36" s="457"/>
      <c r="S36" s="429"/>
      <c r="T36" s="432"/>
      <c r="U36" s="429"/>
      <c r="V36" s="415"/>
      <c r="W36" s="456" t="s">
        <v>467</v>
      </c>
      <c r="X36" s="455"/>
      <c r="Y36" s="412"/>
      <c r="Z36" s="396"/>
      <c r="AA36" s="382"/>
      <c r="AB36" s="383"/>
      <c r="AC36" s="395">
        <f>AC35*4/AF35</f>
        <v>0.14370953408658119</v>
      </c>
      <c r="AD36" s="395">
        <f>AD35*9/AF35</f>
        <v>0.25707756760187889</v>
      </c>
      <c r="AE36" s="395">
        <f>AE35*4/AF35</f>
        <v>0.5992128983115399</v>
      </c>
      <c r="AF36" s="382"/>
    </row>
    <row r="37" spans="2:32" s="24" customFormat="1" ht="27.95" customHeight="1">
      <c r="B37" s="454">
        <v>9</v>
      </c>
      <c r="C37" s="435"/>
      <c r="D37" s="451" t="str">
        <f>國華9月菜單!Q2</f>
        <v xml:space="preserve">    蝦仁炒飯(海) </v>
      </c>
      <c r="E37" s="451" t="s">
        <v>466</v>
      </c>
      <c r="F37" s="451"/>
      <c r="G37" s="451" t="str">
        <f>國華9月菜單!Q3</f>
        <v xml:space="preserve">  卡香雞肉排(炸加)</v>
      </c>
      <c r="H37" s="451" t="s">
        <v>205</v>
      </c>
      <c r="I37" s="451"/>
      <c r="J37" s="451" t="str">
        <f>國華9月菜單!Q4</f>
        <v xml:space="preserve">  日式蘿蔔糕(冷)</v>
      </c>
      <c r="K37" s="453" t="s">
        <v>242</v>
      </c>
      <c r="L37" s="451"/>
      <c r="M37" s="451" t="str">
        <f>國華9月菜單!Q5</f>
        <v xml:space="preserve">  香炒葫蘆瓜(海)</v>
      </c>
      <c r="N37" s="451" t="s">
        <v>166</v>
      </c>
      <c r="O37" s="451"/>
      <c r="P37" s="451" t="str">
        <f>國華9月菜單!Q6</f>
        <v>深色蔬菜</v>
      </c>
      <c r="Q37" s="452" t="s">
        <v>167</v>
      </c>
      <c r="R37" s="451"/>
      <c r="S37" s="451" t="str">
        <f>國華9月菜單!Q7</f>
        <v>玉米海帶湯</v>
      </c>
      <c r="T37" s="451" t="s">
        <v>166</v>
      </c>
      <c r="U37" s="451"/>
      <c r="V37" s="415"/>
      <c r="W37" s="450" t="s">
        <v>25</v>
      </c>
      <c r="X37" s="449" t="s">
        <v>141</v>
      </c>
      <c r="Y37" s="448">
        <v>5.7</v>
      </c>
      <c r="Z37" s="382"/>
      <c r="AA37" s="382"/>
      <c r="AB37" s="383"/>
      <c r="AC37" s="382" t="s">
        <v>142</v>
      </c>
      <c r="AD37" s="382" t="s">
        <v>143</v>
      </c>
      <c r="AE37" s="382" t="s">
        <v>144</v>
      </c>
      <c r="AF37" s="382" t="s">
        <v>145</v>
      </c>
    </row>
    <row r="38" spans="2:32" s="381" customFormat="1" ht="27.95" customHeight="1">
      <c r="B38" s="438" t="s">
        <v>146</v>
      </c>
      <c r="C38" s="435"/>
      <c r="D38" s="429" t="s">
        <v>465</v>
      </c>
      <c r="E38" s="424"/>
      <c r="F38" s="434">
        <v>90</v>
      </c>
      <c r="G38" s="434" t="s">
        <v>464</v>
      </c>
      <c r="H38" s="434" t="s">
        <v>290</v>
      </c>
      <c r="I38" s="434">
        <v>70</v>
      </c>
      <c r="J38" s="447" t="s">
        <v>306</v>
      </c>
      <c r="K38" s="446" t="s">
        <v>307</v>
      </c>
      <c r="L38" s="445">
        <v>50</v>
      </c>
      <c r="M38" s="429" t="s">
        <v>463</v>
      </c>
      <c r="N38" s="424"/>
      <c r="O38" s="429">
        <v>60</v>
      </c>
      <c r="P38" s="429" t="s">
        <v>19</v>
      </c>
      <c r="Q38" s="424"/>
      <c r="R38" s="429">
        <v>100</v>
      </c>
      <c r="S38" s="444" t="s">
        <v>462</v>
      </c>
      <c r="T38" s="429"/>
      <c r="U38" s="429">
        <v>20</v>
      </c>
      <c r="V38" s="415"/>
      <c r="W38" s="428" t="s">
        <v>461</v>
      </c>
      <c r="X38" s="443" t="s">
        <v>147</v>
      </c>
      <c r="Y38" s="412">
        <v>2.4</v>
      </c>
      <c r="Z38" s="396"/>
      <c r="AA38" s="442" t="s">
        <v>148</v>
      </c>
      <c r="AB38" s="383">
        <v>6</v>
      </c>
      <c r="AC38" s="383">
        <f>AB38*2</f>
        <v>12</v>
      </c>
      <c r="AD38" s="383"/>
      <c r="AE38" s="383">
        <f>AB38*15</f>
        <v>90</v>
      </c>
      <c r="AF38" s="383">
        <f>AC38*4+AE38*4</f>
        <v>408</v>
      </c>
    </row>
    <row r="39" spans="2:32" s="381" customFormat="1" ht="27.95" customHeight="1">
      <c r="B39" s="438">
        <v>3</v>
      </c>
      <c r="C39" s="435"/>
      <c r="D39" s="429" t="s">
        <v>460</v>
      </c>
      <c r="E39" s="429"/>
      <c r="F39" s="434">
        <v>10</v>
      </c>
      <c r="G39" s="429"/>
      <c r="H39" s="429"/>
      <c r="I39" s="429"/>
      <c r="J39" s="430"/>
      <c r="K39" s="431"/>
      <c r="L39" s="430"/>
      <c r="M39" s="429" t="s">
        <v>459</v>
      </c>
      <c r="N39" s="424"/>
      <c r="O39" s="429">
        <v>5</v>
      </c>
      <c r="P39" s="429"/>
      <c r="Q39" s="424"/>
      <c r="R39" s="429"/>
      <c r="S39" s="429" t="s">
        <v>458</v>
      </c>
      <c r="T39" s="429"/>
      <c r="U39" s="416">
        <v>3</v>
      </c>
      <c r="V39" s="415"/>
      <c r="W39" s="414" t="s">
        <v>24</v>
      </c>
      <c r="X39" s="437" t="s">
        <v>150</v>
      </c>
      <c r="Y39" s="412">
        <v>2</v>
      </c>
      <c r="Z39" s="382"/>
      <c r="AA39" s="441" t="s">
        <v>151</v>
      </c>
      <c r="AB39" s="383">
        <v>2.2999999999999998</v>
      </c>
      <c r="AC39" s="440">
        <f>AB39*7</f>
        <v>16.099999999999998</v>
      </c>
      <c r="AD39" s="383">
        <f>AB39*5</f>
        <v>11.5</v>
      </c>
      <c r="AE39" s="383" t="s">
        <v>152</v>
      </c>
      <c r="AF39" s="439">
        <f>AC39*4+AD39*9</f>
        <v>167.89999999999998</v>
      </c>
    </row>
    <row r="40" spans="2:32" s="381" customFormat="1" ht="27.95" customHeight="1">
      <c r="B40" s="438" t="s">
        <v>153</v>
      </c>
      <c r="C40" s="435"/>
      <c r="D40" s="429" t="s">
        <v>457</v>
      </c>
      <c r="E40" s="432"/>
      <c r="F40" s="434">
        <v>3</v>
      </c>
      <c r="G40" s="429"/>
      <c r="H40" s="424"/>
      <c r="I40" s="429"/>
      <c r="J40" s="430"/>
      <c r="K40" s="431"/>
      <c r="L40" s="430"/>
      <c r="M40" s="429" t="s">
        <v>456</v>
      </c>
      <c r="N40" s="424" t="s">
        <v>282</v>
      </c>
      <c r="O40" s="429">
        <v>10</v>
      </c>
      <c r="P40" s="429"/>
      <c r="Q40" s="424"/>
      <c r="R40" s="429"/>
      <c r="S40" s="424" t="s">
        <v>455</v>
      </c>
      <c r="T40" s="429"/>
      <c r="U40" s="429">
        <v>10</v>
      </c>
      <c r="V40" s="415"/>
      <c r="W40" s="428" t="s">
        <v>454</v>
      </c>
      <c r="X40" s="437" t="s">
        <v>154</v>
      </c>
      <c r="Y40" s="412">
        <v>2.6</v>
      </c>
      <c r="Z40" s="396"/>
      <c r="AA40" s="382" t="s">
        <v>155</v>
      </c>
      <c r="AB40" s="383">
        <v>1.5</v>
      </c>
      <c r="AC40" s="383">
        <f>AB40*1</f>
        <v>1.5</v>
      </c>
      <c r="AD40" s="383" t="s">
        <v>152</v>
      </c>
      <c r="AE40" s="383">
        <f>AB40*5</f>
        <v>7.5</v>
      </c>
      <c r="AF40" s="383">
        <f>AC40*4+AE40*4</f>
        <v>36</v>
      </c>
    </row>
    <row r="41" spans="2:32" s="381" customFormat="1" ht="27.95" customHeight="1">
      <c r="B41" s="436" t="s">
        <v>217</v>
      </c>
      <c r="C41" s="435"/>
      <c r="D41" s="429" t="s">
        <v>453</v>
      </c>
      <c r="E41" s="429" t="s">
        <v>282</v>
      </c>
      <c r="F41" s="434">
        <v>10</v>
      </c>
      <c r="G41" s="429"/>
      <c r="H41" s="432"/>
      <c r="I41" s="429"/>
      <c r="J41" s="430"/>
      <c r="K41" s="431"/>
      <c r="L41" s="430"/>
      <c r="M41" s="416" t="s">
        <v>211</v>
      </c>
      <c r="N41" s="417"/>
      <c r="O41" s="416">
        <v>5</v>
      </c>
      <c r="P41" s="429"/>
      <c r="Q41" s="424"/>
      <c r="R41" s="429"/>
      <c r="S41" s="401"/>
      <c r="T41" s="401"/>
      <c r="U41" s="401"/>
      <c r="V41" s="415"/>
      <c r="W41" s="414" t="s">
        <v>26</v>
      </c>
      <c r="X41" s="437" t="s">
        <v>158</v>
      </c>
      <c r="Y41" s="412">
        <f>AB42</f>
        <v>0</v>
      </c>
      <c r="Z41" s="382"/>
      <c r="AA41" s="382" t="s">
        <v>159</v>
      </c>
      <c r="AB41" s="383">
        <v>2.5</v>
      </c>
      <c r="AC41" s="383"/>
      <c r="AD41" s="383">
        <f>AB41*5</f>
        <v>12.5</v>
      </c>
      <c r="AE41" s="383" t="s">
        <v>152</v>
      </c>
      <c r="AF41" s="383">
        <f>AD41*9</f>
        <v>112.5</v>
      </c>
    </row>
    <row r="42" spans="2:32" s="381" customFormat="1" ht="27.95" customHeight="1">
      <c r="B42" s="436"/>
      <c r="C42" s="435"/>
      <c r="D42" s="429" t="s">
        <v>270</v>
      </c>
      <c r="E42" s="432"/>
      <c r="F42" s="434">
        <v>20</v>
      </c>
      <c r="G42" s="433"/>
      <c r="H42" s="432"/>
      <c r="I42" s="429"/>
      <c r="J42" s="430"/>
      <c r="K42" s="431"/>
      <c r="L42" s="430"/>
      <c r="M42" s="429"/>
      <c r="N42" s="429"/>
      <c r="O42" s="429"/>
      <c r="P42" s="416"/>
      <c r="Q42" s="417"/>
      <c r="R42" s="416"/>
      <c r="S42" s="401"/>
      <c r="T42" s="401"/>
      <c r="U42" s="401"/>
      <c r="V42" s="415"/>
      <c r="W42" s="428" t="s">
        <v>452</v>
      </c>
      <c r="X42" s="427" t="s">
        <v>160</v>
      </c>
      <c r="Y42" s="412">
        <v>0</v>
      </c>
      <c r="Z42" s="396"/>
      <c r="AA42" s="382" t="s">
        <v>161</v>
      </c>
      <c r="AB42" s="383"/>
      <c r="AC42" s="382"/>
      <c r="AD42" s="382"/>
      <c r="AE42" s="382">
        <f>AB42*15</f>
        <v>0</v>
      </c>
      <c r="AF42" s="382"/>
    </row>
    <row r="43" spans="2:32" s="381" customFormat="1" ht="27.95" customHeight="1">
      <c r="B43" s="426" t="s">
        <v>162</v>
      </c>
      <c r="C43" s="425"/>
      <c r="D43" s="424"/>
      <c r="E43" s="424"/>
      <c r="F43" s="423"/>
      <c r="G43" s="401"/>
      <c r="H43" s="422"/>
      <c r="I43" s="401"/>
      <c r="J43" s="401"/>
      <c r="K43" s="401"/>
      <c r="L43" s="401"/>
      <c r="M43" s="421"/>
      <c r="N43" s="420"/>
      <c r="O43" s="419"/>
      <c r="P43" s="418"/>
      <c r="Q43" s="417"/>
      <c r="R43" s="416"/>
      <c r="S43" s="401"/>
      <c r="T43" s="401"/>
      <c r="U43" s="401"/>
      <c r="V43" s="415"/>
      <c r="W43" s="414" t="s">
        <v>163</v>
      </c>
      <c r="X43" s="413"/>
      <c r="Y43" s="412"/>
      <c r="Z43" s="382"/>
      <c r="AA43" s="382"/>
      <c r="AB43" s="383"/>
      <c r="AC43" s="382">
        <f>SUM(AC38:AC42)</f>
        <v>29.599999999999998</v>
      </c>
      <c r="AD43" s="382">
        <f>SUM(AD38:AD42)</f>
        <v>24</v>
      </c>
      <c r="AE43" s="382">
        <f>SUM(AE38:AE42)</f>
        <v>97.5</v>
      </c>
      <c r="AF43" s="382">
        <f>AC43*4+AD43*9+AE43*4</f>
        <v>724.4</v>
      </c>
    </row>
    <row r="44" spans="2:32" s="381" customFormat="1" ht="27.95" customHeight="1" thickBot="1">
      <c r="B44" s="411"/>
      <c r="C44" s="410"/>
      <c r="D44" s="409"/>
      <c r="E44" s="408"/>
      <c r="F44" s="407"/>
      <c r="G44" s="405"/>
      <c r="H44" s="406"/>
      <c r="I44" s="405"/>
      <c r="J44" s="405"/>
      <c r="K44" s="406"/>
      <c r="L44" s="405"/>
      <c r="M44" s="405"/>
      <c r="N44" s="406"/>
      <c r="O44" s="405"/>
      <c r="P44" s="404"/>
      <c r="Q44" s="403"/>
      <c r="R44" s="402"/>
      <c r="S44" s="401"/>
      <c r="T44" s="401"/>
      <c r="U44" s="401"/>
      <c r="V44" s="400"/>
      <c r="W44" s="399" t="s">
        <v>451</v>
      </c>
      <c r="X44" s="398"/>
      <c r="Y44" s="397"/>
      <c r="Z44" s="396"/>
      <c r="AA44" s="382"/>
      <c r="AB44" s="383"/>
      <c r="AC44" s="395">
        <f>AC43*4/AF43</f>
        <v>0.16344561016013251</v>
      </c>
      <c r="AD44" s="395">
        <f>AD43*9/AF43</f>
        <v>0.29817780231916069</v>
      </c>
      <c r="AE44" s="395">
        <f>AE43*4/AF43</f>
        <v>0.53837658752070683</v>
      </c>
      <c r="AF44" s="382"/>
    </row>
    <row r="45" spans="2:32" s="381" customFormat="1" ht="21.75" customHeight="1">
      <c r="B45" s="386"/>
      <c r="C45" s="382"/>
      <c r="E45" s="385"/>
      <c r="H45" s="385"/>
      <c r="J45" s="393"/>
      <c r="K45" s="393"/>
      <c r="L45" s="393"/>
      <c r="M45" s="393"/>
      <c r="N45" s="393"/>
      <c r="O45" s="393"/>
      <c r="P45" s="393"/>
      <c r="Q45" s="394"/>
      <c r="R45" s="393"/>
      <c r="S45" s="393"/>
      <c r="T45" s="393"/>
      <c r="U45" s="393"/>
      <c r="V45" s="393"/>
      <c r="W45" s="393"/>
      <c r="X45" s="393"/>
      <c r="Y45" s="393"/>
      <c r="Z45" s="392"/>
      <c r="AA45" s="382"/>
      <c r="AB45" s="383"/>
      <c r="AC45" s="382"/>
      <c r="AD45" s="382"/>
      <c r="AE45" s="382"/>
      <c r="AF45" s="382"/>
    </row>
    <row r="46" spans="2:32" s="381" customFormat="1">
      <c r="B46" s="383"/>
      <c r="D46" s="391"/>
      <c r="E46" s="391"/>
      <c r="F46" s="390"/>
      <c r="G46" s="390"/>
      <c r="H46" s="389"/>
      <c r="I46" s="382"/>
      <c r="J46" s="382"/>
      <c r="K46" s="389"/>
      <c r="L46" s="382"/>
      <c r="N46" s="389"/>
      <c r="O46" s="382"/>
      <c r="Q46" s="389"/>
      <c r="R46" s="382"/>
      <c r="T46" s="389"/>
      <c r="U46" s="382"/>
      <c r="V46" s="388"/>
      <c r="W46" s="141"/>
      <c r="X46" s="208"/>
      <c r="Y46" s="387"/>
      <c r="AA46" s="382"/>
      <c r="AB46" s="383"/>
      <c r="AC46" s="382"/>
      <c r="AD46" s="382"/>
      <c r="AE46" s="382"/>
      <c r="AF46" s="382"/>
    </row>
    <row r="47" spans="2:32" s="381" customFormat="1">
      <c r="B47" s="386"/>
      <c r="E47" s="385"/>
      <c r="H47" s="385"/>
      <c r="K47" s="385"/>
      <c r="N47" s="385"/>
      <c r="Q47" s="385"/>
      <c r="T47" s="385"/>
      <c r="V47" s="384"/>
      <c r="W47" s="141"/>
      <c r="X47" s="208"/>
      <c r="Y47" s="387"/>
      <c r="AA47" s="382"/>
      <c r="AB47" s="383"/>
      <c r="AC47" s="382"/>
      <c r="AD47" s="382"/>
      <c r="AE47" s="382"/>
      <c r="AF47" s="382"/>
    </row>
    <row r="48" spans="2:32" s="381" customFormat="1">
      <c r="B48" s="386"/>
      <c r="E48" s="385"/>
      <c r="H48" s="385"/>
      <c r="K48" s="385"/>
      <c r="N48" s="385"/>
      <c r="Q48" s="385"/>
      <c r="T48" s="385"/>
      <c r="V48" s="384"/>
      <c r="W48" s="141"/>
      <c r="X48" s="208"/>
      <c r="Y48" s="387"/>
      <c r="AA48" s="382"/>
      <c r="AB48" s="383"/>
      <c r="AC48" s="382"/>
      <c r="AD48" s="382"/>
      <c r="AE48" s="382"/>
      <c r="AF48" s="382"/>
    </row>
    <row r="49" spans="2:32" s="381" customFormat="1">
      <c r="B49" s="386"/>
      <c r="E49" s="385"/>
      <c r="H49" s="385"/>
      <c r="K49" s="385"/>
      <c r="N49" s="385"/>
      <c r="Q49" s="385"/>
      <c r="T49" s="385"/>
      <c r="V49" s="384"/>
      <c r="W49" s="141"/>
      <c r="X49" s="208"/>
      <c r="Y49" s="387"/>
      <c r="AA49" s="382"/>
      <c r="AB49" s="383"/>
      <c r="AC49" s="382"/>
      <c r="AD49" s="382"/>
      <c r="AE49" s="382"/>
      <c r="AF49" s="382"/>
    </row>
    <row r="50" spans="2:32" s="381" customFormat="1">
      <c r="B50" s="386"/>
      <c r="E50" s="385"/>
      <c r="H50" s="385"/>
      <c r="K50" s="385"/>
      <c r="N50" s="385"/>
      <c r="Q50" s="385"/>
      <c r="T50" s="385"/>
      <c r="V50" s="384"/>
      <c r="W50" s="141"/>
      <c r="X50" s="208"/>
      <c r="Y50" s="387"/>
      <c r="AA50" s="382"/>
      <c r="AB50" s="383"/>
      <c r="AC50" s="382"/>
      <c r="AD50" s="382"/>
      <c r="AE50" s="382"/>
      <c r="AF50" s="382"/>
    </row>
    <row r="51" spans="2:32" s="381" customFormat="1">
      <c r="B51" s="386"/>
      <c r="E51" s="385"/>
      <c r="H51" s="385"/>
      <c r="K51" s="385"/>
      <c r="N51" s="385"/>
      <c r="Q51" s="385"/>
      <c r="T51" s="385"/>
      <c r="V51" s="384"/>
      <c r="W51" s="141"/>
      <c r="X51" s="208"/>
      <c r="Y51" s="387"/>
      <c r="AA51" s="382"/>
      <c r="AB51" s="383"/>
      <c r="AC51" s="382"/>
      <c r="AD51" s="382"/>
      <c r="AE51" s="382"/>
      <c r="AF51" s="382"/>
    </row>
    <row r="52" spans="2:32" s="381" customFormat="1">
      <c r="B52" s="386"/>
      <c r="E52" s="385"/>
      <c r="H52" s="385"/>
      <c r="K52" s="385"/>
      <c r="N52" s="385"/>
      <c r="Q52" s="385"/>
      <c r="T52" s="385"/>
      <c r="V52" s="384"/>
      <c r="W52" s="141"/>
      <c r="X52" s="208"/>
      <c r="Y52" s="387"/>
      <c r="AA52" s="382"/>
      <c r="AB52" s="383"/>
      <c r="AC52" s="382"/>
      <c r="AD52" s="382"/>
      <c r="AE52" s="382"/>
      <c r="AF52" s="382"/>
    </row>
  </sheetData>
  <mergeCells count="15">
    <mergeCell ref="B41:B42"/>
    <mergeCell ref="V5:V44"/>
    <mergeCell ref="D46:G46"/>
    <mergeCell ref="C29:C34"/>
    <mergeCell ref="C21:C26"/>
    <mergeCell ref="B1:Y1"/>
    <mergeCell ref="B2:G2"/>
    <mergeCell ref="C5:C10"/>
    <mergeCell ref="B9:B10"/>
    <mergeCell ref="J45:Y45"/>
    <mergeCell ref="C13:C18"/>
    <mergeCell ref="B17:B18"/>
    <mergeCell ref="B25:B26"/>
    <mergeCell ref="B33:B34"/>
    <mergeCell ref="C37:C42"/>
  </mergeCells>
  <phoneticPr fontId="4" type="noConversion"/>
  <pageMargins left="0.39370078740157483" right="0.15748031496062992" top="0.19685039370078741" bottom="0.15748031496062992" header="0.51181102362204722" footer="0.23622047244094491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29339-1E82-4F09-A25C-0F6BC685D479}">
  <sheetPr>
    <pageSetUpPr fitToPage="1"/>
  </sheetPr>
  <dimension ref="B1:AF48"/>
  <sheetViews>
    <sheetView topLeftCell="A22" zoomScale="50" zoomScaleNormal="50" workbookViewId="0">
      <selection activeCell="S17" sqref="S17"/>
    </sheetView>
  </sheetViews>
  <sheetFormatPr defaultRowHeight="20.25"/>
  <cols>
    <col min="1" max="1" width="1.875" style="381" customWidth="1"/>
    <col min="2" max="2" width="4.875" style="386" customWidth="1"/>
    <col min="3" max="3" width="0" style="381" hidden="1" customWidth="1"/>
    <col min="4" max="4" width="28.625" style="381" customWidth="1"/>
    <col min="5" max="5" width="5.625" style="385" customWidth="1"/>
    <col min="6" max="6" width="9.625" style="381" customWidth="1"/>
    <col min="7" max="7" width="28.625" style="381" customWidth="1"/>
    <col min="8" max="8" width="5.625" style="385" customWidth="1"/>
    <col min="9" max="9" width="9.625" style="381" customWidth="1"/>
    <col min="10" max="10" width="28.625" style="381" customWidth="1"/>
    <col min="11" max="11" width="5.625" style="385" customWidth="1"/>
    <col min="12" max="12" width="9.625" style="381" customWidth="1"/>
    <col min="13" max="13" width="28.625" style="381" customWidth="1"/>
    <col min="14" max="14" width="5.625" style="385" customWidth="1"/>
    <col min="15" max="15" width="9.625" style="381" customWidth="1"/>
    <col min="16" max="16" width="28.625" style="381" customWidth="1"/>
    <col min="17" max="17" width="5.625" style="385" customWidth="1"/>
    <col min="18" max="18" width="9.625" style="381" customWidth="1"/>
    <col min="19" max="19" width="28.625" style="381" customWidth="1"/>
    <col min="20" max="20" width="5.625" style="385" customWidth="1"/>
    <col min="21" max="21" width="9.625" style="381" customWidth="1"/>
    <col min="22" max="22" width="12.125" style="384" customWidth="1"/>
    <col min="23" max="23" width="11.75" style="141" customWidth="1"/>
    <col min="24" max="24" width="11.25" style="208" customWidth="1"/>
    <col min="25" max="25" width="6.625" style="143" customWidth="1"/>
    <col min="26" max="26" width="6.625" style="381" customWidth="1"/>
    <col min="27" max="27" width="6" style="382" hidden="1" customWidth="1"/>
    <col min="28" max="28" width="5.5" style="383" hidden="1" customWidth="1"/>
    <col min="29" max="29" width="7.75" style="382" hidden="1" customWidth="1"/>
    <col min="30" max="30" width="8" style="382" hidden="1" customWidth="1"/>
    <col min="31" max="31" width="7.875" style="382" hidden="1" customWidth="1"/>
    <col min="32" max="32" width="7.5" style="382" hidden="1" customWidth="1"/>
    <col min="33" max="16384" width="9" style="381"/>
  </cols>
  <sheetData>
    <row r="1" spans="2:32" s="382" customFormat="1" ht="38.25">
      <c r="B1" s="532" t="s">
        <v>556</v>
      </c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25"/>
      <c r="AB1" s="383"/>
    </row>
    <row r="2" spans="2:32" s="382" customFormat="1" ht="9.75" customHeight="1">
      <c r="B2" s="531"/>
      <c r="C2" s="530"/>
      <c r="D2" s="530"/>
      <c r="E2" s="530"/>
      <c r="F2" s="530"/>
      <c r="G2" s="530"/>
      <c r="H2" s="529"/>
      <c r="I2" s="525"/>
      <c r="J2" s="525"/>
      <c r="K2" s="529"/>
      <c r="L2" s="525"/>
      <c r="M2" s="525"/>
      <c r="N2" s="529"/>
      <c r="O2" s="525"/>
      <c r="P2" s="525"/>
      <c r="Q2" s="529"/>
      <c r="R2" s="525"/>
      <c r="S2" s="525"/>
      <c r="T2" s="529"/>
      <c r="U2" s="525"/>
      <c r="V2" s="528"/>
      <c r="W2" s="526"/>
      <c r="X2" s="527"/>
      <c r="Y2" s="526"/>
      <c r="Z2" s="525"/>
      <c r="AB2" s="383"/>
    </row>
    <row r="3" spans="2:32" s="382" customFormat="1" ht="31.5" customHeight="1" thickBot="1">
      <c r="B3" s="524" t="s">
        <v>127</v>
      </c>
      <c r="C3" s="596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T3" s="522"/>
      <c r="U3" s="522"/>
      <c r="V3" s="521"/>
      <c r="W3" s="520"/>
      <c r="X3" s="519"/>
      <c r="Y3" s="518"/>
      <c r="Z3" s="396"/>
      <c r="AB3" s="383"/>
    </row>
    <row r="4" spans="2:32" s="508" customFormat="1" ht="43.5">
      <c r="B4" s="517" t="s">
        <v>128</v>
      </c>
      <c r="C4" s="516" t="s">
        <v>129</v>
      </c>
      <c r="D4" s="513" t="s">
        <v>130</v>
      </c>
      <c r="E4" s="514" t="s">
        <v>131</v>
      </c>
      <c r="F4" s="513"/>
      <c r="G4" s="513" t="s">
        <v>133</v>
      </c>
      <c r="H4" s="514" t="s">
        <v>131</v>
      </c>
      <c r="I4" s="513"/>
      <c r="J4" s="513" t="s">
        <v>134</v>
      </c>
      <c r="K4" s="514" t="s">
        <v>131</v>
      </c>
      <c r="L4" s="595"/>
      <c r="M4" s="513" t="s">
        <v>134</v>
      </c>
      <c r="N4" s="514" t="s">
        <v>131</v>
      </c>
      <c r="O4" s="513"/>
      <c r="P4" s="513" t="s">
        <v>134</v>
      </c>
      <c r="Q4" s="514" t="s">
        <v>131</v>
      </c>
      <c r="R4" s="513"/>
      <c r="S4" s="515" t="s">
        <v>135</v>
      </c>
      <c r="T4" s="514" t="s">
        <v>131</v>
      </c>
      <c r="U4" s="513"/>
      <c r="V4" s="512" t="s">
        <v>136</v>
      </c>
      <c r="W4" s="512" t="s">
        <v>137</v>
      </c>
      <c r="X4" s="511" t="s">
        <v>138</v>
      </c>
      <c r="Y4" s="510" t="s">
        <v>139</v>
      </c>
      <c r="Z4" s="509"/>
      <c r="AA4" s="442"/>
      <c r="AB4" s="383"/>
      <c r="AC4" s="382"/>
      <c r="AD4" s="382"/>
      <c r="AE4" s="382"/>
      <c r="AF4" s="382"/>
    </row>
    <row r="5" spans="2:32" s="24" customFormat="1" ht="51.75" customHeight="1">
      <c r="B5" s="454">
        <v>9</v>
      </c>
      <c r="C5" s="435"/>
      <c r="D5" s="451" t="str">
        <f>國華9月菜單!A11</f>
        <v>香Q米飯</v>
      </c>
      <c r="E5" s="451" t="s">
        <v>165</v>
      </c>
      <c r="F5" s="507" t="s">
        <v>132</v>
      </c>
      <c r="G5" s="451" t="str">
        <f>國華9月菜單!A12</f>
        <v xml:space="preserve">  豆干滷肉(豆)</v>
      </c>
      <c r="H5" s="451" t="s">
        <v>555</v>
      </c>
      <c r="I5" s="507" t="s">
        <v>132</v>
      </c>
      <c r="J5" s="451" t="str">
        <f>國華9月菜單!A13</f>
        <v>三色炒蛋</v>
      </c>
      <c r="K5" s="451" t="s">
        <v>167</v>
      </c>
      <c r="L5" s="507" t="s">
        <v>132</v>
      </c>
      <c r="M5" s="567" t="str">
        <f>國華9月菜單!A14</f>
        <v>枸杞絲瓜</v>
      </c>
      <c r="N5" s="594" t="s">
        <v>166</v>
      </c>
      <c r="O5" s="593" t="s">
        <v>132</v>
      </c>
      <c r="P5" s="451" t="str">
        <f>國華9月菜單!A15</f>
        <v>深色蔬菜</v>
      </c>
      <c r="Q5" s="451" t="s">
        <v>167</v>
      </c>
      <c r="R5" s="507" t="s">
        <v>132</v>
      </c>
      <c r="S5" s="451" t="str">
        <f>國華9月菜單!A16</f>
        <v>細粉鮮蔬湯</v>
      </c>
      <c r="T5" s="452" t="s">
        <v>166</v>
      </c>
      <c r="U5" s="507" t="s">
        <v>132</v>
      </c>
      <c r="V5" s="506" t="s">
        <v>495</v>
      </c>
      <c r="W5" s="474" t="s">
        <v>25</v>
      </c>
      <c r="X5" s="473" t="s">
        <v>141</v>
      </c>
      <c r="Y5" s="496">
        <v>5.9</v>
      </c>
      <c r="Z5" s="382"/>
      <c r="AA5" s="382"/>
      <c r="AB5" s="383"/>
      <c r="AC5" s="382" t="s">
        <v>142</v>
      </c>
      <c r="AD5" s="382" t="s">
        <v>143</v>
      </c>
      <c r="AE5" s="382" t="s">
        <v>144</v>
      </c>
      <c r="AF5" s="382" t="s">
        <v>145</v>
      </c>
    </row>
    <row r="6" spans="2:32" s="381" customFormat="1" ht="27.95" customHeight="1">
      <c r="B6" s="438" t="s">
        <v>146</v>
      </c>
      <c r="C6" s="435"/>
      <c r="D6" s="417" t="s">
        <v>465</v>
      </c>
      <c r="E6" s="417"/>
      <c r="F6" s="417">
        <v>110</v>
      </c>
      <c r="G6" s="416" t="s">
        <v>554</v>
      </c>
      <c r="H6" s="417" t="s">
        <v>228</v>
      </c>
      <c r="I6" s="416">
        <v>20</v>
      </c>
      <c r="J6" s="416" t="s">
        <v>270</v>
      </c>
      <c r="K6" s="416"/>
      <c r="L6" s="434">
        <v>35</v>
      </c>
      <c r="M6" s="416" t="s">
        <v>553</v>
      </c>
      <c r="N6" s="416"/>
      <c r="O6" s="416">
        <v>35</v>
      </c>
      <c r="P6" s="429" t="s">
        <v>19</v>
      </c>
      <c r="Q6" s="429"/>
      <c r="R6" s="429">
        <v>100</v>
      </c>
      <c r="S6" s="417" t="s">
        <v>317</v>
      </c>
      <c r="T6" s="416"/>
      <c r="U6" s="416">
        <v>7</v>
      </c>
      <c r="V6" s="415"/>
      <c r="W6" s="456" t="s">
        <v>552</v>
      </c>
      <c r="X6" s="472" t="s">
        <v>147</v>
      </c>
      <c r="Y6" s="494">
        <v>2.4</v>
      </c>
      <c r="Z6" s="396"/>
      <c r="AA6" s="442" t="s">
        <v>148</v>
      </c>
      <c r="AB6" s="383">
        <v>6</v>
      </c>
      <c r="AC6" s="383">
        <f>AB6*2</f>
        <v>12</v>
      </c>
      <c r="AD6" s="383"/>
      <c r="AE6" s="383">
        <f>AB6*15</f>
        <v>90</v>
      </c>
      <c r="AF6" s="383">
        <f>AC6*4+AE6*4</f>
        <v>408</v>
      </c>
    </row>
    <row r="7" spans="2:32" s="381" customFormat="1" ht="27.95" customHeight="1">
      <c r="B7" s="438">
        <v>6</v>
      </c>
      <c r="C7" s="435"/>
      <c r="D7" s="417"/>
      <c r="E7" s="417"/>
      <c r="F7" s="417"/>
      <c r="G7" s="416" t="s">
        <v>551</v>
      </c>
      <c r="H7" s="417"/>
      <c r="I7" s="416">
        <v>45</v>
      </c>
      <c r="J7" s="416" t="s">
        <v>460</v>
      </c>
      <c r="K7" s="416"/>
      <c r="L7" s="434">
        <v>25</v>
      </c>
      <c r="M7" s="416" t="s">
        <v>550</v>
      </c>
      <c r="N7" s="471"/>
      <c r="O7" s="416">
        <v>0.03</v>
      </c>
      <c r="P7" s="401"/>
      <c r="Q7" s="401"/>
      <c r="R7" s="401"/>
      <c r="S7" s="417" t="s">
        <v>211</v>
      </c>
      <c r="T7" s="416"/>
      <c r="U7" s="416">
        <v>3</v>
      </c>
      <c r="V7" s="415"/>
      <c r="W7" s="465" t="s">
        <v>24</v>
      </c>
      <c r="X7" s="468" t="s">
        <v>150</v>
      </c>
      <c r="Y7" s="494">
        <v>2</v>
      </c>
      <c r="Z7" s="382"/>
      <c r="AA7" s="441" t="s">
        <v>151</v>
      </c>
      <c r="AB7" s="383">
        <v>2</v>
      </c>
      <c r="AC7" s="440">
        <f>AB7*7</f>
        <v>14</v>
      </c>
      <c r="AD7" s="383">
        <f>AB7*5</f>
        <v>10</v>
      </c>
      <c r="AE7" s="383" t="s">
        <v>152</v>
      </c>
      <c r="AF7" s="439">
        <f>AC7*4+AD7*9</f>
        <v>146</v>
      </c>
    </row>
    <row r="8" spans="2:32" s="381" customFormat="1" ht="27.95" customHeight="1">
      <c r="B8" s="438" t="s">
        <v>153</v>
      </c>
      <c r="C8" s="435"/>
      <c r="D8" s="417"/>
      <c r="E8" s="417"/>
      <c r="F8" s="417"/>
      <c r="G8" s="416" t="s">
        <v>211</v>
      </c>
      <c r="H8" s="471"/>
      <c r="I8" s="416">
        <v>10</v>
      </c>
      <c r="J8" s="416" t="s">
        <v>211</v>
      </c>
      <c r="K8" s="471"/>
      <c r="L8" s="416">
        <v>5</v>
      </c>
      <c r="M8" s="416" t="s">
        <v>549</v>
      </c>
      <c r="N8" s="471"/>
      <c r="O8" s="416">
        <v>20</v>
      </c>
      <c r="P8" s="401"/>
      <c r="Q8" s="401"/>
      <c r="R8" s="401"/>
      <c r="S8" s="417" t="s">
        <v>459</v>
      </c>
      <c r="T8" s="471"/>
      <c r="U8" s="416">
        <v>2</v>
      </c>
      <c r="V8" s="415"/>
      <c r="W8" s="456" t="s">
        <v>470</v>
      </c>
      <c r="X8" s="468" t="s">
        <v>154</v>
      </c>
      <c r="Y8" s="494">
        <v>2.5</v>
      </c>
      <c r="Z8" s="396"/>
      <c r="AA8" s="382" t="s">
        <v>155</v>
      </c>
      <c r="AB8" s="383">
        <v>1.7</v>
      </c>
      <c r="AC8" s="383">
        <f>AB8*1</f>
        <v>1.7</v>
      </c>
      <c r="AD8" s="383" t="s">
        <v>152</v>
      </c>
      <c r="AE8" s="383">
        <f>AB8*5</f>
        <v>8.5</v>
      </c>
      <c r="AF8" s="383">
        <f>AC8*4+AE8*4</f>
        <v>40.799999999999997</v>
      </c>
    </row>
    <row r="9" spans="2:32" s="381" customFormat="1" ht="27.95" customHeight="1">
      <c r="B9" s="436" t="s">
        <v>156</v>
      </c>
      <c r="C9" s="435"/>
      <c r="D9" s="424"/>
      <c r="E9" s="424"/>
      <c r="F9" s="424"/>
      <c r="G9" s="418"/>
      <c r="H9" s="424"/>
      <c r="I9" s="429"/>
      <c r="J9" s="423"/>
      <c r="K9" s="432"/>
      <c r="L9" s="429"/>
      <c r="M9" s="401" t="s">
        <v>487</v>
      </c>
      <c r="N9" s="401"/>
      <c r="O9" s="401">
        <v>5</v>
      </c>
      <c r="P9" s="401"/>
      <c r="Q9" s="422"/>
      <c r="R9" s="401"/>
      <c r="S9" s="417" t="s">
        <v>487</v>
      </c>
      <c r="T9" s="471"/>
      <c r="U9" s="416">
        <v>3</v>
      </c>
      <c r="V9" s="415"/>
      <c r="W9" s="465" t="s">
        <v>26</v>
      </c>
      <c r="X9" s="468" t="s">
        <v>158</v>
      </c>
      <c r="Y9" s="494">
        <f>AB10</f>
        <v>0</v>
      </c>
      <c r="Z9" s="382"/>
      <c r="AA9" s="382" t="s">
        <v>159</v>
      </c>
      <c r="AB9" s="383">
        <v>2.5</v>
      </c>
      <c r="AC9" s="383"/>
      <c r="AD9" s="383">
        <f>AB9*5</f>
        <v>12.5</v>
      </c>
      <c r="AE9" s="383" t="s">
        <v>152</v>
      </c>
      <c r="AF9" s="383">
        <f>AD9*9</f>
        <v>112.5</v>
      </c>
    </row>
    <row r="10" spans="2:32" s="381" customFormat="1" ht="27.95" customHeight="1">
      <c r="B10" s="436"/>
      <c r="C10" s="435"/>
      <c r="D10" s="424"/>
      <c r="E10" s="424"/>
      <c r="F10" s="424"/>
      <c r="G10" s="429"/>
      <c r="H10" s="424"/>
      <c r="I10" s="429"/>
      <c r="J10" s="423"/>
      <c r="K10" s="432"/>
      <c r="L10" s="429"/>
      <c r="M10" s="401"/>
      <c r="N10" s="401"/>
      <c r="O10" s="401"/>
      <c r="P10" s="401"/>
      <c r="Q10" s="401"/>
      <c r="R10" s="401"/>
      <c r="S10" s="434"/>
      <c r="T10" s="466"/>
      <c r="U10" s="434"/>
      <c r="V10" s="415"/>
      <c r="W10" s="456" t="s">
        <v>548</v>
      </c>
      <c r="X10" s="467" t="s">
        <v>160</v>
      </c>
      <c r="Y10" s="490">
        <v>0</v>
      </c>
      <c r="Z10" s="396"/>
      <c r="AA10" s="382" t="s">
        <v>161</v>
      </c>
      <c r="AB10" s="383"/>
      <c r="AC10" s="382"/>
      <c r="AD10" s="382"/>
      <c r="AE10" s="382">
        <f>AB10*15</f>
        <v>0</v>
      </c>
      <c r="AF10" s="382"/>
    </row>
    <row r="11" spans="2:32" s="381" customFormat="1" ht="27.95" customHeight="1">
      <c r="B11" s="426" t="s">
        <v>162</v>
      </c>
      <c r="C11" s="425"/>
      <c r="D11" s="424"/>
      <c r="E11" s="432"/>
      <c r="F11" s="424"/>
      <c r="G11" s="429"/>
      <c r="H11" s="432"/>
      <c r="I11" s="429"/>
      <c r="J11" s="429"/>
      <c r="K11" s="432"/>
      <c r="L11" s="429"/>
      <c r="M11" s="401"/>
      <c r="N11" s="401"/>
      <c r="O11" s="401"/>
      <c r="P11" s="457"/>
      <c r="Q11" s="429"/>
      <c r="R11" s="591"/>
      <c r="S11" s="457"/>
      <c r="T11" s="457"/>
      <c r="U11" s="457"/>
      <c r="V11" s="415"/>
      <c r="W11" s="465" t="s">
        <v>163</v>
      </c>
      <c r="X11" s="464"/>
      <c r="Y11" s="494"/>
      <c r="Z11" s="382"/>
      <c r="AA11" s="382"/>
      <c r="AB11" s="383"/>
      <c r="AC11" s="382">
        <f>SUM(AC6:AC10)</f>
        <v>27.7</v>
      </c>
      <c r="AD11" s="382">
        <f>SUM(AD6:AD10)</f>
        <v>22.5</v>
      </c>
      <c r="AE11" s="382">
        <f>SUM(AE6:AE10)</f>
        <v>98.5</v>
      </c>
      <c r="AF11" s="382">
        <f>AC11*4+AD11*9+AE11*4</f>
        <v>707.3</v>
      </c>
    </row>
    <row r="12" spans="2:32" s="381" customFormat="1" ht="27.95" customHeight="1">
      <c r="B12" s="463"/>
      <c r="C12" s="462"/>
      <c r="D12" s="429"/>
      <c r="E12" s="432"/>
      <c r="F12" s="429"/>
      <c r="G12" s="591"/>
      <c r="H12" s="592"/>
      <c r="I12" s="591"/>
      <c r="J12" s="429"/>
      <c r="K12" s="432"/>
      <c r="L12" s="429"/>
      <c r="M12" s="401"/>
      <c r="N12" s="422"/>
      <c r="O12" s="401"/>
      <c r="P12" s="401"/>
      <c r="Q12" s="401"/>
      <c r="R12" s="401"/>
      <c r="S12" s="457"/>
      <c r="T12" s="457"/>
      <c r="U12" s="457"/>
      <c r="V12" s="415"/>
      <c r="W12" s="456" t="s">
        <v>547</v>
      </c>
      <c r="X12" s="498"/>
      <c r="Y12" s="490"/>
      <c r="Z12" s="396"/>
      <c r="AA12" s="382"/>
      <c r="AB12" s="383"/>
      <c r="AC12" s="395">
        <f>AC11*4/AF11</f>
        <v>0.1566520571186201</v>
      </c>
      <c r="AD12" s="395">
        <f>AD11*9/AF11</f>
        <v>0.28630001413827233</v>
      </c>
      <c r="AE12" s="395">
        <f>AE11*4/AF11</f>
        <v>0.5570479287431076</v>
      </c>
      <c r="AF12" s="382"/>
    </row>
    <row r="13" spans="2:32" s="24" customFormat="1" ht="27.95" customHeight="1">
      <c r="B13" s="454">
        <v>9</v>
      </c>
      <c r="C13" s="435"/>
      <c r="D13" s="451" t="str">
        <f>國華9月菜單!E11</f>
        <v>什穀Q飯</v>
      </c>
      <c r="E13" s="451" t="s">
        <v>165</v>
      </c>
      <c r="F13" s="451"/>
      <c r="G13" s="451" t="str">
        <f>國華9月菜單!E12</f>
        <v>冬瓜鴨肉</v>
      </c>
      <c r="H13" s="452" t="s">
        <v>166</v>
      </c>
      <c r="I13" s="451"/>
      <c r="J13" s="451" t="str">
        <f>國華9月菜單!E13</f>
        <v>香酥魚(炸海加)+珍珠丸子(冷)</v>
      </c>
      <c r="K13" s="451" t="s">
        <v>205</v>
      </c>
      <c r="L13" s="451"/>
      <c r="M13" s="451" t="str">
        <f>國華9月菜單!E14</f>
        <v>堅果小菜</v>
      </c>
      <c r="N13" s="451" t="s">
        <v>166</v>
      </c>
      <c r="O13" s="451"/>
      <c r="P13" s="451" t="str">
        <f>國華9月菜單!E15</f>
        <v>有機淺色蔬菜</v>
      </c>
      <c r="Q13" s="451" t="s">
        <v>167</v>
      </c>
      <c r="R13" s="451"/>
      <c r="S13" s="567" t="str">
        <f>國華9月菜單!E16</f>
        <v>什錦綜合湯</v>
      </c>
      <c r="T13" s="590" t="s">
        <v>166</v>
      </c>
      <c r="U13" s="565"/>
      <c r="V13" s="415"/>
      <c r="W13" s="474" t="s">
        <v>25</v>
      </c>
      <c r="X13" s="473" t="s">
        <v>141</v>
      </c>
      <c r="Y13" s="496">
        <v>6</v>
      </c>
      <c r="Z13" s="382"/>
      <c r="AA13" s="382"/>
      <c r="AB13" s="383"/>
      <c r="AC13" s="382" t="s">
        <v>142</v>
      </c>
      <c r="AD13" s="382" t="s">
        <v>143</v>
      </c>
      <c r="AE13" s="382" t="s">
        <v>144</v>
      </c>
      <c r="AF13" s="382" t="s">
        <v>145</v>
      </c>
    </row>
    <row r="14" spans="2:32" s="381" customFormat="1" ht="27.95" customHeight="1">
      <c r="B14" s="438" t="s">
        <v>146</v>
      </c>
      <c r="C14" s="435"/>
      <c r="D14" s="429" t="s">
        <v>465</v>
      </c>
      <c r="E14" s="429"/>
      <c r="F14" s="434">
        <v>67</v>
      </c>
      <c r="G14" s="434" t="s">
        <v>546</v>
      </c>
      <c r="H14" s="434"/>
      <c r="I14" s="434">
        <v>45</v>
      </c>
      <c r="J14" s="447" t="s">
        <v>545</v>
      </c>
      <c r="K14" s="589" t="s">
        <v>544</v>
      </c>
      <c r="L14" s="445">
        <v>50</v>
      </c>
      <c r="M14" s="434" t="s">
        <v>312</v>
      </c>
      <c r="N14" s="434"/>
      <c r="O14" s="434">
        <v>60</v>
      </c>
      <c r="P14" s="429" t="s">
        <v>418</v>
      </c>
      <c r="Q14" s="429"/>
      <c r="R14" s="429">
        <v>100</v>
      </c>
      <c r="S14" s="424" t="s">
        <v>258</v>
      </c>
      <c r="T14" s="429"/>
      <c r="U14" s="416">
        <v>30</v>
      </c>
      <c r="V14" s="415"/>
      <c r="W14" s="456" t="s">
        <v>543</v>
      </c>
      <c r="X14" s="472" t="s">
        <v>147</v>
      </c>
      <c r="Y14" s="494">
        <v>2.5</v>
      </c>
      <c r="Z14" s="396"/>
      <c r="AA14" s="442" t="s">
        <v>148</v>
      </c>
      <c r="AB14" s="383">
        <v>6.2</v>
      </c>
      <c r="AC14" s="383">
        <f>AB14*2</f>
        <v>12.4</v>
      </c>
      <c r="AD14" s="383"/>
      <c r="AE14" s="383">
        <f>AB14*15</f>
        <v>93</v>
      </c>
      <c r="AF14" s="383">
        <f>AC14*4+AE14*4</f>
        <v>421.6</v>
      </c>
    </row>
    <row r="15" spans="2:32" s="381" customFormat="1" ht="27.95" customHeight="1">
      <c r="B15" s="438">
        <v>7</v>
      </c>
      <c r="C15" s="435"/>
      <c r="D15" s="429" t="s">
        <v>542</v>
      </c>
      <c r="E15" s="429"/>
      <c r="F15" s="457">
        <v>35</v>
      </c>
      <c r="G15" s="588" t="s">
        <v>209</v>
      </c>
      <c r="H15" s="588"/>
      <c r="I15" s="588">
        <v>40</v>
      </c>
      <c r="J15" s="401"/>
      <c r="K15" s="401"/>
      <c r="L15" s="401"/>
      <c r="M15" s="434" t="s">
        <v>541</v>
      </c>
      <c r="N15" s="434"/>
      <c r="O15" s="434">
        <v>10</v>
      </c>
      <c r="P15" s="401"/>
      <c r="Q15" s="401"/>
      <c r="R15" s="401"/>
      <c r="S15" s="424" t="s">
        <v>540</v>
      </c>
      <c r="T15" s="429"/>
      <c r="U15" s="416">
        <v>0.02</v>
      </c>
      <c r="V15" s="415"/>
      <c r="W15" s="465" t="s">
        <v>24</v>
      </c>
      <c r="X15" s="468" t="s">
        <v>150</v>
      </c>
      <c r="Y15" s="494">
        <v>2</v>
      </c>
      <c r="Z15" s="382"/>
      <c r="AA15" s="441" t="s">
        <v>151</v>
      </c>
      <c r="AB15" s="383">
        <v>2.1</v>
      </c>
      <c r="AC15" s="440">
        <f>AB15*7</f>
        <v>14.700000000000001</v>
      </c>
      <c r="AD15" s="383">
        <f>AB15*5</f>
        <v>10.5</v>
      </c>
      <c r="AE15" s="383" t="s">
        <v>152</v>
      </c>
      <c r="AF15" s="439">
        <f>AC15*4+AD15*9</f>
        <v>153.30000000000001</v>
      </c>
    </row>
    <row r="16" spans="2:32" s="381" customFormat="1" ht="27.95" customHeight="1">
      <c r="B16" s="438" t="s">
        <v>153</v>
      </c>
      <c r="C16" s="435"/>
      <c r="D16" s="432"/>
      <c r="E16" s="432"/>
      <c r="F16" s="429"/>
      <c r="G16" s="418"/>
      <c r="H16" s="432"/>
      <c r="I16" s="429"/>
      <c r="J16" s="401" t="s">
        <v>539</v>
      </c>
      <c r="K16" s="401" t="s">
        <v>307</v>
      </c>
      <c r="L16" s="401">
        <v>30</v>
      </c>
      <c r="M16" s="434" t="s">
        <v>538</v>
      </c>
      <c r="N16" s="466"/>
      <c r="O16" s="434">
        <v>2</v>
      </c>
      <c r="P16" s="401"/>
      <c r="Q16" s="401"/>
      <c r="R16" s="401"/>
      <c r="S16" s="424" t="s">
        <v>487</v>
      </c>
      <c r="T16" s="432"/>
      <c r="U16" s="416">
        <v>3</v>
      </c>
      <c r="V16" s="415"/>
      <c r="W16" s="456" t="s">
        <v>537</v>
      </c>
      <c r="X16" s="468" t="s">
        <v>154</v>
      </c>
      <c r="Y16" s="494">
        <v>2.5</v>
      </c>
      <c r="Z16" s="396"/>
      <c r="AA16" s="382" t="s">
        <v>155</v>
      </c>
      <c r="AB16" s="383">
        <v>1.8</v>
      </c>
      <c r="AC16" s="383">
        <f>AB16*1</f>
        <v>1.8</v>
      </c>
      <c r="AD16" s="383" t="s">
        <v>152</v>
      </c>
      <c r="AE16" s="383">
        <f>AB16*5</f>
        <v>9</v>
      </c>
      <c r="AF16" s="383">
        <f>AC16*4+AE16*4</f>
        <v>43.2</v>
      </c>
    </row>
    <row r="17" spans="2:32" s="381" customFormat="1" ht="27.95" customHeight="1">
      <c r="B17" s="436" t="s">
        <v>164</v>
      </c>
      <c r="C17" s="435"/>
      <c r="D17" s="432"/>
      <c r="E17" s="432"/>
      <c r="F17" s="429"/>
      <c r="G17" s="429"/>
      <c r="H17" s="432"/>
      <c r="I17" s="429"/>
      <c r="J17" s="401"/>
      <c r="K17" s="401"/>
      <c r="L17" s="401"/>
      <c r="M17" s="434" t="s">
        <v>469</v>
      </c>
      <c r="N17" s="434"/>
      <c r="O17" s="434">
        <v>5</v>
      </c>
      <c r="P17" s="401"/>
      <c r="Q17" s="401"/>
      <c r="R17" s="401"/>
      <c r="S17" s="434" t="s">
        <v>211</v>
      </c>
      <c r="T17" s="466"/>
      <c r="U17" s="434">
        <v>5</v>
      </c>
      <c r="V17" s="415"/>
      <c r="W17" s="465" t="s">
        <v>26</v>
      </c>
      <c r="X17" s="468" t="s">
        <v>158</v>
      </c>
      <c r="Y17" s="494">
        <v>0</v>
      </c>
      <c r="Z17" s="382"/>
      <c r="AA17" s="382" t="s">
        <v>159</v>
      </c>
      <c r="AB17" s="383">
        <v>2.5</v>
      </c>
      <c r="AC17" s="383"/>
      <c r="AD17" s="383">
        <f>AB17*5</f>
        <v>12.5</v>
      </c>
      <c r="AE17" s="383" t="s">
        <v>152</v>
      </c>
      <c r="AF17" s="383">
        <f>AD17*9</f>
        <v>112.5</v>
      </c>
    </row>
    <row r="18" spans="2:32" s="381" customFormat="1" ht="27.95" customHeight="1">
      <c r="B18" s="436"/>
      <c r="C18" s="435"/>
      <c r="D18" s="432"/>
      <c r="E18" s="432"/>
      <c r="F18" s="429"/>
      <c r="G18" s="401"/>
      <c r="H18" s="401"/>
      <c r="I18" s="401"/>
      <c r="J18" s="401"/>
      <c r="K18" s="401"/>
      <c r="L18" s="401"/>
      <c r="M18" s="434" t="s">
        <v>536</v>
      </c>
      <c r="N18" s="434"/>
      <c r="O18" s="434">
        <v>4</v>
      </c>
      <c r="P18" s="401"/>
      <c r="Q18" s="401"/>
      <c r="R18" s="401"/>
      <c r="S18" s="424"/>
      <c r="T18" s="432"/>
      <c r="U18" s="429"/>
      <c r="V18" s="415"/>
      <c r="W18" s="456" t="s">
        <v>535</v>
      </c>
      <c r="X18" s="467" t="s">
        <v>160</v>
      </c>
      <c r="Y18" s="490">
        <v>0</v>
      </c>
      <c r="Z18" s="396"/>
      <c r="AA18" s="382" t="s">
        <v>161</v>
      </c>
      <c r="AB18" s="383">
        <v>1</v>
      </c>
      <c r="AC18" s="382"/>
      <c r="AD18" s="382"/>
      <c r="AE18" s="382">
        <f>AB18*15</f>
        <v>15</v>
      </c>
      <c r="AF18" s="382"/>
    </row>
    <row r="19" spans="2:32" s="381" customFormat="1" ht="27.95" customHeight="1">
      <c r="B19" s="426" t="s">
        <v>162</v>
      </c>
      <c r="C19" s="425"/>
      <c r="D19" s="432"/>
      <c r="E19" s="432"/>
      <c r="F19" s="429"/>
      <c r="G19" s="401"/>
      <c r="H19" s="401"/>
      <c r="I19" s="401"/>
      <c r="J19" s="401"/>
      <c r="K19" s="422"/>
      <c r="L19" s="401"/>
      <c r="M19" s="424"/>
      <c r="N19" s="429"/>
      <c r="O19" s="429"/>
      <c r="P19" s="401"/>
      <c r="Q19" s="422"/>
      <c r="R19" s="401"/>
      <c r="S19" s="429"/>
      <c r="T19" s="432"/>
      <c r="U19" s="429"/>
      <c r="V19" s="415"/>
      <c r="W19" s="465" t="s">
        <v>163</v>
      </c>
      <c r="X19" s="464"/>
      <c r="Y19" s="494"/>
      <c r="Z19" s="382"/>
      <c r="AA19" s="382"/>
      <c r="AB19" s="383"/>
      <c r="AC19" s="382">
        <f>SUM(AC14:AC18)</f>
        <v>28.900000000000002</v>
      </c>
      <c r="AD19" s="382">
        <f>SUM(AD14:AD18)</f>
        <v>23</v>
      </c>
      <c r="AE19" s="382">
        <f>SUM(AE14:AE18)</f>
        <v>117</v>
      </c>
      <c r="AF19" s="382">
        <f>AC19*4+AD19*9+AE19*4</f>
        <v>790.6</v>
      </c>
    </row>
    <row r="20" spans="2:32" s="381" customFormat="1" ht="27.95" customHeight="1">
      <c r="B20" s="463"/>
      <c r="C20" s="462"/>
      <c r="D20" s="432"/>
      <c r="E20" s="432"/>
      <c r="F20" s="429"/>
      <c r="G20" s="401"/>
      <c r="H20" s="547"/>
      <c r="I20" s="401"/>
      <c r="J20" s="447"/>
      <c r="K20" s="403"/>
      <c r="L20" s="445"/>
      <c r="M20" s="429"/>
      <c r="N20" s="432"/>
      <c r="O20" s="429"/>
      <c r="P20" s="447"/>
      <c r="Q20" s="403"/>
      <c r="R20" s="445"/>
      <c r="S20" s="429"/>
      <c r="T20" s="432"/>
      <c r="U20" s="429"/>
      <c r="V20" s="415"/>
      <c r="W20" s="456" t="s">
        <v>534</v>
      </c>
      <c r="X20" s="455"/>
      <c r="Y20" s="490"/>
      <c r="Z20" s="396"/>
      <c r="AA20" s="382"/>
      <c r="AB20" s="383"/>
      <c r="AC20" s="395">
        <f>AC19*4/AF19</f>
        <v>0.14621806223121681</v>
      </c>
      <c r="AD20" s="395">
        <f>AD19*9/AF19</f>
        <v>0.26182646091576017</v>
      </c>
      <c r="AE20" s="395">
        <f>AE19*4/AF19</f>
        <v>0.59195547685302297</v>
      </c>
      <c r="AF20" s="382"/>
    </row>
    <row r="21" spans="2:32" s="24" customFormat="1" ht="27.95" customHeight="1">
      <c r="B21" s="489">
        <v>9</v>
      </c>
      <c r="C21" s="435"/>
      <c r="D21" s="451" t="str">
        <f>國華9月菜單!I11</f>
        <v>香Q米飯</v>
      </c>
      <c r="E21" s="451" t="s">
        <v>165</v>
      </c>
      <c r="F21" s="451"/>
      <c r="G21" s="451" t="str">
        <f>國華9月菜單!I12</f>
        <v>魯燒里肌大排</v>
      </c>
      <c r="H21" s="559" t="s">
        <v>492</v>
      </c>
      <c r="I21" s="451"/>
      <c r="J21" s="451" t="str">
        <f>國華9月菜單!I13</f>
        <v xml:space="preserve">  美味蒸蛋  </v>
      </c>
      <c r="K21" s="451" t="s">
        <v>165</v>
      </c>
      <c r="L21" s="451"/>
      <c r="M21" s="451" t="str">
        <f>國華9月菜單!I14</f>
        <v>炒海帶根</v>
      </c>
      <c r="N21" s="451" t="s">
        <v>167</v>
      </c>
      <c r="O21" s="451"/>
      <c r="P21" s="451" t="str">
        <f>國華9月菜單!I15</f>
        <v xml:space="preserve">淺色蔬菜 </v>
      </c>
      <c r="Q21" s="451" t="s">
        <v>167</v>
      </c>
      <c r="R21" s="451"/>
      <c r="S21" s="451" t="str">
        <f>國華9月菜單!I16</f>
        <v>菜頭龍骨湯</v>
      </c>
      <c r="T21" s="451" t="s">
        <v>166</v>
      </c>
      <c r="U21" s="451"/>
      <c r="V21" s="482"/>
      <c r="W21" s="474" t="s">
        <v>25</v>
      </c>
      <c r="X21" s="473" t="s">
        <v>141</v>
      </c>
      <c r="Y21" s="496">
        <v>5.5</v>
      </c>
      <c r="Z21" s="382"/>
      <c r="AA21" s="382"/>
      <c r="AB21" s="383"/>
      <c r="AC21" s="382" t="s">
        <v>142</v>
      </c>
      <c r="AD21" s="382" t="s">
        <v>143</v>
      </c>
      <c r="AE21" s="382" t="s">
        <v>144</v>
      </c>
      <c r="AF21" s="382" t="s">
        <v>145</v>
      </c>
    </row>
    <row r="22" spans="2:32" s="476" customFormat="1" ht="27.75" customHeight="1">
      <c r="B22" s="488" t="s">
        <v>146</v>
      </c>
      <c r="C22" s="435"/>
      <c r="D22" s="424" t="s">
        <v>465</v>
      </c>
      <c r="E22" s="424"/>
      <c r="F22" s="429">
        <v>110</v>
      </c>
      <c r="G22" s="568" t="s">
        <v>533</v>
      </c>
      <c r="H22" s="587"/>
      <c r="I22" s="586">
        <v>70</v>
      </c>
      <c r="J22" s="434" t="s">
        <v>532</v>
      </c>
      <c r="K22" s="552"/>
      <c r="L22" s="585">
        <v>40</v>
      </c>
      <c r="M22" s="459" t="s">
        <v>455</v>
      </c>
      <c r="N22" s="429"/>
      <c r="O22" s="584">
        <v>70</v>
      </c>
      <c r="P22" s="429" t="s">
        <v>18</v>
      </c>
      <c r="Q22" s="429"/>
      <c r="R22" s="429">
        <v>100</v>
      </c>
      <c r="S22" s="429" t="s">
        <v>531</v>
      </c>
      <c r="T22" s="429"/>
      <c r="U22" s="429">
        <v>35</v>
      </c>
      <c r="V22" s="482"/>
      <c r="W22" s="456" t="s">
        <v>530</v>
      </c>
      <c r="X22" s="472" t="s">
        <v>147</v>
      </c>
      <c r="Y22" s="494">
        <v>2.5</v>
      </c>
      <c r="Z22" s="479"/>
      <c r="AA22" s="442" t="s">
        <v>148</v>
      </c>
      <c r="AB22" s="383">
        <v>6.2</v>
      </c>
      <c r="AC22" s="383">
        <f>AB22*2</f>
        <v>12.4</v>
      </c>
      <c r="AD22" s="383"/>
      <c r="AE22" s="383">
        <f>AB22*15</f>
        <v>93</v>
      </c>
      <c r="AF22" s="383">
        <f>AC22*4+AE22*4</f>
        <v>421.6</v>
      </c>
    </row>
    <row r="23" spans="2:32" s="476" customFormat="1" ht="27.95" customHeight="1">
      <c r="B23" s="488">
        <v>8</v>
      </c>
      <c r="C23" s="435"/>
      <c r="D23" s="429"/>
      <c r="E23" s="429"/>
      <c r="F23" s="461"/>
      <c r="G23" s="583"/>
      <c r="H23" s="418"/>
      <c r="I23" s="571"/>
      <c r="J23" s="434" t="s">
        <v>529</v>
      </c>
      <c r="K23" s="582"/>
      <c r="L23" s="562">
        <v>2</v>
      </c>
      <c r="M23" s="459" t="s">
        <v>211</v>
      </c>
      <c r="N23" s="432"/>
      <c r="O23" s="568">
        <v>5</v>
      </c>
      <c r="P23" s="401"/>
      <c r="Q23" s="401"/>
      <c r="R23" s="401"/>
      <c r="S23" s="429" t="s">
        <v>505</v>
      </c>
      <c r="T23" s="429"/>
      <c r="U23" s="416">
        <v>3</v>
      </c>
      <c r="V23" s="482"/>
      <c r="W23" s="465" t="s">
        <v>24</v>
      </c>
      <c r="X23" s="468" t="s">
        <v>150</v>
      </c>
      <c r="Y23" s="494">
        <v>2.1</v>
      </c>
      <c r="Z23" s="477"/>
      <c r="AA23" s="441" t="s">
        <v>151</v>
      </c>
      <c r="AB23" s="383">
        <v>2.2000000000000002</v>
      </c>
      <c r="AC23" s="440">
        <f>AB23*7</f>
        <v>15.400000000000002</v>
      </c>
      <c r="AD23" s="383">
        <f>AB23*5</f>
        <v>11</v>
      </c>
      <c r="AE23" s="383" t="s">
        <v>152</v>
      </c>
      <c r="AF23" s="439">
        <f>AC23*4+AD23*9</f>
        <v>160.60000000000002</v>
      </c>
    </row>
    <row r="24" spans="2:32" s="476" customFormat="1" ht="27.95" customHeight="1">
      <c r="B24" s="488" t="s">
        <v>153</v>
      </c>
      <c r="C24" s="435"/>
      <c r="D24" s="429"/>
      <c r="E24" s="432"/>
      <c r="F24" s="461"/>
      <c r="G24" s="583"/>
      <c r="H24" s="418"/>
      <c r="I24" s="571"/>
      <c r="J24" s="434" t="s">
        <v>211</v>
      </c>
      <c r="K24" s="582"/>
      <c r="L24" s="562">
        <v>3</v>
      </c>
      <c r="M24" s="581"/>
      <c r="N24" s="446"/>
      <c r="O24" s="581"/>
      <c r="P24" s="401"/>
      <c r="Q24" s="401"/>
      <c r="R24" s="401"/>
      <c r="S24" s="424"/>
      <c r="T24" s="432"/>
      <c r="U24" s="429"/>
      <c r="V24" s="482"/>
      <c r="W24" s="456" t="s">
        <v>528</v>
      </c>
      <c r="X24" s="468" t="s">
        <v>154</v>
      </c>
      <c r="Y24" s="494">
        <v>2</v>
      </c>
      <c r="Z24" s="479"/>
      <c r="AA24" s="382" t="s">
        <v>155</v>
      </c>
      <c r="AB24" s="383">
        <v>1.6</v>
      </c>
      <c r="AC24" s="383">
        <f>AB24*1</f>
        <v>1.6</v>
      </c>
      <c r="AD24" s="383" t="s">
        <v>152</v>
      </c>
      <c r="AE24" s="383">
        <f>AB24*5</f>
        <v>8</v>
      </c>
      <c r="AF24" s="383">
        <f>AC24*4+AE24*4</f>
        <v>38.4</v>
      </c>
    </row>
    <row r="25" spans="2:32" s="476" customFormat="1" ht="27.95" customHeight="1">
      <c r="B25" s="487" t="s">
        <v>183</v>
      </c>
      <c r="C25" s="435"/>
      <c r="D25" s="429"/>
      <c r="E25" s="432"/>
      <c r="F25" s="580"/>
      <c r="G25" s="579"/>
      <c r="H25" s="423"/>
      <c r="I25" s="573"/>
      <c r="J25" s="401" t="s">
        <v>527</v>
      </c>
      <c r="K25" s="578"/>
      <c r="L25" s="446">
        <v>0.05</v>
      </c>
      <c r="M25" s="445"/>
      <c r="N25" s="401"/>
      <c r="O25" s="573"/>
      <c r="P25" s="446"/>
      <c r="Q25" s="446"/>
      <c r="R25" s="445"/>
      <c r="S25" s="429"/>
      <c r="T25" s="432"/>
      <c r="U25" s="429"/>
      <c r="V25" s="482"/>
      <c r="W25" s="465" t="s">
        <v>26</v>
      </c>
      <c r="X25" s="468" t="s">
        <v>158</v>
      </c>
      <c r="Y25" s="494">
        <f>AB26</f>
        <v>0</v>
      </c>
      <c r="Z25" s="477"/>
      <c r="AA25" s="382" t="s">
        <v>159</v>
      </c>
      <c r="AB25" s="383">
        <v>2.5</v>
      </c>
      <c r="AC25" s="383"/>
      <c r="AD25" s="383">
        <f>AB25*5</f>
        <v>12.5</v>
      </c>
      <c r="AE25" s="383" t="s">
        <v>152</v>
      </c>
      <c r="AF25" s="383">
        <f>AD25*9</f>
        <v>112.5</v>
      </c>
    </row>
    <row r="26" spans="2:32" s="476" customFormat="1" ht="27.95" customHeight="1">
      <c r="B26" s="487"/>
      <c r="C26" s="435"/>
      <c r="D26" s="424"/>
      <c r="E26" s="432"/>
      <c r="F26" s="577"/>
      <c r="G26" s="576"/>
      <c r="H26" s="401"/>
      <c r="I26" s="575"/>
      <c r="J26" s="459"/>
      <c r="K26" s="570"/>
      <c r="L26" s="569"/>
      <c r="M26" s="574"/>
      <c r="N26" s="423"/>
      <c r="O26" s="573"/>
      <c r="P26" s="401"/>
      <c r="Q26" s="401"/>
      <c r="R26" s="401"/>
      <c r="S26" s="429"/>
      <c r="T26" s="432"/>
      <c r="U26" s="429"/>
      <c r="V26" s="482"/>
      <c r="W26" s="456" t="s">
        <v>526</v>
      </c>
      <c r="X26" s="467" t="s">
        <v>160</v>
      </c>
      <c r="Y26" s="494">
        <v>0</v>
      </c>
      <c r="Z26" s="479"/>
      <c r="AA26" s="382" t="s">
        <v>161</v>
      </c>
      <c r="AB26" s="383"/>
      <c r="AC26" s="382"/>
      <c r="AD26" s="382"/>
      <c r="AE26" s="382">
        <f>AB26*15</f>
        <v>0</v>
      </c>
      <c r="AF26" s="382"/>
    </row>
    <row r="27" spans="2:32" s="476" customFormat="1" ht="27.95" customHeight="1">
      <c r="B27" s="426" t="s">
        <v>162</v>
      </c>
      <c r="C27" s="486"/>
      <c r="D27" s="424"/>
      <c r="E27" s="424"/>
      <c r="F27" s="429"/>
      <c r="G27" s="568"/>
      <c r="H27" s="572"/>
      <c r="I27" s="571"/>
      <c r="J27" s="429"/>
      <c r="K27" s="570"/>
      <c r="L27" s="569"/>
      <c r="M27" s="459"/>
      <c r="N27" s="429"/>
      <c r="O27" s="568"/>
      <c r="P27" s="434"/>
      <c r="Q27" s="401"/>
      <c r="R27" s="401"/>
      <c r="S27" s="429"/>
      <c r="T27" s="432"/>
      <c r="U27" s="429"/>
      <c r="V27" s="482"/>
      <c r="W27" s="465" t="s">
        <v>163</v>
      </c>
      <c r="X27" s="464"/>
      <c r="Y27" s="494"/>
      <c r="Z27" s="477"/>
      <c r="AA27" s="382"/>
      <c r="AB27" s="383"/>
      <c r="AC27" s="382">
        <f>SUM(AC22:AC26)</f>
        <v>29.400000000000006</v>
      </c>
      <c r="AD27" s="382">
        <f>SUM(AD22:AD26)</f>
        <v>23.5</v>
      </c>
      <c r="AE27" s="382">
        <f>SUM(AE22:AE26)</f>
        <v>101</v>
      </c>
      <c r="AF27" s="382">
        <f>AC27*4+AD27*9+AE27*4</f>
        <v>733.1</v>
      </c>
    </row>
    <row r="28" spans="2:32" s="476" customFormat="1" ht="27.95" customHeight="1" thickBot="1">
      <c r="B28" s="485"/>
      <c r="C28" s="484"/>
      <c r="D28" s="401"/>
      <c r="E28" s="422"/>
      <c r="F28" s="401"/>
      <c r="G28" s="429"/>
      <c r="H28" s="432"/>
      <c r="I28" s="429"/>
      <c r="J28" s="429"/>
      <c r="K28" s="432"/>
      <c r="L28" s="429"/>
      <c r="M28" s="429"/>
      <c r="N28" s="432"/>
      <c r="O28" s="429"/>
      <c r="P28" s="562"/>
      <c r="Q28" s="446"/>
      <c r="R28" s="445"/>
      <c r="S28" s="429"/>
      <c r="T28" s="432"/>
      <c r="U28" s="429"/>
      <c r="V28" s="482"/>
      <c r="W28" s="456" t="s">
        <v>525</v>
      </c>
      <c r="X28" s="498"/>
      <c r="Y28" s="494"/>
      <c r="Z28" s="479"/>
      <c r="AA28" s="477"/>
      <c r="AB28" s="478"/>
      <c r="AC28" s="395">
        <f>AC27*4/AF27</f>
        <v>0.16041467739735374</v>
      </c>
      <c r="AD28" s="395">
        <f>AD27*9/AF27</f>
        <v>0.28850088664575091</v>
      </c>
      <c r="AE28" s="395">
        <f>AE27*4/AF27</f>
        <v>0.55108443595689538</v>
      </c>
      <c r="AF28" s="477"/>
    </row>
    <row r="29" spans="2:32" s="24" customFormat="1" ht="27.95" customHeight="1">
      <c r="B29" s="454">
        <v>9</v>
      </c>
      <c r="C29" s="435"/>
      <c r="D29" s="451" t="str">
        <f>國華9月菜單!M11</f>
        <v>南瓜小米飯</v>
      </c>
      <c r="E29" s="451" t="s">
        <v>165</v>
      </c>
      <c r="F29" s="451"/>
      <c r="G29" s="567" t="str">
        <f>國華9月菜單!M12</f>
        <v xml:space="preserve">塔香雞 </v>
      </c>
      <c r="H29" s="566" t="s">
        <v>166</v>
      </c>
      <c r="I29" s="565"/>
      <c r="J29" s="451" t="str">
        <f>國華9月菜單!M13</f>
        <v xml:space="preserve">  白菜粉絲煲  </v>
      </c>
      <c r="K29" s="451" t="s">
        <v>166</v>
      </c>
      <c r="L29" s="451"/>
      <c r="M29" s="451" t="str">
        <f>國華9月菜單!M14</f>
        <v xml:space="preserve">  打拋豬肉(豆)</v>
      </c>
      <c r="N29" s="451" t="s">
        <v>166</v>
      </c>
      <c r="O29" s="451"/>
      <c r="P29" s="451" t="str">
        <f>國華9月菜單!M15</f>
        <v>深色蔬菜</v>
      </c>
      <c r="Q29" s="451" t="s">
        <v>167</v>
      </c>
      <c r="R29" s="451"/>
      <c r="S29" s="451" t="str">
        <f>國華9月菜單!M16</f>
        <v>金菇肉絲湯</v>
      </c>
      <c r="T29" s="451" t="s">
        <v>166</v>
      </c>
      <c r="U29" s="451"/>
      <c r="V29" s="415"/>
      <c r="W29" s="474" t="s">
        <v>25</v>
      </c>
      <c r="X29" s="473" t="s">
        <v>141</v>
      </c>
      <c r="Y29" s="496">
        <v>5.8</v>
      </c>
      <c r="Z29" s="382"/>
      <c r="AA29" s="382"/>
      <c r="AB29" s="383"/>
      <c r="AC29" s="382" t="s">
        <v>142</v>
      </c>
      <c r="AD29" s="382" t="s">
        <v>143</v>
      </c>
      <c r="AE29" s="382" t="s">
        <v>144</v>
      </c>
      <c r="AF29" s="382" t="s">
        <v>145</v>
      </c>
    </row>
    <row r="30" spans="2:32" s="381" customFormat="1" ht="27.95" customHeight="1">
      <c r="B30" s="438" t="s">
        <v>146</v>
      </c>
      <c r="C30" s="435"/>
      <c r="D30" s="429" t="s">
        <v>465</v>
      </c>
      <c r="E30" s="429"/>
      <c r="F30" s="416">
        <v>74</v>
      </c>
      <c r="G30" s="401" t="s">
        <v>524</v>
      </c>
      <c r="H30" s="401"/>
      <c r="I30" s="401">
        <v>50</v>
      </c>
      <c r="J30" s="401" t="s">
        <v>484</v>
      </c>
      <c r="K30" s="401"/>
      <c r="L30" s="434">
        <v>30</v>
      </c>
      <c r="M30" s="552" t="s">
        <v>472</v>
      </c>
      <c r="N30" s="562"/>
      <c r="O30" s="561">
        <v>10</v>
      </c>
      <c r="P30" s="429" t="s">
        <v>19</v>
      </c>
      <c r="Q30" s="429"/>
      <c r="R30" s="429">
        <v>100</v>
      </c>
      <c r="S30" s="444" t="s">
        <v>490</v>
      </c>
      <c r="T30" s="429"/>
      <c r="U30" s="429">
        <v>30</v>
      </c>
      <c r="V30" s="415"/>
      <c r="W30" s="456" t="s">
        <v>523</v>
      </c>
      <c r="X30" s="472" t="s">
        <v>147</v>
      </c>
      <c r="Y30" s="494">
        <v>2.5</v>
      </c>
      <c r="Z30" s="396"/>
      <c r="AA30" s="442" t="s">
        <v>148</v>
      </c>
      <c r="AB30" s="383">
        <v>6.2</v>
      </c>
      <c r="AC30" s="383">
        <f>AB30*2</f>
        <v>12.4</v>
      </c>
      <c r="AD30" s="383"/>
      <c r="AE30" s="383">
        <f>AB30*15</f>
        <v>93</v>
      </c>
      <c r="AF30" s="383">
        <f>AC30*4+AE30*4</f>
        <v>421.6</v>
      </c>
    </row>
    <row r="31" spans="2:32" s="381" customFormat="1" ht="27.95" customHeight="1">
      <c r="B31" s="438">
        <v>9</v>
      </c>
      <c r="C31" s="435"/>
      <c r="D31" s="429" t="s">
        <v>522</v>
      </c>
      <c r="E31" s="429"/>
      <c r="F31" s="429">
        <v>20</v>
      </c>
      <c r="G31" s="423"/>
      <c r="H31" s="423"/>
      <c r="I31" s="423"/>
      <c r="J31" s="401" t="s">
        <v>521</v>
      </c>
      <c r="K31" s="401"/>
      <c r="L31" s="434">
        <v>10</v>
      </c>
      <c r="M31" s="552" t="s">
        <v>488</v>
      </c>
      <c r="N31" s="562"/>
      <c r="O31" s="561">
        <v>15</v>
      </c>
      <c r="P31" s="401"/>
      <c r="Q31" s="401"/>
      <c r="R31" s="401"/>
      <c r="S31" s="429" t="s">
        <v>487</v>
      </c>
      <c r="T31" s="429"/>
      <c r="U31" s="416">
        <v>3</v>
      </c>
      <c r="V31" s="415"/>
      <c r="W31" s="465" t="s">
        <v>24</v>
      </c>
      <c r="X31" s="468" t="s">
        <v>150</v>
      </c>
      <c r="Y31" s="494">
        <v>2.2000000000000002</v>
      </c>
      <c r="Z31" s="382"/>
      <c r="AA31" s="441" t="s">
        <v>151</v>
      </c>
      <c r="AB31" s="383">
        <v>2.1</v>
      </c>
      <c r="AC31" s="440">
        <f>AB31*7</f>
        <v>14.700000000000001</v>
      </c>
      <c r="AD31" s="383">
        <f>AB31*5</f>
        <v>10.5</v>
      </c>
      <c r="AE31" s="383" t="s">
        <v>152</v>
      </c>
      <c r="AF31" s="439">
        <f>AC31*4+AD31*9</f>
        <v>153.30000000000001</v>
      </c>
    </row>
    <row r="32" spans="2:32" s="381" customFormat="1" ht="27.95" customHeight="1">
      <c r="B32" s="438" t="s">
        <v>153</v>
      </c>
      <c r="C32" s="435"/>
      <c r="D32" s="429" t="s">
        <v>520</v>
      </c>
      <c r="E32" s="432"/>
      <c r="F32" s="429">
        <v>30</v>
      </c>
      <c r="G32" s="401"/>
      <c r="H32" s="401"/>
      <c r="I32" s="401"/>
      <c r="J32" s="434" t="s">
        <v>519</v>
      </c>
      <c r="K32" s="401"/>
      <c r="L32" s="434">
        <v>5</v>
      </c>
      <c r="M32" s="552" t="s">
        <v>270</v>
      </c>
      <c r="N32" s="564"/>
      <c r="O32" s="563">
        <v>10</v>
      </c>
      <c r="P32" s="401"/>
      <c r="Q32" s="401"/>
      <c r="R32" s="401"/>
      <c r="S32" s="424" t="s">
        <v>485</v>
      </c>
      <c r="T32" s="429"/>
      <c r="U32" s="429">
        <v>5</v>
      </c>
      <c r="V32" s="415"/>
      <c r="W32" s="456" t="s">
        <v>518</v>
      </c>
      <c r="X32" s="468" t="s">
        <v>154</v>
      </c>
      <c r="Y32" s="494">
        <v>2.2000000000000002</v>
      </c>
      <c r="Z32" s="396"/>
      <c r="AA32" s="382" t="s">
        <v>155</v>
      </c>
      <c r="AB32" s="383">
        <v>1.5</v>
      </c>
      <c r="AC32" s="383">
        <f>AB32*1</f>
        <v>1.5</v>
      </c>
      <c r="AD32" s="383" t="s">
        <v>152</v>
      </c>
      <c r="AE32" s="383">
        <f>AB32*5</f>
        <v>7.5</v>
      </c>
      <c r="AF32" s="383">
        <f>AC32*4+AE32*4</f>
        <v>36</v>
      </c>
    </row>
    <row r="33" spans="2:32" s="381" customFormat="1" ht="27.95" customHeight="1">
      <c r="B33" s="436" t="s">
        <v>200</v>
      </c>
      <c r="C33" s="435"/>
      <c r="D33" s="432"/>
      <c r="E33" s="432"/>
      <c r="F33" s="429"/>
      <c r="G33" s="401"/>
      <c r="H33" s="401"/>
      <c r="I33" s="401"/>
      <c r="J33" s="401" t="s">
        <v>211</v>
      </c>
      <c r="K33" s="422"/>
      <c r="L33" s="434">
        <v>5</v>
      </c>
      <c r="M33" s="552" t="s">
        <v>517</v>
      </c>
      <c r="N33" s="434" t="s">
        <v>228</v>
      </c>
      <c r="O33" s="563">
        <v>35</v>
      </c>
      <c r="P33" s="401"/>
      <c r="Q33" s="422"/>
      <c r="R33" s="401"/>
      <c r="S33" s="424"/>
      <c r="T33" s="429"/>
      <c r="U33" s="429"/>
      <c r="V33" s="415"/>
      <c r="W33" s="465" t="s">
        <v>26</v>
      </c>
      <c r="X33" s="468" t="s">
        <v>158</v>
      </c>
      <c r="Y33" s="494">
        <v>0</v>
      </c>
      <c r="Z33" s="382"/>
      <c r="AA33" s="382" t="s">
        <v>159</v>
      </c>
      <c r="AB33" s="383">
        <v>2.5</v>
      </c>
      <c r="AC33" s="383"/>
      <c r="AD33" s="383">
        <f>AB33*5</f>
        <v>12.5</v>
      </c>
      <c r="AE33" s="383" t="s">
        <v>152</v>
      </c>
      <c r="AF33" s="383">
        <f>AD33*9</f>
        <v>112.5</v>
      </c>
    </row>
    <row r="34" spans="2:32" s="381" customFormat="1" ht="27.95" customHeight="1">
      <c r="B34" s="436"/>
      <c r="C34" s="435"/>
      <c r="D34" s="432"/>
      <c r="E34" s="432"/>
      <c r="F34" s="429"/>
      <c r="G34" s="434"/>
      <c r="H34" s="401"/>
      <c r="I34" s="401"/>
      <c r="J34" s="552" t="s">
        <v>488</v>
      </c>
      <c r="K34" s="562"/>
      <c r="L34" s="561">
        <v>3</v>
      </c>
      <c r="M34" s="434" t="s">
        <v>211</v>
      </c>
      <c r="N34" s="434"/>
      <c r="O34" s="434">
        <v>5</v>
      </c>
      <c r="P34" s="423"/>
      <c r="Q34" s="422"/>
      <c r="R34" s="423"/>
      <c r="S34" s="424"/>
      <c r="T34" s="432"/>
      <c r="U34" s="429"/>
      <c r="V34" s="415"/>
      <c r="W34" s="456" t="s">
        <v>516</v>
      </c>
      <c r="X34" s="467" t="s">
        <v>160</v>
      </c>
      <c r="Y34" s="494">
        <v>0</v>
      </c>
      <c r="Z34" s="396"/>
      <c r="AA34" s="382" t="s">
        <v>161</v>
      </c>
      <c r="AB34" s="383">
        <v>1</v>
      </c>
      <c r="AC34" s="382"/>
      <c r="AD34" s="382"/>
      <c r="AE34" s="382">
        <f>AB34*15</f>
        <v>15</v>
      </c>
      <c r="AF34" s="382"/>
    </row>
    <row r="35" spans="2:32" s="381" customFormat="1" ht="27.95" customHeight="1">
      <c r="B35" s="426" t="s">
        <v>162</v>
      </c>
      <c r="C35" s="425"/>
      <c r="D35" s="422"/>
      <c r="E35" s="422"/>
      <c r="F35" s="401"/>
      <c r="G35" s="417"/>
      <c r="H35" s="424"/>
      <c r="I35" s="424"/>
      <c r="J35" s="424"/>
      <c r="K35" s="424"/>
      <c r="L35" s="424"/>
      <c r="M35" s="418"/>
      <c r="N35" s="458"/>
      <c r="O35" s="401"/>
      <c r="P35" s="423"/>
      <c r="Q35" s="422"/>
      <c r="R35" s="423"/>
      <c r="S35" s="401"/>
      <c r="T35" s="401"/>
      <c r="U35" s="401"/>
      <c r="V35" s="415"/>
      <c r="W35" s="465" t="s">
        <v>163</v>
      </c>
      <c r="X35" s="464"/>
      <c r="Y35" s="494"/>
      <c r="Z35" s="382"/>
      <c r="AA35" s="382"/>
      <c r="AB35" s="383"/>
      <c r="AC35" s="382">
        <f>SUM(AC30:AC34)</f>
        <v>28.6</v>
      </c>
      <c r="AD35" s="382">
        <f>SUM(AD30:AD34)</f>
        <v>23</v>
      </c>
      <c r="AE35" s="382">
        <f>SUM(AE30:AE34)</f>
        <v>115.5</v>
      </c>
      <c r="AF35" s="382">
        <f>AC35*4+AD35*9+AE35*4</f>
        <v>783.4</v>
      </c>
    </row>
    <row r="36" spans="2:32" s="381" customFormat="1" ht="27.95" customHeight="1">
      <c r="B36" s="463"/>
      <c r="C36" s="462"/>
      <c r="D36" s="536"/>
      <c r="E36" s="536"/>
      <c r="F36" s="535"/>
      <c r="G36" s="560"/>
      <c r="H36" s="547"/>
      <c r="I36" s="547"/>
      <c r="J36" s="424"/>
      <c r="K36" s="424"/>
      <c r="L36" s="424"/>
      <c r="M36" s="401"/>
      <c r="N36" s="422"/>
      <c r="O36" s="401"/>
      <c r="P36" s="423"/>
      <c r="Q36" s="423"/>
      <c r="R36" s="423"/>
      <c r="S36" s="429"/>
      <c r="T36" s="432"/>
      <c r="U36" s="429"/>
      <c r="V36" s="415"/>
      <c r="W36" s="456" t="s">
        <v>515</v>
      </c>
      <c r="X36" s="455"/>
      <c r="Y36" s="494"/>
      <c r="Z36" s="396"/>
      <c r="AA36" s="382"/>
      <c r="AB36" s="383"/>
      <c r="AC36" s="395">
        <f>AC35*4/AF35</f>
        <v>0.14603012509573654</v>
      </c>
      <c r="AD36" s="395">
        <f>AD35*9/AF35</f>
        <v>0.26423283124840441</v>
      </c>
      <c r="AE36" s="395">
        <f>AE35*4/AF35</f>
        <v>0.58973704365585911</v>
      </c>
      <c r="AF36" s="382"/>
    </row>
    <row r="37" spans="2:32" s="24" customFormat="1" ht="27.95" customHeight="1">
      <c r="B37" s="454">
        <v>9</v>
      </c>
      <c r="C37" s="435"/>
      <c r="D37" s="451" t="str">
        <f>國華9月菜單!Q11</f>
        <v>什錦炒麵</v>
      </c>
      <c r="E37" s="452" t="s">
        <v>167</v>
      </c>
      <c r="F37" s="452"/>
      <c r="G37" s="451" t="str">
        <f>國華9月菜單!Q12</f>
        <v xml:space="preserve">   鳳梨洋蔥豬(炸加)  </v>
      </c>
      <c r="H37" s="559" t="s">
        <v>514</v>
      </c>
      <c r="I37" s="451"/>
      <c r="J37" s="451" t="str">
        <f>國華9月菜單!Q13</f>
        <v xml:space="preserve">  家常餃子(冷) </v>
      </c>
      <c r="K37" s="451" t="s">
        <v>166</v>
      </c>
      <c r="L37" s="451"/>
      <c r="M37" s="451" t="str">
        <f>國華9月菜單!Q14</f>
        <v xml:space="preserve"> 海鮮黃瓜(海) </v>
      </c>
      <c r="N37" s="451" t="s">
        <v>166</v>
      </c>
      <c r="O37" s="451"/>
      <c r="P37" s="451" t="str">
        <f>國華9月菜單!Q15</f>
        <v xml:space="preserve">  深色蔬菜</v>
      </c>
      <c r="Q37" s="451" t="s">
        <v>167</v>
      </c>
      <c r="R37" s="451"/>
      <c r="S37" s="451" t="str">
        <f>國華9月菜單!Q16</f>
        <v>豆薯玉米湯</v>
      </c>
      <c r="T37" s="451" t="s">
        <v>166</v>
      </c>
      <c r="U37" s="451"/>
      <c r="V37" s="415"/>
      <c r="W37" s="474" t="s">
        <v>25</v>
      </c>
      <c r="X37" s="473" t="s">
        <v>141</v>
      </c>
      <c r="Y37" s="448">
        <v>5.8</v>
      </c>
      <c r="Z37" s="382"/>
      <c r="AA37" s="382"/>
      <c r="AB37" s="383"/>
      <c r="AC37" s="382" t="s">
        <v>142</v>
      </c>
      <c r="AD37" s="382" t="s">
        <v>143</v>
      </c>
      <c r="AE37" s="382" t="s">
        <v>144</v>
      </c>
      <c r="AF37" s="382" t="s">
        <v>145</v>
      </c>
    </row>
    <row r="38" spans="2:32" s="381" customFormat="1" ht="27.95" customHeight="1">
      <c r="B38" s="438" t="s">
        <v>146</v>
      </c>
      <c r="C38" s="553"/>
      <c r="D38" s="434" t="s">
        <v>513</v>
      </c>
      <c r="E38" s="434"/>
      <c r="F38" s="552">
        <v>150</v>
      </c>
      <c r="G38" s="558" t="s">
        <v>512</v>
      </c>
      <c r="H38" s="557" t="s">
        <v>290</v>
      </c>
      <c r="I38" s="556">
        <v>55</v>
      </c>
      <c r="J38" s="419" t="s">
        <v>511</v>
      </c>
      <c r="K38" s="457" t="s">
        <v>307</v>
      </c>
      <c r="L38" s="457">
        <v>34</v>
      </c>
      <c r="M38" s="555" t="s">
        <v>510</v>
      </c>
      <c r="N38" s="401"/>
      <c r="O38" s="401">
        <v>30</v>
      </c>
      <c r="P38" s="445" t="s">
        <v>19</v>
      </c>
      <c r="Q38" s="424"/>
      <c r="R38" s="429">
        <v>100</v>
      </c>
      <c r="S38" s="555" t="s">
        <v>509</v>
      </c>
      <c r="T38" s="401"/>
      <c r="U38" s="401">
        <v>30</v>
      </c>
      <c r="V38" s="415"/>
      <c r="W38" s="456" t="s">
        <v>508</v>
      </c>
      <c r="X38" s="472" t="s">
        <v>147</v>
      </c>
      <c r="Y38" s="412">
        <v>2.4</v>
      </c>
      <c r="Z38" s="396"/>
      <c r="AA38" s="442" t="s">
        <v>148</v>
      </c>
      <c r="AB38" s="383">
        <v>6</v>
      </c>
      <c r="AC38" s="383">
        <f>AB38*2</f>
        <v>12</v>
      </c>
      <c r="AD38" s="383"/>
      <c r="AE38" s="383">
        <f>AB38*15</f>
        <v>90</v>
      </c>
      <c r="AF38" s="383">
        <f>AC38*4+AE38*4</f>
        <v>408</v>
      </c>
    </row>
    <row r="39" spans="2:32" s="381" customFormat="1" ht="27.95" customHeight="1">
      <c r="B39" s="438">
        <v>10</v>
      </c>
      <c r="C39" s="553"/>
      <c r="D39" s="434" t="s">
        <v>488</v>
      </c>
      <c r="E39" s="434"/>
      <c r="F39" s="552">
        <v>10</v>
      </c>
      <c r="G39" s="470" t="s">
        <v>507</v>
      </c>
      <c r="H39" s="434"/>
      <c r="I39" s="469">
        <v>5</v>
      </c>
      <c r="J39" s="423"/>
      <c r="K39" s="554"/>
      <c r="L39" s="423"/>
      <c r="M39" s="401" t="s">
        <v>506</v>
      </c>
      <c r="N39" s="401" t="s">
        <v>282</v>
      </c>
      <c r="O39" s="401">
        <v>10</v>
      </c>
      <c r="P39" s="445"/>
      <c r="Q39" s="424"/>
      <c r="R39" s="429"/>
      <c r="S39" s="401" t="s">
        <v>505</v>
      </c>
      <c r="T39" s="401"/>
      <c r="U39" s="434">
        <v>3</v>
      </c>
      <c r="V39" s="415"/>
      <c r="W39" s="465" t="s">
        <v>24</v>
      </c>
      <c r="X39" s="468" t="s">
        <v>150</v>
      </c>
      <c r="Y39" s="412">
        <v>2.1</v>
      </c>
      <c r="Z39" s="382"/>
      <c r="AA39" s="441" t="s">
        <v>151</v>
      </c>
      <c r="AB39" s="383">
        <v>2.2000000000000002</v>
      </c>
      <c r="AC39" s="440">
        <f>AB39*7</f>
        <v>15.400000000000002</v>
      </c>
      <c r="AD39" s="383">
        <f>AB39*5</f>
        <v>11</v>
      </c>
      <c r="AE39" s="383" t="s">
        <v>152</v>
      </c>
      <c r="AF39" s="439">
        <f>AC39*4+AD39*9</f>
        <v>160.60000000000002</v>
      </c>
    </row>
    <row r="40" spans="2:32" s="381" customFormat="1" ht="27.95" customHeight="1">
      <c r="B40" s="438" t="s">
        <v>153</v>
      </c>
      <c r="C40" s="553"/>
      <c r="D40" s="434" t="s">
        <v>504</v>
      </c>
      <c r="E40" s="466"/>
      <c r="F40" s="552">
        <v>10</v>
      </c>
      <c r="G40" s="470" t="s">
        <v>270</v>
      </c>
      <c r="H40" s="434"/>
      <c r="I40" s="469">
        <v>10</v>
      </c>
      <c r="J40" s="423"/>
      <c r="K40" s="554"/>
      <c r="L40" s="423"/>
      <c r="M40" s="446" t="s">
        <v>503</v>
      </c>
      <c r="N40" s="446"/>
      <c r="O40" s="445">
        <v>25</v>
      </c>
      <c r="P40" s="445"/>
      <c r="Q40" s="424"/>
      <c r="R40" s="429"/>
      <c r="S40" s="401" t="s">
        <v>462</v>
      </c>
      <c r="T40" s="401"/>
      <c r="U40" s="401">
        <v>5</v>
      </c>
      <c r="V40" s="415"/>
      <c r="W40" s="456" t="s">
        <v>502</v>
      </c>
      <c r="X40" s="468" t="s">
        <v>154</v>
      </c>
      <c r="Y40" s="412">
        <v>2.4</v>
      </c>
      <c r="Z40" s="396"/>
      <c r="AA40" s="382" t="s">
        <v>155</v>
      </c>
      <c r="AB40" s="383">
        <v>1.7</v>
      </c>
      <c r="AC40" s="383">
        <f>AB40*1</f>
        <v>1.7</v>
      </c>
      <c r="AD40" s="383" t="s">
        <v>152</v>
      </c>
      <c r="AE40" s="383">
        <f>AB40*5</f>
        <v>8.5</v>
      </c>
      <c r="AF40" s="383">
        <f>AC40*4+AE40*4</f>
        <v>40.799999999999997</v>
      </c>
    </row>
    <row r="41" spans="2:32" s="381" customFormat="1" ht="27.95" customHeight="1">
      <c r="B41" s="436" t="s">
        <v>217</v>
      </c>
      <c r="C41" s="553"/>
      <c r="D41" s="434" t="s">
        <v>501</v>
      </c>
      <c r="E41" s="466"/>
      <c r="F41" s="552">
        <v>5</v>
      </c>
      <c r="G41" s="470"/>
      <c r="H41" s="434"/>
      <c r="I41" s="469"/>
      <c r="J41" s="434"/>
      <c r="K41" s="466"/>
      <c r="L41" s="434"/>
      <c r="M41" s="434" t="s">
        <v>211</v>
      </c>
      <c r="N41" s="434"/>
      <c r="O41" s="434">
        <v>5</v>
      </c>
      <c r="P41" s="445"/>
      <c r="Q41" s="424"/>
      <c r="R41" s="429"/>
      <c r="S41" s="434"/>
      <c r="T41" s="422"/>
      <c r="U41" s="434"/>
      <c r="V41" s="415"/>
      <c r="W41" s="465" t="s">
        <v>26</v>
      </c>
      <c r="X41" s="468" t="s">
        <v>158</v>
      </c>
      <c r="Y41" s="412">
        <f>AB42</f>
        <v>0</v>
      </c>
      <c r="Z41" s="382"/>
      <c r="AA41" s="382" t="s">
        <v>159</v>
      </c>
      <c r="AB41" s="383">
        <v>2.5</v>
      </c>
      <c r="AC41" s="383"/>
      <c r="AD41" s="383">
        <f>AB41*5</f>
        <v>12.5</v>
      </c>
      <c r="AE41" s="383" t="s">
        <v>152</v>
      </c>
      <c r="AF41" s="383">
        <f>AD41*9</f>
        <v>112.5</v>
      </c>
    </row>
    <row r="42" spans="2:32" s="381" customFormat="1" ht="27.95" customHeight="1">
      <c r="B42" s="436"/>
      <c r="C42" s="553"/>
      <c r="D42" s="434" t="s">
        <v>211</v>
      </c>
      <c r="E42" s="466"/>
      <c r="F42" s="552">
        <v>5</v>
      </c>
      <c r="G42" s="470"/>
      <c r="H42" s="434"/>
      <c r="I42" s="469"/>
      <c r="J42" s="418"/>
      <c r="K42" s="432"/>
      <c r="L42" s="429"/>
      <c r="M42" s="434" t="s">
        <v>485</v>
      </c>
      <c r="N42" s="434"/>
      <c r="O42" s="434">
        <v>5</v>
      </c>
      <c r="P42" s="445"/>
      <c r="Q42" s="432"/>
      <c r="R42" s="429"/>
      <c r="S42" s="424"/>
      <c r="T42" s="432"/>
      <c r="U42" s="424"/>
      <c r="V42" s="415"/>
      <c r="W42" s="456" t="s">
        <v>500</v>
      </c>
      <c r="X42" s="467" t="s">
        <v>160</v>
      </c>
      <c r="Y42" s="412">
        <v>0</v>
      </c>
      <c r="Z42" s="396"/>
      <c r="AA42" s="382" t="s">
        <v>161</v>
      </c>
      <c r="AB42" s="383"/>
      <c r="AC42" s="382"/>
      <c r="AD42" s="382"/>
      <c r="AE42" s="382">
        <f>AB42*15</f>
        <v>0</v>
      </c>
      <c r="AF42" s="382"/>
    </row>
    <row r="43" spans="2:32" s="381" customFormat="1" ht="27.95" customHeight="1">
      <c r="B43" s="426" t="s">
        <v>162</v>
      </c>
      <c r="C43" s="551"/>
      <c r="D43" s="429"/>
      <c r="E43" s="432"/>
      <c r="F43" s="429"/>
      <c r="G43" s="429"/>
      <c r="H43" s="432"/>
      <c r="I43" s="429"/>
      <c r="J43" s="429"/>
      <c r="K43" s="432"/>
      <c r="L43" s="429"/>
      <c r="M43" s="401" t="s">
        <v>478</v>
      </c>
      <c r="N43" s="401"/>
      <c r="O43" s="401">
        <v>5</v>
      </c>
      <c r="P43" s="550"/>
      <c r="Q43" s="422"/>
      <c r="R43" s="401"/>
      <c r="S43" s="430"/>
      <c r="T43" s="549"/>
      <c r="U43" s="430"/>
      <c r="V43" s="415"/>
      <c r="W43" s="465" t="s">
        <v>163</v>
      </c>
      <c r="X43" s="464"/>
      <c r="Y43" s="412"/>
      <c r="Z43" s="382"/>
      <c r="AA43" s="382"/>
      <c r="AB43" s="383"/>
      <c r="AC43" s="382">
        <f>SUM(AC38:AC42)</f>
        <v>29.1</v>
      </c>
      <c r="AD43" s="382">
        <f>SUM(AD38:AD42)</f>
        <v>23.5</v>
      </c>
      <c r="AE43" s="382">
        <f>SUM(AE38:AE42)</f>
        <v>98.5</v>
      </c>
      <c r="AF43" s="382">
        <f>AC43*4+AD43*9+AE43*4</f>
        <v>721.9</v>
      </c>
    </row>
    <row r="44" spans="2:32" s="381" customFormat="1" ht="27.95" customHeight="1" thickBot="1">
      <c r="B44" s="548"/>
      <c r="C44" s="396"/>
      <c r="D44" s="545"/>
      <c r="E44" s="547"/>
      <c r="F44" s="546"/>
      <c r="G44" s="545"/>
      <c r="H44" s="544"/>
      <c r="I44" s="543"/>
      <c r="J44" s="542"/>
      <c r="K44" s="541"/>
      <c r="L44" s="540"/>
      <c r="M44" s="539"/>
      <c r="N44" s="536"/>
      <c r="O44" s="538"/>
      <c r="P44" s="537"/>
      <c r="Q44" s="536"/>
      <c r="R44" s="535"/>
      <c r="S44" s="534"/>
      <c r="T44" s="460"/>
      <c r="U44" s="533"/>
      <c r="V44" s="400"/>
      <c r="W44" s="481" t="s">
        <v>499</v>
      </c>
      <c r="X44" s="480"/>
      <c r="Y44" s="397"/>
      <c r="Z44" s="396"/>
      <c r="AA44" s="382"/>
      <c r="AB44" s="383"/>
      <c r="AC44" s="395">
        <f>AC43*4/AF43</f>
        <v>0.1612411691369996</v>
      </c>
      <c r="AD44" s="395">
        <f>AD43*9/AF43</f>
        <v>0.29297686660202243</v>
      </c>
      <c r="AE44" s="395">
        <f>AE43*4/AF43</f>
        <v>0.54578196426097803</v>
      </c>
      <c r="AF44" s="382"/>
    </row>
    <row r="45" spans="2:32" s="381" customFormat="1" ht="21.75" customHeight="1">
      <c r="B45" s="386"/>
      <c r="C45" s="382"/>
      <c r="E45" s="385"/>
      <c r="H45" s="385"/>
      <c r="J45" s="393"/>
      <c r="K45" s="394"/>
      <c r="L45" s="393"/>
      <c r="M45" s="394"/>
      <c r="N45" s="394"/>
      <c r="O45" s="393"/>
      <c r="P45" s="393"/>
      <c r="Q45" s="393"/>
      <c r="R45" s="393"/>
      <c r="S45" s="393"/>
      <c r="T45" s="394"/>
      <c r="U45" s="393"/>
      <c r="V45" s="393"/>
      <c r="W45" s="393"/>
      <c r="X45" s="393"/>
      <c r="Y45" s="393"/>
      <c r="Z45" s="392"/>
      <c r="AA45" s="382"/>
      <c r="AB45" s="383"/>
      <c r="AC45" s="382"/>
      <c r="AD45" s="382"/>
      <c r="AE45" s="382"/>
      <c r="AF45" s="382"/>
    </row>
    <row r="46" spans="2:32" s="381" customFormat="1">
      <c r="B46" s="386"/>
      <c r="E46" s="385"/>
      <c r="H46" s="385"/>
      <c r="K46" s="385"/>
      <c r="N46" s="385"/>
      <c r="Q46" s="385"/>
      <c r="T46" s="385"/>
      <c r="V46" s="384"/>
      <c r="W46" s="141"/>
      <c r="X46" s="208"/>
      <c r="Y46" s="387"/>
      <c r="AA46" s="382"/>
      <c r="AB46" s="383"/>
      <c r="AC46" s="382"/>
      <c r="AD46" s="382"/>
      <c r="AE46" s="382"/>
      <c r="AF46" s="382"/>
    </row>
    <row r="47" spans="2:32" s="381" customFormat="1">
      <c r="B47" s="386"/>
      <c r="E47" s="385"/>
      <c r="H47" s="385"/>
      <c r="K47" s="385"/>
      <c r="N47" s="385"/>
      <c r="Q47" s="385"/>
      <c r="T47" s="385"/>
      <c r="V47" s="384"/>
      <c r="W47" s="141"/>
      <c r="X47" s="208"/>
      <c r="Y47" s="387"/>
      <c r="AA47" s="382"/>
      <c r="AB47" s="383"/>
      <c r="AC47" s="382"/>
      <c r="AD47" s="382"/>
      <c r="AE47" s="382"/>
      <c r="AF47" s="382"/>
    </row>
    <row r="48" spans="2:32" s="381" customFormat="1">
      <c r="B48" s="386"/>
      <c r="E48" s="385"/>
      <c r="H48" s="385"/>
      <c r="K48" s="385"/>
      <c r="N48" s="385"/>
      <c r="Q48" s="385"/>
      <c r="T48" s="385"/>
      <c r="V48" s="384"/>
      <c r="W48" s="141"/>
      <c r="X48" s="208"/>
      <c r="Y48" s="387"/>
      <c r="AA48" s="382"/>
      <c r="AB48" s="383"/>
      <c r="AC48" s="382"/>
      <c r="AD48" s="382"/>
      <c r="AE48" s="382"/>
      <c r="AF48" s="382"/>
    </row>
  </sheetData>
  <mergeCells count="14">
    <mergeCell ref="J45:Y45"/>
    <mergeCell ref="C29:C34"/>
    <mergeCell ref="B33:B34"/>
    <mergeCell ref="C37:C42"/>
    <mergeCell ref="B41:B42"/>
    <mergeCell ref="B25:B26"/>
    <mergeCell ref="C21:C26"/>
    <mergeCell ref="B1:Y1"/>
    <mergeCell ref="B2:G2"/>
    <mergeCell ref="C5:C10"/>
    <mergeCell ref="B9:B10"/>
    <mergeCell ref="C13:C18"/>
    <mergeCell ref="B17:B18"/>
    <mergeCell ref="V5:V44"/>
  </mergeCells>
  <phoneticPr fontId="4" type="noConversion"/>
  <pageMargins left="0.39370078740157483" right="0.15748031496062992" top="0.19685039370078741" bottom="0.15748031496062992" header="0.51181102362204722" footer="0.23622047244094491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5282C-63DC-4178-8F3D-3D55AFACC414}">
  <sheetPr>
    <pageSetUpPr fitToPage="1"/>
  </sheetPr>
  <dimension ref="B1:AF47"/>
  <sheetViews>
    <sheetView topLeftCell="A22" zoomScale="50" zoomScaleNormal="50" workbookViewId="0">
      <selection activeCell="S17" sqref="S17"/>
    </sheetView>
  </sheetViews>
  <sheetFormatPr defaultRowHeight="20.25"/>
  <cols>
    <col min="1" max="1" width="1.875" style="381" customWidth="1"/>
    <col min="2" max="2" width="4.875" style="386" customWidth="1"/>
    <col min="3" max="3" width="0" style="381" hidden="1" customWidth="1"/>
    <col min="4" max="4" width="28.625" style="381" customWidth="1"/>
    <col min="5" max="5" width="5.625" style="385" customWidth="1"/>
    <col min="6" max="6" width="9.625" style="381" customWidth="1"/>
    <col min="7" max="7" width="28.625" style="381" customWidth="1"/>
    <col min="8" max="8" width="5.625" style="385" customWidth="1"/>
    <col min="9" max="9" width="9.625" style="381" customWidth="1"/>
    <col min="10" max="10" width="28.625" style="381" customWidth="1"/>
    <col min="11" max="11" width="5.625" style="385" customWidth="1"/>
    <col min="12" max="12" width="9.625" style="381" customWidth="1"/>
    <col min="13" max="13" width="28.625" style="381" customWidth="1"/>
    <col min="14" max="14" width="5.625" style="385" customWidth="1"/>
    <col min="15" max="15" width="9.625" style="381" customWidth="1"/>
    <col min="16" max="16" width="28.625" style="381" customWidth="1"/>
    <col min="17" max="17" width="5.625" style="385" customWidth="1"/>
    <col min="18" max="18" width="9.625" style="381" customWidth="1"/>
    <col min="19" max="19" width="28.625" style="381" customWidth="1"/>
    <col min="20" max="20" width="5.625" style="385" customWidth="1"/>
    <col min="21" max="21" width="9.625" style="381" customWidth="1"/>
    <col min="22" max="22" width="12.125" style="384" customWidth="1"/>
    <col min="23" max="23" width="11.75" style="141" customWidth="1"/>
    <col min="24" max="24" width="11.25" style="208" customWidth="1"/>
    <col min="25" max="25" width="6.625" style="143" customWidth="1"/>
    <col min="26" max="26" width="6.625" style="381" customWidth="1"/>
    <col min="27" max="27" width="6" style="382" hidden="1" customWidth="1"/>
    <col min="28" max="28" width="5.5" style="383" hidden="1" customWidth="1"/>
    <col min="29" max="29" width="7.75" style="382" hidden="1" customWidth="1"/>
    <col min="30" max="30" width="8" style="382" hidden="1" customWidth="1"/>
    <col min="31" max="31" width="7.875" style="382" hidden="1" customWidth="1"/>
    <col min="32" max="32" width="7.5" style="382" hidden="1" customWidth="1"/>
    <col min="33" max="16384" width="9" style="381"/>
  </cols>
  <sheetData>
    <row r="1" spans="2:32" s="382" customFormat="1" ht="38.25">
      <c r="B1" s="532" t="s">
        <v>563</v>
      </c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25"/>
      <c r="AB1" s="383"/>
    </row>
    <row r="2" spans="2:32" s="382" customFormat="1" ht="13.5" customHeight="1">
      <c r="B2" s="531"/>
      <c r="C2" s="530"/>
      <c r="D2" s="530"/>
      <c r="E2" s="530"/>
      <c r="F2" s="530"/>
      <c r="G2" s="530"/>
      <c r="H2" s="529"/>
      <c r="I2" s="525"/>
      <c r="J2" s="525"/>
      <c r="K2" s="529"/>
      <c r="L2" s="525"/>
      <c r="M2" s="525"/>
      <c r="N2" s="529"/>
      <c r="O2" s="525"/>
      <c r="P2" s="525"/>
      <c r="Q2" s="529"/>
      <c r="R2" s="525"/>
      <c r="S2" s="525"/>
      <c r="T2" s="529"/>
      <c r="U2" s="525"/>
      <c r="V2" s="528"/>
      <c r="W2" s="526"/>
      <c r="X2" s="527"/>
      <c r="Y2" s="526"/>
      <c r="Z2" s="525"/>
      <c r="AB2" s="383"/>
    </row>
    <row r="3" spans="2:32" s="382" customFormat="1" ht="32.25" customHeight="1" thickBot="1">
      <c r="B3" s="524" t="s">
        <v>127</v>
      </c>
      <c r="C3" s="596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T3" s="522"/>
      <c r="U3" s="522"/>
      <c r="V3" s="521"/>
      <c r="W3" s="520"/>
      <c r="X3" s="519"/>
      <c r="Y3" s="518"/>
      <c r="Z3" s="396"/>
      <c r="AB3" s="383"/>
    </row>
    <row r="4" spans="2:32" s="508" customFormat="1" ht="43.5">
      <c r="B4" s="517" t="s">
        <v>128</v>
      </c>
      <c r="C4" s="516" t="s">
        <v>129</v>
      </c>
      <c r="D4" s="513" t="s">
        <v>130</v>
      </c>
      <c r="E4" s="514" t="s">
        <v>131</v>
      </c>
      <c r="F4" s="513"/>
      <c r="G4" s="513" t="s">
        <v>133</v>
      </c>
      <c r="H4" s="514" t="s">
        <v>131</v>
      </c>
      <c r="I4" s="513"/>
      <c r="J4" s="513" t="s">
        <v>134</v>
      </c>
      <c r="K4" s="514" t="s">
        <v>131</v>
      </c>
      <c r="L4" s="595"/>
      <c r="M4" s="513" t="s">
        <v>134</v>
      </c>
      <c r="N4" s="514" t="s">
        <v>131</v>
      </c>
      <c r="O4" s="513"/>
      <c r="P4" s="513" t="s">
        <v>134</v>
      </c>
      <c r="Q4" s="514" t="s">
        <v>131</v>
      </c>
      <c r="R4" s="513"/>
      <c r="S4" s="515" t="s">
        <v>135</v>
      </c>
      <c r="T4" s="514" t="s">
        <v>131</v>
      </c>
      <c r="U4" s="513"/>
      <c r="V4" s="512" t="s">
        <v>136</v>
      </c>
      <c r="W4" s="512" t="s">
        <v>137</v>
      </c>
      <c r="X4" s="511" t="s">
        <v>138</v>
      </c>
      <c r="Y4" s="510" t="s">
        <v>139</v>
      </c>
      <c r="Z4" s="509"/>
      <c r="AA4" s="442"/>
      <c r="AB4" s="383"/>
      <c r="AC4" s="382"/>
      <c r="AD4" s="382"/>
      <c r="AE4" s="382"/>
      <c r="AF4" s="382"/>
    </row>
    <row r="5" spans="2:32" s="24" customFormat="1" ht="49.5" customHeight="1">
      <c r="B5" s="454">
        <v>9</v>
      </c>
      <c r="C5" s="435"/>
      <c r="D5" s="451" t="str">
        <f>國華9月菜單!A20</f>
        <v>香Q米飯</v>
      </c>
      <c r="E5" s="451" t="s">
        <v>165</v>
      </c>
      <c r="F5" s="507" t="s">
        <v>132</v>
      </c>
      <c r="G5" s="451" t="str">
        <f>國華9月菜單!A21</f>
        <v xml:space="preserve">  桂筍肉片(醃) </v>
      </c>
      <c r="H5" s="451" t="s">
        <v>166</v>
      </c>
      <c r="I5" s="507" t="s">
        <v>132</v>
      </c>
      <c r="J5" s="451" t="str">
        <f>國華9月菜單!A22</f>
        <v>小瓜豆腐(豆)</v>
      </c>
      <c r="K5" s="451" t="s">
        <v>231</v>
      </c>
      <c r="L5" s="507" t="s">
        <v>132</v>
      </c>
      <c r="M5" s="451" t="str">
        <f>國華9月菜單!A23</f>
        <v>金絲蛋</v>
      </c>
      <c r="N5" s="451" t="s">
        <v>167</v>
      </c>
      <c r="O5" s="507" t="s">
        <v>132</v>
      </c>
      <c r="P5" s="451" t="str">
        <f>國華9月菜單!A24</f>
        <v>深色蔬菜</v>
      </c>
      <c r="Q5" s="451" t="s">
        <v>167</v>
      </c>
      <c r="R5" s="507" t="s">
        <v>132</v>
      </c>
      <c r="S5" s="451" t="str">
        <f>國華9月菜單!A25</f>
        <v>元氣補湯</v>
      </c>
      <c r="T5" s="451" t="s">
        <v>166</v>
      </c>
      <c r="U5" s="507" t="s">
        <v>132</v>
      </c>
      <c r="V5" s="506" t="s">
        <v>495</v>
      </c>
      <c r="W5" s="640" t="s">
        <v>25</v>
      </c>
      <c r="X5" s="473" t="s">
        <v>141</v>
      </c>
      <c r="Y5" s="639">
        <v>5.6</v>
      </c>
      <c r="Z5" s="382"/>
      <c r="AA5" s="382"/>
      <c r="AB5" s="383"/>
      <c r="AC5" s="382" t="s">
        <v>142</v>
      </c>
      <c r="AD5" s="382" t="s">
        <v>143</v>
      </c>
      <c r="AE5" s="382" t="s">
        <v>144</v>
      </c>
      <c r="AF5" s="382" t="s">
        <v>145</v>
      </c>
    </row>
    <row r="6" spans="2:32" s="381" customFormat="1" ht="27.95" customHeight="1">
      <c r="B6" s="438" t="s">
        <v>146</v>
      </c>
      <c r="C6" s="435"/>
      <c r="D6" s="421" t="s">
        <v>465</v>
      </c>
      <c r="E6" s="420"/>
      <c r="F6" s="419">
        <v>110</v>
      </c>
      <c r="G6" s="401" t="s">
        <v>478</v>
      </c>
      <c r="H6" s="401"/>
      <c r="I6" s="401">
        <v>50</v>
      </c>
      <c r="J6" s="636" t="s">
        <v>469</v>
      </c>
      <c r="K6" s="638"/>
      <c r="L6" s="634">
        <v>10</v>
      </c>
      <c r="M6" s="434" t="s">
        <v>211</v>
      </c>
      <c r="N6" s="434"/>
      <c r="O6" s="434">
        <v>50</v>
      </c>
      <c r="P6" s="434" t="s">
        <v>19</v>
      </c>
      <c r="Q6" s="434"/>
      <c r="R6" s="434">
        <v>100</v>
      </c>
      <c r="S6" s="637" t="s">
        <v>209</v>
      </c>
      <c r="T6" s="434"/>
      <c r="U6" s="434">
        <v>35</v>
      </c>
      <c r="V6" s="415"/>
      <c r="W6" s="627" t="s">
        <v>562</v>
      </c>
      <c r="X6" s="472" t="s">
        <v>147</v>
      </c>
      <c r="Y6" s="626">
        <v>2.4500000000000002</v>
      </c>
      <c r="Z6" s="396"/>
      <c r="AA6" s="442" t="s">
        <v>148</v>
      </c>
      <c r="AB6" s="383">
        <v>6</v>
      </c>
      <c r="AC6" s="383">
        <f>AB6*2</f>
        <v>12</v>
      </c>
      <c r="AD6" s="383"/>
      <c r="AE6" s="383">
        <f>AB6*15</f>
        <v>90</v>
      </c>
      <c r="AF6" s="383">
        <f>AC6*4+AE6*4</f>
        <v>408</v>
      </c>
    </row>
    <row r="7" spans="2:32" s="381" customFormat="1" ht="27.95" customHeight="1">
      <c r="B7" s="438">
        <v>11</v>
      </c>
      <c r="C7" s="435"/>
      <c r="D7" s="552"/>
      <c r="E7" s="564"/>
      <c r="F7" s="563"/>
      <c r="G7" s="401" t="s">
        <v>561</v>
      </c>
      <c r="H7" s="591" t="s">
        <v>304</v>
      </c>
      <c r="I7" s="401">
        <v>20</v>
      </c>
      <c r="J7" s="636" t="s">
        <v>260</v>
      </c>
      <c r="K7" s="635" t="s">
        <v>228</v>
      </c>
      <c r="L7" s="634">
        <v>50</v>
      </c>
      <c r="M7" s="434" t="s">
        <v>532</v>
      </c>
      <c r="N7" s="434"/>
      <c r="O7" s="434">
        <v>20</v>
      </c>
      <c r="P7" s="434"/>
      <c r="Q7" s="466"/>
      <c r="R7" s="434"/>
      <c r="S7" s="434" t="s">
        <v>505</v>
      </c>
      <c r="T7" s="434"/>
      <c r="U7" s="434">
        <v>3</v>
      </c>
      <c r="V7" s="415"/>
      <c r="W7" s="628" t="s">
        <v>24</v>
      </c>
      <c r="X7" s="468" t="s">
        <v>150</v>
      </c>
      <c r="Y7" s="626">
        <v>2.1</v>
      </c>
      <c r="Z7" s="382"/>
      <c r="AA7" s="441" t="s">
        <v>151</v>
      </c>
      <c r="AB7" s="383">
        <v>2</v>
      </c>
      <c r="AC7" s="440">
        <f>AB7*7</f>
        <v>14</v>
      </c>
      <c r="AD7" s="383">
        <f>AB7*5</f>
        <v>10</v>
      </c>
      <c r="AE7" s="383" t="s">
        <v>152</v>
      </c>
      <c r="AF7" s="439">
        <f>AC7*4+AD7*9</f>
        <v>146</v>
      </c>
    </row>
    <row r="8" spans="2:32" s="381" customFormat="1" ht="27.95" customHeight="1">
      <c r="B8" s="438" t="s">
        <v>153</v>
      </c>
      <c r="C8" s="435"/>
      <c r="D8" s="457"/>
      <c r="E8" s="458"/>
      <c r="F8" s="457"/>
      <c r="G8" s="423"/>
      <c r="H8" s="401"/>
      <c r="I8" s="401"/>
      <c r="J8" s="633" t="s">
        <v>312</v>
      </c>
      <c r="K8" s="466"/>
      <c r="L8" s="434">
        <v>5</v>
      </c>
      <c r="M8" s="434"/>
      <c r="N8" s="434"/>
      <c r="O8" s="434"/>
      <c r="P8" s="434"/>
      <c r="Q8" s="466"/>
      <c r="R8" s="434"/>
      <c r="S8" s="434" t="s">
        <v>550</v>
      </c>
      <c r="T8" s="434"/>
      <c r="U8" s="434">
        <v>0.03</v>
      </c>
      <c r="V8" s="415"/>
      <c r="W8" s="627" t="s">
        <v>537</v>
      </c>
      <c r="X8" s="468" t="s">
        <v>154</v>
      </c>
      <c r="Y8" s="626">
        <v>2.4</v>
      </c>
      <c r="Z8" s="396"/>
      <c r="AA8" s="382" t="s">
        <v>155</v>
      </c>
      <c r="AB8" s="383">
        <v>1.5</v>
      </c>
      <c r="AC8" s="383">
        <f>AB8*1</f>
        <v>1.5</v>
      </c>
      <c r="AD8" s="383" t="s">
        <v>152</v>
      </c>
      <c r="AE8" s="383">
        <f>AB8*5</f>
        <v>7.5</v>
      </c>
      <c r="AF8" s="383">
        <f>AC8*4+AE8*4</f>
        <v>36</v>
      </c>
    </row>
    <row r="9" spans="2:32" s="381" customFormat="1" ht="27.95" customHeight="1">
      <c r="B9" s="436" t="s">
        <v>265</v>
      </c>
      <c r="C9" s="435"/>
      <c r="D9" s="401"/>
      <c r="E9" s="422"/>
      <c r="F9" s="401"/>
      <c r="G9" s="423"/>
      <c r="H9" s="458"/>
      <c r="I9" s="457"/>
      <c r="J9" s="401"/>
      <c r="K9" s="401"/>
      <c r="L9" s="401"/>
      <c r="M9" s="401"/>
      <c r="N9" s="401"/>
      <c r="O9" s="401"/>
      <c r="P9" s="401"/>
      <c r="Q9" s="458"/>
      <c r="R9" s="401"/>
      <c r="S9" s="632"/>
      <c r="T9" s="631"/>
      <c r="U9" s="630"/>
      <c r="V9" s="415"/>
      <c r="W9" s="628" t="s">
        <v>26</v>
      </c>
      <c r="X9" s="468" t="s">
        <v>158</v>
      </c>
      <c r="Y9" s="626">
        <v>0</v>
      </c>
      <c r="Z9" s="382"/>
      <c r="AA9" s="382" t="s">
        <v>159</v>
      </c>
      <c r="AB9" s="383">
        <v>2.5</v>
      </c>
      <c r="AC9" s="383"/>
      <c r="AD9" s="383">
        <f>AB9*5</f>
        <v>12.5</v>
      </c>
      <c r="AE9" s="383" t="s">
        <v>152</v>
      </c>
      <c r="AF9" s="383">
        <f>AD9*9</f>
        <v>112.5</v>
      </c>
    </row>
    <row r="10" spans="2:32" s="381" customFormat="1" ht="27.95" customHeight="1">
      <c r="B10" s="436"/>
      <c r="C10" s="435"/>
      <c r="D10" s="434"/>
      <c r="E10" s="434"/>
      <c r="F10" s="434"/>
      <c r="G10" s="434"/>
      <c r="H10" s="466"/>
      <c r="I10" s="434"/>
      <c r="J10" s="629"/>
      <c r="K10" s="432"/>
      <c r="L10" s="418"/>
      <c r="M10" s="424"/>
      <c r="N10" s="432"/>
      <c r="O10" s="429"/>
      <c r="P10" s="434"/>
      <c r="Q10" s="401"/>
      <c r="R10" s="434"/>
      <c r="S10" s="434"/>
      <c r="T10" s="471"/>
      <c r="U10" s="416"/>
      <c r="V10" s="415"/>
      <c r="W10" s="627" t="s">
        <v>560</v>
      </c>
      <c r="X10" s="467" t="s">
        <v>160</v>
      </c>
      <c r="Y10" s="626">
        <v>0</v>
      </c>
      <c r="Z10" s="396"/>
      <c r="AA10" s="382" t="s">
        <v>161</v>
      </c>
      <c r="AB10" s="383"/>
      <c r="AC10" s="382"/>
      <c r="AD10" s="382"/>
      <c r="AE10" s="382">
        <f>AB10*15</f>
        <v>0</v>
      </c>
      <c r="AF10" s="382"/>
    </row>
    <row r="11" spans="2:32" s="381" customFormat="1" ht="27.95" customHeight="1">
      <c r="B11" s="426" t="s">
        <v>162</v>
      </c>
      <c r="C11" s="425"/>
      <c r="D11" s="434"/>
      <c r="E11" s="466"/>
      <c r="F11" s="434"/>
      <c r="G11" s="434"/>
      <c r="H11" s="434"/>
      <c r="I11" s="434"/>
      <c r="J11" s="429"/>
      <c r="K11" s="432"/>
      <c r="L11" s="429"/>
      <c r="M11" s="429"/>
      <c r="N11" s="432"/>
      <c r="O11" s="429"/>
      <c r="P11" s="434"/>
      <c r="Q11" s="434"/>
      <c r="R11" s="434"/>
      <c r="S11" s="429"/>
      <c r="T11" s="432"/>
      <c r="U11" s="429"/>
      <c r="V11" s="415"/>
      <c r="W11" s="628" t="s">
        <v>163</v>
      </c>
      <c r="X11" s="464"/>
      <c r="Y11" s="626"/>
      <c r="Z11" s="382"/>
      <c r="AA11" s="382"/>
      <c r="AB11" s="383"/>
      <c r="AC11" s="382">
        <f>SUM(AC6:AC10)</f>
        <v>27.5</v>
      </c>
      <c r="AD11" s="382">
        <f>SUM(AD6:AD10)</f>
        <v>22.5</v>
      </c>
      <c r="AE11" s="382">
        <f>SUM(AE6:AE10)</f>
        <v>97.5</v>
      </c>
      <c r="AF11" s="382">
        <f>AC11*4+AD11*9+AE11*4</f>
        <v>702.5</v>
      </c>
    </row>
    <row r="12" spans="2:32" s="381" customFormat="1" ht="27.95" customHeight="1">
      <c r="B12" s="463"/>
      <c r="C12" s="462"/>
      <c r="D12" s="434"/>
      <c r="E12" s="466"/>
      <c r="F12" s="434"/>
      <c r="G12" s="434"/>
      <c r="H12" s="466"/>
      <c r="I12" s="434"/>
      <c r="J12" s="429"/>
      <c r="K12" s="432"/>
      <c r="L12" s="429"/>
      <c r="M12" s="429"/>
      <c r="N12" s="432"/>
      <c r="O12" s="429"/>
      <c r="P12" s="434"/>
      <c r="Q12" s="466"/>
      <c r="R12" s="434"/>
      <c r="S12" s="457"/>
      <c r="T12" s="457"/>
      <c r="U12" s="457"/>
      <c r="V12" s="415"/>
      <c r="W12" s="627" t="s">
        <v>559</v>
      </c>
      <c r="X12" s="455"/>
      <c r="Y12" s="626"/>
      <c r="Z12" s="396"/>
      <c r="AA12" s="382"/>
      <c r="AB12" s="383"/>
      <c r="AC12" s="395">
        <f>AC11*4/AF11</f>
        <v>0.15658362989323843</v>
      </c>
      <c r="AD12" s="395">
        <f>AD11*9/AF11</f>
        <v>0.28825622775800713</v>
      </c>
      <c r="AE12" s="395">
        <f>AE11*4/AF11</f>
        <v>0.55516014234875444</v>
      </c>
      <c r="AF12" s="382"/>
    </row>
    <row r="13" spans="2:32" s="24" customFormat="1" ht="27.95" customHeight="1">
      <c r="B13" s="454"/>
      <c r="C13" s="435"/>
      <c r="D13" s="451">
        <f>國華9月菜單!E20</f>
        <v>0</v>
      </c>
      <c r="E13" s="451"/>
      <c r="F13" s="451"/>
      <c r="G13" s="567">
        <f>國華9月菜單!E21</f>
        <v>0</v>
      </c>
      <c r="H13" s="566"/>
      <c r="I13" s="565"/>
      <c r="J13" s="451">
        <f>國華9月菜單!E22</f>
        <v>0</v>
      </c>
      <c r="K13" s="451"/>
      <c r="L13" s="451"/>
      <c r="M13" s="451">
        <f>國華9月菜單!E23</f>
        <v>0</v>
      </c>
      <c r="N13" s="451"/>
      <c r="O13" s="451"/>
      <c r="P13" s="451">
        <f>國華9月菜單!E24</f>
        <v>0</v>
      </c>
      <c r="Q13" s="451"/>
      <c r="R13" s="451"/>
      <c r="S13" s="451">
        <f>國華9月菜單!E25</f>
        <v>0</v>
      </c>
      <c r="T13" s="451"/>
      <c r="U13" s="451"/>
      <c r="V13" s="415"/>
      <c r="W13" s="474" t="s">
        <v>25</v>
      </c>
      <c r="X13" s="473" t="s">
        <v>141</v>
      </c>
      <c r="Y13" s="496">
        <v>0</v>
      </c>
      <c r="Z13" s="382"/>
      <c r="AA13" s="382"/>
      <c r="AB13" s="383"/>
      <c r="AC13" s="382" t="s">
        <v>142</v>
      </c>
      <c r="AD13" s="382" t="s">
        <v>143</v>
      </c>
      <c r="AE13" s="382" t="s">
        <v>144</v>
      </c>
      <c r="AF13" s="382" t="s">
        <v>145</v>
      </c>
    </row>
    <row r="14" spans="2:32" s="381" customFormat="1" ht="27.95" customHeight="1">
      <c r="B14" s="438" t="s">
        <v>558</v>
      </c>
      <c r="C14" s="435"/>
      <c r="D14" s="491"/>
      <c r="E14" s="491"/>
      <c r="F14" s="491"/>
      <c r="G14" s="491"/>
      <c r="H14" s="495"/>
      <c r="I14" s="491"/>
      <c r="J14" s="491"/>
      <c r="K14" s="491"/>
      <c r="L14" s="491"/>
      <c r="M14" s="491"/>
      <c r="N14" s="491"/>
      <c r="O14" s="491"/>
      <c r="P14" s="491"/>
      <c r="Q14" s="491"/>
      <c r="R14" s="491"/>
      <c r="S14" s="491"/>
      <c r="T14" s="495"/>
      <c r="U14" s="491"/>
      <c r="V14" s="415"/>
      <c r="W14" s="456" t="s">
        <v>494</v>
      </c>
      <c r="X14" s="472" t="s">
        <v>147</v>
      </c>
      <c r="Y14" s="494">
        <v>0</v>
      </c>
      <c r="Z14" s="396"/>
      <c r="AA14" s="442" t="s">
        <v>148</v>
      </c>
      <c r="AB14" s="383">
        <v>6.2</v>
      </c>
      <c r="AC14" s="383">
        <f>AB14*2</f>
        <v>12.4</v>
      </c>
      <c r="AD14" s="383"/>
      <c r="AE14" s="383">
        <f>AB14*15</f>
        <v>93</v>
      </c>
      <c r="AF14" s="383">
        <f>AC14*4+AE14*4</f>
        <v>421.6</v>
      </c>
    </row>
    <row r="15" spans="2:32" s="381" customFormat="1" ht="27.95" customHeight="1">
      <c r="B15" s="438"/>
      <c r="C15" s="435"/>
      <c r="D15" s="491"/>
      <c r="E15" s="491"/>
      <c r="F15" s="491"/>
      <c r="G15" s="616"/>
      <c r="H15" s="613"/>
      <c r="I15" s="493"/>
      <c r="J15" s="491"/>
      <c r="K15" s="491"/>
      <c r="L15" s="491"/>
      <c r="M15" s="491"/>
      <c r="N15" s="491"/>
      <c r="O15" s="491"/>
      <c r="P15" s="491"/>
      <c r="Q15" s="491"/>
      <c r="R15" s="491"/>
      <c r="S15" s="493"/>
      <c r="T15" s="623"/>
      <c r="U15" s="491"/>
      <c r="V15" s="415"/>
      <c r="W15" s="465" t="s">
        <v>24</v>
      </c>
      <c r="X15" s="468" t="s">
        <v>150</v>
      </c>
      <c r="Y15" s="494">
        <v>0</v>
      </c>
      <c r="Z15" s="382"/>
      <c r="AA15" s="441" t="s">
        <v>151</v>
      </c>
      <c r="AB15" s="383">
        <v>2</v>
      </c>
      <c r="AC15" s="440">
        <f>AB15*7</f>
        <v>14</v>
      </c>
      <c r="AD15" s="383">
        <f>AB15*5</f>
        <v>10</v>
      </c>
      <c r="AE15" s="383" t="s">
        <v>152</v>
      </c>
      <c r="AF15" s="439">
        <f>AC15*4+AD15*9</f>
        <v>146</v>
      </c>
    </row>
    <row r="16" spans="2:32" s="381" customFormat="1" ht="27.95" customHeight="1">
      <c r="B16" s="438" t="s">
        <v>153</v>
      </c>
      <c r="C16" s="435"/>
      <c r="D16" s="491"/>
      <c r="E16" s="492"/>
      <c r="F16" s="491"/>
      <c r="G16" s="493"/>
      <c r="H16" s="493"/>
      <c r="I16" s="493"/>
      <c r="J16" s="491"/>
      <c r="K16" s="492"/>
      <c r="L16" s="491"/>
      <c r="M16" s="491"/>
      <c r="N16" s="492"/>
      <c r="O16" s="491"/>
      <c r="P16" s="491"/>
      <c r="Q16" s="492"/>
      <c r="R16" s="491"/>
      <c r="S16" s="624"/>
      <c r="T16" s="625"/>
      <c r="U16" s="624"/>
      <c r="V16" s="415"/>
      <c r="W16" s="456" t="s">
        <v>494</v>
      </c>
      <c r="X16" s="468" t="s">
        <v>154</v>
      </c>
      <c r="Y16" s="494">
        <v>0</v>
      </c>
      <c r="Z16" s="396"/>
      <c r="AA16" s="382" t="s">
        <v>155</v>
      </c>
      <c r="AB16" s="383">
        <v>1.7</v>
      </c>
      <c r="AC16" s="383">
        <f>AB16*1</f>
        <v>1.7</v>
      </c>
      <c r="AD16" s="383" t="s">
        <v>152</v>
      </c>
      <c r="AE16" s="383">
        <f>AB16*5</f>
        <v>8.5</v>
      </c>
      <c r="AF16" s="383">
        <f>AC16*4+AE16*4</f>
        <v>40.799999999999997</v>
      </c>
    </row>
    <row r="17" spans="2:32" s="381" customFormat="1" ht="27.95" customHeight="1">
      <c r="B17" s="436" t="s">
        <v>164</v>
      </c>
      <c r="C17" s="435"/>
      <c r="D17" s="492"/>
      <c r="E17" s="492"/>
      <c r="F17" s="491"/>
      <c r="G17" s="493"/>
      <c r="H17" s="607"/>
      <c r="I17" s="493"/>
      <c r="J17" s="492"/>
      <c r="K17" s="492"/>
      <c r="L17" s="491"/>
      <c r="M17" s="492"/>
      <c r="N17" s="492"/>
      <c r="O17" s="491"/>
      <c r="P17" s="492"/>
      <c r="Q17" s="492"/>
      <c r="R17" s="491"/>
      <c r="S17" s="615"/>
      <c r="T17" s="614"/>
      <c r="U17" s="615"/>
      <c r="V17" s="415"/>
      <c r="W17" s="465" t="s">
        <v>26</v>
      </c>
      <c r="X17" s="468" t="s">
        <v>158</v>
      </c>
      <c r="Y17" s="494">
        <v>0</v>
      </c>
      <c r="Z17" s="382"/>
      <c r="AA17" s="382" t="s">
        <v>159</v>
      </c>
      <c r="AB17" s="383">
        <v>2.5</v>
      </c>
      <c r="AC17" s="383"/>
      <c r="AD17" s="383">
        <f>AB17*5</f>
        <v>12.5</v>
      </c>
      <c r="AE17" s="383" t="s">
        <v>152</v>
      </c>
      <c r="AF17" s="383">
        <f>AD17*9</f>
        <v>112.5</v>
      </c>
    </row>
    <row r="18" spans="2:32" s="381" customFormat="1" ht="27.95" customHeight="1">
      <c r="B18" s="436"/>
      <c r="C18" s="435"/>
      <c r="D18" s="492"/>
      <c r="E18" s="492"/>
      <c r="F18" s="491"/>
      <c r="G18" s="599"/>
      <c r="H18" s="606"/>
      <c r="I18" s="599"/>
      <c r="J18" s="492"/>
      <c r="K18" s="492"/>
      <c r="L18" s="491"/>
      <c r="M18" s="492"/>
      <c r="N18" s="492"/>
      <c r="O18" s="491"/>
      <c r="P18" s="492"/>
      <c r="Q18" s="492"/>
      <c r="R18" s="491"/>
      <c r="S18" s="623"/>
      <c r="T18" s="623"/>
      <c r="U18" s="623"/>
      <c r="V18" s="415"/>
      <c r="W18" s="456" t="s">
        <v>494</v>
      </c>
      <c r="X18" s="467" t="s">
        <v>160</v>
      </c>
      <c r="Y18" s="490">
        <v>0</v>
      </c>
      <c r="Z18" s="396"/>
      <c r="AA18" s="382" t="s">
        <v>161</v>
      </c>
      <c r="AB18" s="383">
        <v>1</v>
      </c>
      <c r="AC18" s="382"/>
      <c r="AD18" s="382"/>
      <c r="AE18" s="382">
        <f>AB18*15</f>
        <v>15</v>
      </c>
      <c r="AF18" s="382"/>
    </row>
    <row r="19" spans="2:32" s="381" customFormat="1" ht="27.95" customHeight="1">
      <c r="B19" s="426" t="s">
        <v>162</v>
      </c>
      <c r="C19" s="425"/>
      <c r="D19" s="492"/>
      <c r="E19" s="492"/>
      <c r="F19" s="491"/>
      <c r="G19" s="599"/>
      <c r="H19" s="600"/>
      <c r="I19" s="599"/>
      <c r="J19" s="492"/>
      <c r="K19" s="492"/>
      <c r="L19" s="491"/>
      <c r="M19" s="492"/>
      <c r="N19" s="492"/>
      <c r="O19" s="491"/>
      <c r="P19" s="492"/>
      <c r="Q19" s="492"/>
      <c r="R19" s="491"/>
      <c r="S19" s="495"/>
      <c r="T19" s="623"/>
      <c r="U19" s="623"/>
      <c r="V19" s="415"/>
      <c r="W19" s="465" t="s">
        <v>163</v>
      </c>
      <c r="X19" s="464"/>
      <c r="Y19" s="494"/>
      <c r="Z19" s="382"/>
      <c r="AA19" s="382"/>
      <c r="AB19" s="383"/>
      <c r="AC19" s="382">
        <f>SUM(AC14:AC18)</f>
        <v>28.099999999999998</v>
      </c>
      <c r="AD19" s="382">
        <f>SUM(AD14:AD18)</f>
        <v>22.5</v>
      </c>
      <c r="AE19" s="382">
        <f>SUM(AE14:AE18)</f>
        <v>116.5</v>
      </c>
      <c r="AF19" s="382">
        <f>AC19*4+AD19*9+AE19*4</f>
        <v>780.9</v>
      </c>
    </row>
    <row r="20" spans="2:32" s="381" customFormat="1" ht="27.95" customHeight="1">
      <c r="B20" s="463"/>
      <c r="C20" s="462"/>
      <c r="D20" s="492"/>
      <c r="E20" s="492"/>
      <c r="F20" s="491"/>
      <c r="G20" s="599"/>
      <c r="H20" s="493"/>
      <c r="I20" s="599"/>
      <c r="J20" s="492"/>
      <c r="K20" s="492"/>
      <c r="L20" s="491"/>
      <c r="M20" s="492"/>
      <c r="N20" s="492"/>
      <c r="O20" s="491"/>
      <c r="P20" s="492"/>
      <c r="Q20" s="492"/>
      <c r="R20" s="491"/>
      <c r="S20" s="491"/>
      <c r="T20" s="492"/>
      <c r="U20" s="491"/>
      <c r="V20" s="415"/>
      <c r="W20" s="456" t="s">
        <v>493</v>
      </c>
      <c r="X20" s="455"/>
      <c r="Y20" s="490"/>
      <c r="Z20" s="396"/>
      <c r="AA20" s="382"/>
      <c r="AB20" s="383"/>
      <c r="AC20" s="395">
        <f>AC19*4/AF19</f>
        <v>0.14393648354462799</v>
      </c>
      <c r="AD20" s="395">
        <f>AD19*9/AF19</f>
        <v>0.25931617364579335</v>
      </c>
      <c r="AE20" s="395">
        <f>AE19*4/AF19</f>
        <v>0.59674734280957875</v>
      </c>
      <c r="AF20" s="382"/>
    </row>
    <row r="21" spans="2:32" s="24" customFormat="1" ht="27.95" customHeight="1">
      <c r="B21" s="489"/>
      <c r="C21" s="435"/>
      <c r="D21" s="451">
        <f>國華9月菜單!I20</f>
        <v>0</v>
      </c>
      <c r="E21" s="452"/>
      <c r="F21" s="451"/>
      <c r="G21" s="567">
        <f>國華9月菜單!I21</f>
        <v>0</v>
      </c>
      <c r="H21" s="451"/>
      <c r="I21" s="565"/>
      <c r="J21" s="451">
        <f>國華9月菜單!I22</f>
        <v>0</v>
      </c>
      <c r="K21" s="451"/>
      <c r="L21" s="451"/>
      <c r="M21" s="451">
        <f>國華9月菜單!I23</f>
        <v>0</v>
      </c>
      <c r="N21" s="451"/>
      <c r="O21" s="451"/>
      <c r="P21" s="451">
        <f>國華9月菜單!I24</f>
        <v>0</v>
      </c>
      <c r="Q21" s="451"/>
      <c r="R21" s="451"/>
      <c r="S21" s="451">
        <f>國華9月菜單!I25</f>
        <v>0</v>
      </c>
      <c r="T21" s="451"/>
      <c r="U21" s="451"/>
      <c r="V21" s="482"/>
      <c r="W21" s="474" t="s">
        <v>25</v>
      </c>
      <c r="X21" s="473" t="s">
        <v>141</v>
      </c>
      <c r="Y21" s="496">
        <v>0</v>
      </c>
      <c r="Z21" s="382"/>
      <c r="AA21" s="382"/>
      <c r="AB21" s="383"/>
      <c r="AC21" s="382" t="s">
        <v>142</v>
      </c>
      <c r="AD21" s="382" t="s">
        <v>143</v>
      </c>
      <c r="AE21" s="382" t="s">
        <v>144</v>
      </c>
      <c r="AF21" s="382" t="s">
        <v>145</v>
      </c>
    </row>
    <row r="22" spans="2:32" s="476" customFormat="1" ht="27.75" customHeight="1">
      <c r="B22" s="488" t="s">
        <v>146</v>
      </c>
      <c r="C22" s="435"/>
      <c r="D22" s="491"/>
      <c r="E22" s="491"/>
      <c r="F22" s="491"/>
      <c r="G22" s="491"/>
      <c r="H22" s="495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5"/>
      <c r="U22" s="491"/>
      <c r="V22" s="482"/>
      <c r="W22" s="456" t="s">
        <v>494</v>
      </c>
      <c r="X22" s="472" t="s">
        <v>147</v>
      </c>
      <c r="Y22" s="494">
        <v>0</v>
      </c>
      <c r="Z22" s="479"/>
      <c r="AA22" s="442" t="s">
        <v>148</v>
      </c>
      <c r="AB22" s="383">
        <v>6.2</v>
      </c>
      <c r="AC22" s="383">
        <f>AB22*2</f>
        <v>12.4</v>
      </c>
      <c r="AD22" s="383"/>
      <c r="AE22" s="383">
        <f>AB22*15</f>
        <v>93</v>
      </c>
      <c r="AF22" s="383">
        <f>AC22*4+AE22*4</f>
        <v>421.6</v>
      </c>
    </row>
    <row r="23" spans="2:32" s="476" customFormat="1" ht="27.95" customHeight="1">
      <c r="B23" s="488"/>
      <c r="C23" s="435"/>
      <c r="D23" s="491"/>
      <c r="E23" s="491"/>
      <c r="F23" s="491"/>
      <c r="G23" s="616"/>
      <c r="H23" s="613"/>
      <c r="I23" s="493"/>
      <c r="J23" s="491"/>
      <c r="K23" s="491"/>
      <c r="L23" s="491"/>
      <c r="M23" s="491"/>
      <c r="N23" s="491"/>
      <c r="O23" s="491"/>
      <c r="P23" s="491"/>
      <c r="Q23" s="491"/>
      <c r="R23" s="491"/>
      <c r="S23" s="493"/>
      <c r="T23" s="623"/>
      <c r="U23" s="491"/>
      <c r="V23" s="482"/>
      <c r="W23" s="465" t="s">
        <v>24</v>
      </c>
      <c r="X23" s="468" t="s">
        <v>150</v>
      </c>
      <c r="Y23" s="494">
        <v>0</v>
      </c>
      <c r="Z23" s="477"/>
      <c r="AA23" s="441" t="s">
        <v>151</v>
      </c>
      <c r="AB23" s="383">
        <v>2.1</v>
      </c>
      <c r="AC23" s="440">
        <f>AB23*7</f>
        <v>14.700000000000001</v>
      </c>
      <c r="AD23" s="383">
        <f>AB23*5</f>
        <v>10.5</v>
      </c>
      <c r="AE23" s="383" t="s">
        <v>152</v>
      </c>
      <c r="AF23" s="439">
        <f>AC23*4+AD23*9</f>
        <v>153.30000000000001</v>
      </c>
    </row>
    <row r="24" spans="2:32" s="476" customFormat="1" ht="27.95" customHeight="1">
      <c r="B24" s="488" t="s">
        <v>153</v>
      </c>
      <c r="C24" s="435"/>
      <c r="D24" s="491"/>
      <c r="E24" s="492"/>
      <c r="F24" s="491"/>
      <c r="G24" s="493"/>
      <c r="H24" s="493"/>
      <c r="I24" s="493"/>
      <c r="J24" s="491"/>
      <c r="K24" s="492"/>
      <c r="L24" s="491"/>
      <c r="M24" s="491"/>
      <c r="N24" s="492"/>
      <c r="O24" s="491"/>
      <c r="P24" s="491"/>
      <c r="Q24" s="492"/>
      <c r="R24" s="491"/>
      <c r="S24" s="624"/>
      <c r="T24" s="625"/>
      <c r="U24" s="624"/>
      <c r="V24" s="482"/>
      <c r="W24" s="456" t="s">
        <v>494</v>
      </c>
      <c r="X24" s="468" t="s">
        <v>154</v>
      </c>
      <c r="Y24" s="494">
        <v>0</v>
      </c>
      <c r="Z24" s="479"/>
      <c r="AA24" s="382" t="s">
        <v>155</v>
      </c>
      <c r="AB24" s="383">
        <v>1.6</v>
      </c>
      <c r="AC24" s="383">
        <f>AB24*1</f>
        <v>1.6</v>
      </c>
      <c r="AD24" s="383" t="s">
        <v>152</v>
      </c>
      <c r="AE24" s="383">
        <f>AB24*5</f>
        <v>8</v>
      </c>
      <c r="AF24" s="383">
        <f>AC24*4+AE24*4</f>
        <v>38.4</v>
      </c>
    </row>
    <row r="25" spans="2:32" s="476" customFormat="1" ht="27.95" customHeight="1">
      <c r="B25" s="487" t="s">
        <v>183</v>
      </c>
      <c r="C25" s="435"/>
      <c r="D25" s="492"/>
      <c r="E25" s="492"/>
      <c r="F25" s="491"/>
      <c r="G25" s="493"/>
      <c r="H25" s="607"/>
      <c r="I25" s="493"/>
      <c r="J25" s="492"/>
      <c r="K25" s="492"/>
      <c r="L25" s="491"/>
      <c r="M25" s="492"/>
      <c r="N25" s="492"/>
      <c r="O25" s="491"/>
      <c r="P25" s="492"/>
      <c r="Q25" s="492"/>
      <c r="R25" s="491"/>
      <c r="S25" s="615"/>
      <c r="T25" s="614"/>
      <c r="U25" s="615"/>
      <c r="V25" s="482"/>
      <c r="W25" s="465" t="s">
        <v>26</v>
      </c>
      <c r="X25" s="468" t="s">
        <v>158</v>
      </c>
      <c r="Y25" s="494">
        <v>0</v>
      </c>
      <c r="Z25" s="477"/>
      <c r="AA25" s="382" t="s">
        <v>159</v>
      </c>
      <c r="AB25" s="383">
        <v>2.5</v>
      </c>
      <c r="AC25" s="383"/>
      <c r="AD25" s="383">
        <f>AB25*5</f>
        <v>12.5</v>
      </c>
      <c r="AE25" s="383" t="s">
        <v>152</v>
      </c>
      <c r="AF25" s="383">
        <f>AD25*9</f>
        <v>112.5</v>
      </c>
    </row>
    <row r="26" spans="2:32" s="476" customFormat="1" ht="27.95" customHeight="1">
      <c r="B26" s="487"/>
      <c r="C26" s="435"/>
      <c r="D26" s="492"/>
      <c r="E26" s="492"/>
      <c r="F26" s="491"/>
      <c r="G26" s="599"/>
      <c r="H26" s="606"/>
      <c r="I26" s="599"/>
      <c r="J26" s="492"/>
      <c r="K26" s="492"/>
      <c r="L26" s="491"/>
      <c r="M26" s="492"/>
      <c r="N26" s="492"/>
      <c r="O26" s="491"/>
      <c r="P26" s="492"/>
      <c r="Q26" s="492"/>
      <c r="R26" s="491"/>
      <c r="S26" s="623"/>
      <c r="T26" s="623"/>
      <c r="U26" s="623"/>
      <c r="V26" s="482"/>
      <c r="W26" s="456" t="s">
        <v>494</v>
      </c>
      <c r="X26" s="467" t="s">
        <v>160</v>
      </c>
      <c r="Y26" s="490">
        <v>0</v>
      </c>
      <c r="Z26" s="479"/>
      <c r="AA26" s="382" t="s">
        <v>161</v>
      </c>
      <c r="AB26" s="383"/>
      <c r="AC26" s="382"/>
      <c r="AD26" s="382"/>
      <c r="AE26" s="382">
        <f>AB26*15</f>
        <v>0</v>
      </c>
      <c r="AF26" s="382"/>
    </row>
    <row r="27" spans="2:32" s="476" customFormat="1" ht="27.95" customHeight="1">
      <c r="B27" s="426" t="s">
        <v>162</v>
      </c>
      <c r="C27" s="486"/>
      <c r="D27" s="492"/>
      <c r="E27" s="492"/>
      <c r="F27" s="491"/>
      <c r="G27" s="599"/>
      <c r="H27" s="600"/>
      <c r="I27" s="599"/>
      <c r="J27" s="492"/>
      <c r="K27" s="492"/>
      <c r="L27" s="491"/>
      <c r="M27" s="492"/>
      <c r="N27" s="492"/>
      <c r="O27" s="491"/>
      <c r="P27" s="492"/>
      <c r="Q27" s="492"/>
      <c r="R27" s="491"/>
      <c r="S27" s="495"/>
      <c r="T27" s="623"/>
      <c r="U27" s="623"/>
      <c r="V27" s="482"/>
      <c r="W27" s="465" t="s">
        <v>163</v>
      </c>
      <c r="X27" s="464"/>
      <c r="Y27" s="494"/>
      <c r="Z27" s="477"/>
      <c r="AA27" s="382"/>
      <c r="AB27" s="383"/>
      <c r="AC27" s="382">
        <f>SUM(AC22:AC26)</f>
        <v>28.700000000000003</v>
      </c>
      <c r="AD27" s="382">
        <f>SUM(AD22:AD26)</f>
        <v>23</v>
      </c>
      <c r="AE27" s="382">
        <f>SUM(AE22:AE26)</f>
        <v>101</v>
      </c>
      <c r="AF27" s="382">
        <f>AC27*4+AD27*9+AE27*4</f>
        <v>725.8</v>
      </c>
    </row>
    <row r="28" spans="2:32" s="476" customFormat="1" ht="27.95" customHeight="1" thickBot="1">
      <c r="B28" s="485"/>
      <c r="C28" s="484"/>
      <c r="D28" s="492"/>
      <c r="E28" s="492"/>
      <c r="F28" s="491"/>
      <c r="G28" s="599"/>
      <c r="H28" s="493"/>
      <c r="I28" s="599"/>
      <c r="J28" s="492"/>
      <c r="K28" s="492"/>
      <c r="L28" s="491"/>
      <c r="M28" s="492"/>
      <c r="N28" s="492"/>
      <c r="O28" s="491"/>
      <c r="P28" s="492"/>
      <c r="Q28" s="492"/>
      <c r="R28" s="491"/>
      <c r="S28" s="491"/>
      <c r="T28" s="492"/>
      <c r="U28" s="491"/>
      <c r="V28" s="482"/>
      <c r="W28" s="456" t="s">
        <v>493</v>
      </c>
      <c r="X28" s="455"/>
      <c r="Y28" s="490"/>
      <c r="Z28" s="479"/>
      <c r="AA28" s="477"/>
      <c r="AB28" s="478"/>
      <c r="AC28" s="395">
        <f>AC27*4/AF27</f>
        <v>0.15817029484706532</v>
      </c>
      <c r="AD28" s="395">
        <f>AD27*9/AF27</f>
        <v>0.28520253513364563</v>
      </c>
      <c r="AE28" s="395">
        <f>AE27*4/AF27</f>
        <v>0.55662717001928907</v>
      </c>
      <c r="AF28" s="477"/>
    </row>
    <row r="29" spans="2:32" s="24" customFormat="1" ht="27.95" customHeight="1">
      <c r="B29" s="454"/>
      <c r="C29" s="435"/>
      <c r="D29" s="451">
        <f>國華9月菜單!M20</f>
        <v>0</v>
      </c>
      <c r="E29" s="452"/>
      <c r="F29" s="451"/>
      <c r="G29" s="567">
        <f>國華9月菜單!M21</f>
        <v>0</v>
      </c>
      <c r="H29" s="451"/>
      <c r="I29" s="565"/>
      <c r="J29" s="451">
        <f>國華9月菜單!M22</f>
        <v>0</v>
      </c>
      <c r="K29" s="451"/>
      <c r="L29" s="451"/>
      <c r="M29" s="451">
        <f>國華9月菜單!M23</f>
        <v>0</v>
      </c>
      <c r="N29" s="451"/>
      <c r="O29" s="451"/>
      <c r="P29" s="451">
        <f>國華9月菜單!M24</f>
        <v>0</v>
      </c>
      <c r="Q29" s="451"/>
      <c r="R29" s="451"/>
      <c r="S29" s="451">
        <f>國華9月菜單!M25</f>
        <v>0</v>
      </c>
      <c r="T29" s="451"/>
      <c r="U29" s="451"/>
      <c r="V29" s="415"/>
      <c r="W29" s="474" t="s">
        <v>25</v>
      </c>
      <c r="X29" s="473" t="s">
        <v>141</v>
      </c>
      <c r="Y29" s="496">
        <v>0</v>
      </c>
      <c r="Z29" s="382"/>
      <c r="AA29" s="382"/>
      <c r="AB29" s="383"/>
      <c r="AC29" s="382" t="s">
        <v>142</v>
      </c>
      <c r="AD29" s="382" t="s">
        <v>143</v>
      </c>
      <c r="AE29" s="382" t="s">
        <v>144</v>
      </c>
      <c r="AF29" s="382" t="s">
        <v>145</v>
      </c>
    </row>
    <row r="30" spans="2:32" s="381" customFormat="1" ht="27.95" customHeight="1">
      <c r="B30" s="438" t="s">
        <v>146</v>
      </c>
      <c r="C30" s="435"/>
      <c r="D30" s="491"/>
      <c r="E30" s="491"/>
      <c r="F30" s="491"/>
      <c r="G30" s="491"/>
      <c r="H30" s="495"/>
      <c r="I30" s="491"/>
      <c r="J30" s="491"/>
      <c r="K30" s="491"/>
      <c r="L30" s="491"/>
      <c r="M30" s="491"/>
      <c r="N30" s="491"/>
      <c r="O30" s="491"/>
      <c r="P30" s="491"/>
      <c r="Q30" s="491"/>
      <c r="R30" s="491"/>
      <c r="S30" s="491"/>
      <c r="T30" s="495"/>
      <c r="U30" s="491"/>
      <c r="V30" s="415"/>
      <c r="W30" s="456" t="s">
        <v>494</v>
      </c>
      <c r="X30" s="472" t="s">
        <v>147</v>
      </c>
      <c r="Y30" s="494">
        <v>0</v>
      </c>
      <c r="Z30" s="396"/>
      <c r="AA30" s="442" t="s">
        <v>148</v>
      </c>
      <c r="AB30" s="383">
        <v>6</v>
      </c>
      <c r="AC30" s="383">
        <f>AB30*2</f>
        <v>12</v>
      </c>
      <c r="AD30" s="383"/>
      <c r="AE30" s="383">
        <f>AB30*15</f>
        <v>90</v>
      </c>
      <c r="AF30" s="383">
        <f>AC30*4+AE30*4</f>
        <v>408</v>
      </c>
    </row>
    <row r="31" spans="2:32" s="381" customFormat="1" ht="27.95" customHeight="1">
      <c r="B31" s="438"/>
      <c r="C31" s="435"/>
      <c r="D31" s="491"/>
      <c r="E31" s="491"/>
      <c r="F31" s="491"/>
      <c r="G31" s="616"/>
      <c r="H31" s="613"/>
      <c r="I31" s="493"/>
      <c r="J31" s="491"/>
      <c r="K31" s="491"/>
      <c r="L31" s="491"/>
      <c r="M31" s="491"/>
      <c r="N31" s="491"/>
      <c r="O31" s="491"/>
      <c r="P31" s="491"/>
      <c r="Q31" s="491"/>
      <c r="R31" s="491"/>
      <c r="S31" s="493"/>
      <c r="T31" s="623"/>
      <c r="U31" s="491"/>
      <c r="V31" s="415"/>
      <c r="W31" s="465" t="s">
        <v>24</v>
      </c>
      <c r="X31" s="468" t="s">
        <v>150</v>
      </c>
      <c r="Y31" s="494">
        <v>0</v>
      </c>
      <c r="Z31" s="382"/>
      <c r="AA31" s="441" t="s">
        <v>151</v>
      </c>
      <c r="AB31" s="383">
        <v>2</v>
      </c>
      <c r="AC31" s="440">
        <f>AB31*7</f>
        <v>14</v>
      </c>
      <c r="AD31" s="383">
        <f>AB31*5</f>
        <v>10</v>
      </c>
      <c r="AE31" s="383" t="s">
        <v>152</v>
      </c>
      <c r="AF31" s="439">
        <f>AC31*4+AD31*9</f>
        <v>146</v>
      </c>
    </row>
    <row r="32" spans="2:32" s="381" customFormat="1" ht="27.95" customHeight="1">
      <c r="B32" s="438" t="s">
        <v>557</v>
      </c>
      <c r="C32" s="435"/>
      <c r="D32" s="491"/>
      <c r="E32" s="492"/>
      <c r="F32" s="491"/>
      <c r="G32" s="493"/>
      <c r="H32" s="493"/>
      <c r="I32" s="493"/>
      <c r="J32" s="491"/>
      <c r="K32" s="492"/>
      <c r="L32" s="491"/>
      <c r="M32" s="491"/>
      <c r="N32" s="492"/>
      <c r="O32" s="491"/>
      <c r="P32" s="491"/>
      <c r="Q32" s="492"/>
      <c r="R32" s="491"/>
      <c r="S32" s="624"/>
      <c r="T32" s="625"/>
      <c r="U32" s="624"/>
      <c r="V32" s="415"/>
      <c r="W32" s="456" t="s">
        <v>494</v>
      </c>
      <c r="X32" s="468" t="s">
        <v>154</v>
      </c>
      <c r="Y32" s="494">
        <v>0</v>
      </c>
      <c r="Z32" s="396"/>
      <c r="AA32" s="382" t="s">
        <v>155</v>
      </c>
      <c r="AB32" s="383">
        <v>1.8</v>
      </c>
      <c r="AC32" s="383">
        <f>AB32*1</f>
        <v>1.8</v>
      </c>
      <c r="AD32" s="383" t="s">
        <v>152</v>
      </c>
      <c r="AE32" s="383">
        <f>AB32*5</f>
        <v>9</v>
      </c>
      <c r="AF32" s="383">
        <f>AC32*4+AE32*4</f>
        <v>43.2</v>
      </c>
    </row>
    <row r="33" spans="2:32" s="381" customFormat="1" ht="27.95" customHeight="1">
      <c r="B33" s="436" t="s">
        <v>200</v>
      </c>
      <c r="C33" s="435"/>
      <c r="D33" s="492"/>
      <c r="E33" s="492"/>
      <c r="F33" s="491"/>
      <c r="G33" s="493"/>
      <c r="H33" s="607"/>
      <c r="I33" s="493"/>
      <c r="J33" s="492"/>
      <c r="K33" s="492"/>
      <c r="L33" s="491"/>
      <c r="M33" s="492"/>
      <c r="N33" s="492"/>
      <c r="O33" s="491"/>
      <c r="P33" s="492"/>
      <c r="Q33" s="492"/>
      <c r="R33" s="491"/>
      <c r="S33" s="615"/>
      <c r="T33" s="614"/>
      <c r="U33" s="615"/>
      <c r="V33" s="415"/>
      <c r="W33" s="465" t="s">
        <v>26</v>
      </c>
      <c r="X33" s="468" t="s">
        <v>158</v>
      </c>
      <c r="Y33" s="494">
        <v>0</v>
      </c>
      <c r="Z33" s="382"/>
      <c r="AA33" s="382" t="s">
        <v>159</v>
      </c>
      <c r="AB33" s="383">
        <v>2.5</v>
      </c>
      <c r="AC33" s="383"/>
      <c r="AD33" s="383">
        <f>AB33*5</f>
        <v>12.5</v>
      </c>
      <c r="AE33" s="383" t="s">
        <v>152</v>
      </c>
      <c r="AF33" s="383">
        <f>AD33*9</f>
        <v>112.5</v>
      </c>
    </row>
    <row r="34" spans="2:32" s="381" customFormat="1" ht="27.95" customHeight="1">
      <c r="B34" s="436"/>
      <c r="C34" s="435"/>
      <c r="D34" s="492"/>
      <c r="E34" s="492"/>
      <c r="F34" s="491"/>
      <c r="G34" s="599"/>
      <c r="H34" s="606"/>
      <c r="I34" s="599"/>
      <c r="J34" s="492"/>
      <c r="K34" s="492"/>
      <c r="L34" s="491"/>
      <c r="M34" s="492"/>
      <c r="N34" s="492"/>
      <c r="O34" s="491"/>
      <c r="P34" s="492"/>
      <c r="Q34" s="492"/>
      <c r="R34" s="491"/>
      <c r="S34" s="623"/>
      <c r="T34" s="623"/>
      <c r="U34" s="623"/>
      <c r="V34" s="415"/>
      <c r="W34" s="456" t="s">
        <v>494</v>
      </c>
      <c r="X34" s="467" t="s">
        <v>160</v>
      </c>
      <c r="Y34" s="490">
        <v>0</v>
      </c>
      <c r="Z34" s="396"/>
      <c r="AA34" s="382" t="s">
        <v>161</v>
      </c>
      <c r="AB34" s="383">
        <v>1</v>
      </c>
      <c r="AC34" s="382"/>
      <c r="AD34" s="382"/>
      <c r="AE34" s="382">
        <f>AB34*15</f>
        <v>15</v>
      </c>
      <c r="AF34" s="382"/>
    </row>
    <row r="35" spans="2:32" s="381" customFormat="1" ht="27.95" customHeight="1">
      <c r="B35" s="426" t="s">
        <v>162</v>
      </c>
      <c r="C35" s="425"/>
      <c r="D35" s="492"/>
      <c r="E35" s="492"/>
      <c r="F35" s="491"/>
      <c r="G35" s="599"/>
      <c r="H35" s="600"/>
      <c r="I35" s="599"/>
      <c r="J35" s="492"/>
      <c r="K35" s="492"/>
      <c r="L35" s="491"/>
      <c r="M35" s="492"/>
      <c r="N35" s="492"/>
      <c r="O35" s="491"/>
      <c r="P35" s="492"/>
      <c r="Q35" s="492"/>
      <c r="R35" s="491"/>
      <c r="S35" s="495"/>
      <c r="T35" s="623"/>
      <c r="U35" s="623"/>
      <c r="V35" s="415"/>
      <c r="W35" s="465" t="s">
        <v>163</v>
      </c>
      <c r="X35" s="464"/>
      <c r="Y35" s="494"/>
      <c r="Z35" s="382"/>
      <c r="AA35" s="382"/>
      <c r="AB35" s="383"/>
      <c r="AC35" s="382">
        <f>SUM(AC30:AC34)</f>
        <v>27.8</v>
      </c>
      <c r="AD35" s="382">
        <f>SUM(AD30:AD34)</f>
        <v>22.5</v>
      </c>
      <c r="AE35" s="382">
        <f>SUM(AE30:AE34)</f>
        <v>114</v>
      </c>
      <c r="AF35" s="382">
        <f>AC35*4+AD35*9+AE35*4</f>
        <v>769.7</v>
      </c>
    </row>
    <row r="36" spans="2:32" s="381" customFormat="1" ht="27.95" customHeight="1">
      <c r="B36" s="463"/>
      <c r="C36" s="462"/>
      <c r="D36" s="492"/>
      <c r="E36" s="492"/>
      <c r="F36" s="491"/>
      <c r="G36" s="599"/>
      <c r="H36" s="493"/>
      <c r="I36" s="599"/>
      <c r="J36" s="492"/>
      <c r="K36" s="492"/>
      <c r="L36" s="491"/>
      <c r="M36" s="492"/>
      <c r="N36" s="492"/>
      <c r="O36" s="491"/>
      <c r="P36" s="492"/>
      <c r="Q36" s="492"/>
      <c r="R36" s="491"/>
      <c r="S36" s="491"/>
      <c r="T36" s="492"/>
      <c r="U36" s="491"/>
      <c r="V36" s="415"/>
      <c r="W36" s="456" t="s">
        <v>493</v>
      </c>
      <c r="X36" s="455"/>
      <c r="Y36" s="490"/>
      <c r="Z36" s="396"/>
      <c r="AA36" s="382"/>
      <c r="AB36" s="383"/>
      <c r="AC36" s="395">
        <f>AC35*4/AF35</f>
        <v>0.14447187215798363</v>
      </c>
      <c r="AD36" s="395">
        <f>AD35*9/AF35</f>
        <v>0.26308951539560865</v>
      </c>
      <c r="AE36" s="395">
        <f>AE35*4/AF35</f>
        <v>0.59243861244640761</v>
      </c>
      <c r="AF36" s="382"/>
    </row>
    <row r="37" spans="2:32" s="24" customFormat="1" ht="27.95" customHeight="1">
      <c r="B37" s="454"/>
      <c r="C37" s="435"/>
      <c r="D37" s="567">
        <f>國華9月菜單!Q20</f>
        <v>0</v>
      </c>
      <c r="E37" s="559"/>
      <c r="F37" s="451"/>
      <c r="G37" s="451">
        <f>國華9月菜單!Q21</f>
        <v>0</v>
      </c>
      <c r="H37" s="451"/>
      <c r="I37" s="451"/>
      <c r="J37" s="451">
        <f>國華9月菜單!Q22</f>
        <v>0</v>
      </c>
      <c r="K37" s="559"/>
      <c r="L37" s="451"/>
      <c r="M37" s="451">
        <f>國華9月菜單!Q23</f>
        <v>0</v>
      </c>
      <c r="N37" s="451"/>
      <c r="O37" s="451"/>
      <c r="P37" s="451">
        <f>國華9月菜單!Q24</f>
        <v>0</v>
      </c>
      <c r="Q37" s="451"/>
      <c r="R37" s="451"/>
      <c r="S37" s="451">
        <f>國華9月菜單!Q25</f>
        <v>0</v>
      </c>
      <c r="T37" s="451"/>
      <c r="U37" s="451"/>
      <c r="V37" s="415"/>
      <c r="W37" s="474" t="s">
        <v>25</v>
      </c>
      <c r="X37" s="473" t="s">
        <v>141</v>
      </c>
      <c r="Y37" s="448">
        <v>0</v>
      </c>
      <c r="Z37" s="382"/>
      <c r="AA37" s="382"/>
      <c r="AB37" s="383"/>
      <c r="AC37" s="382" t="s">
        <v>142</v>
      </c>
      <c r="AD37" s="382" t="s">
        <v>143</v>
      </c>
      <c r="AE37" s="382" t="s">
        <v>144</v>
      </c>
      <c r="AF37" s="382" t="s">
        <v>145</v>
      </c>
    </row>
    <row r="38" spans="2:32" s="381" customFormat="1" ht="27.95" customHeight="1">
      <c r="B38" s="438" t="s">
        <v>146</v>
      </c>
      <c r="C38" s="435"/>
      <c r="D38" s="622"/>
      <c r="E38" s="621"/>
      <c r="F38" s="620"/>
      <c r="G38" s="491"/>
      <c r="H38" s="491"/>
      <c r="I38" s="491"/>
      <c r="J38" s="605"/>
      <c r="K38" s="605"/>
      <c r="L38" s="605"/>
      <c r="M38" s="605"/>
      <c r="N38" s="605"/>
      <c r="O38" s="605"/>
      <c r="P38" s="491"/>
      <c r="Q38" s="495"/>
      <c r="R38" s="491"/>
      <c r="S38" s="491"/>
      <c r="T38" s="491"/>
      <c r="U38" s="491"/>
      <c r="V38" s="415"/>
      <c r="W38" s="456" t="s">
        <v>494</v>
      </c>
      <c r="X38" s="472" t="s">
        <v>147</v>
      </c>
      <c r="Y38" s="412">
        <v>0</v>
      </c>
      <c r="Z38" s="396"/>
      <c r="AA38" s="442" t="s">
        <v>148</v>
      </c>
      <c r="AB38" s="383">
        <v>6</v>
      </c>
      <c r="AC38" s="383">
        <f>AB38*2</f>
        <v>12</v>
      </c>
      <c r="AD38" s="383"/>
      <c r="AE38" s="383">
        <f>AB38*15</f>
        <v>90</v>
      </c>
      <c r="AF38" s="383">
        <f>AC38*4+AE38*4</f>
        <v>408</v>
      </c>
    </row>
    <row r="39" spans="2:32" s="381" customFormat="1" ht="27.95" customHeight="1">
      <c r="B39" s="438"/>
      <c r="C39" s="435"/>
      <c r="D39" s="619"/>
      <c r="E39" s="495"/>
      <c r="F39" s="618"/>
      <c r="G39" s="617"/>
      <c r="H39" s="491"/>
      <c r="I39" s="491"/>
      <c r="J39" s="605"/>
      <c r="K39" s="605"/>
      <c r="L39" s="605"/>
      <c r="M39" s="605"/>
      <c r="N39" s="605"/>
      <c r="O39" s="605"/>
      <c r="P39" s="491"/>
      <c r="Q39" s="495"/>
      <c r="R39" s="491"/>
      <c r="S39" s="495"/>
      <c r="T39" s="492"/>
      <c r="U39" s="491"/>
      <c r="V39" s="415"/>
      <c r="W39" s="465" t="s">
        <v>24</v>
      </c>
      <c r="X39" s="468" t="s">
        <v>150</v>
      </c>
      <c r="Y39" s="412">
        <v>0</v>
      </c>
      <c r="Z39" s="382"/>
      <c r="AA39" s="441" t="s">
        <v>151</v>
      </c>
      <c r="AB39" s="383">
        <v>2.2999999999999998</v>
      </c>
      <c r="AC39" s="440">
        <f>AB39*7</f>
        <v>16.099999999999998</v>
      </c>
      <c r="AD39" s="383">
        <f>AB39*5</f>
        <v>11.5</v>
      </c>
      <c r="AE39" s="383" t="s">
        <v>152</v>
      </c>
      <c r="AF39" s="439">
        <f>AC39*4+AD39*9</f>
        <v>167.89999999999998</v>
      </c>
    </row>
    <row r="40" spans="2:32" s="381" customFormat="1" ht="27.95" customHeight="1">
      <c r="B40" s="438" t="s">
        <v>153</v>
      </c>
      <c r="C40" s="435"/>
      <c r="D40" s="611"/>
      <c r="E40" s="495"/>
      <c r="F40" s="610"/>
      <c r="G40" s="617"/>
      <c r="H40" s="495"/>
      <c r="I40" s="491"/>
      <c r="J40" s="493"/>
      <c r="K40" s="605"/>
      <c r="L40" s="493"/>
      <c r="M40" s="493"/>
      <c r="N40" s="493"/>
      <c r="O40" s="493"/>
      <c r="P40" s="616"/>
      <c r="Q40" s="613"/>
      <c r="R40" s="493"/>
      <c r="S40" s="615"/>
      <c r="T40" s="614"/>
      <c r="U40" s="614"/>
      <c r="V40" s="415"/>
      <c r="W40" s="456" t="s">
        <v>494</v>
      </c>
      <c r="X40" s="468" t="s">
        <v>154</v>
      </c>
      <c r="Y40" s="412">
        <v>0</v>
      </c>
      <c r="Z40" s="396"/>
      <c r="AA40" s="382" t="s">
        <v>155</v>
      </c>
      <c r="AB40" s="383">
        <v>1.6</v>
      </c>
      <c r="AC40" s="383">
        <f>AB40*1</f>
        <v>1.6</v>
      </c>
      <c r="AD40" s="383" t="s">
        <v>152</v>
      </c>
      <c r="AE40" s="383">
        <f>AB40*5</f>
        <v>8</v>
      </c>
      <c r="AF40" s="383">
        <f>AC40*4+AE40*4</f>
        <v>38.4</v>
      </c>
    </row>
    <row r="41" spans="2:32" s="381" customFormat="1" ht="27.95" customHeight="1">
      <c r="B41" s="436" t="s">
        <v>217</v>
      </c>
      <c r="C41" s="435"/>
      <c r="D41" s="611"/>
      <c r="E41" s="492"/>
      <c r="F41" s="610"/>
      <c r="G41" s="493"/>
      <c r="H41" s="613"/>
      <c r="I41" s="493"/>
      <c r="J41" s="493"/>
      <c r="K41" s="493"/>
      <c r="L41" s="493"/>
      <c r="M41" s="493"/>
      <c r="N41" s="613"/>
      <c r="O41" s="493"/>
      <c r="P41" s="493"/>
      <c r="Q41" s="493"/>
      <c r="R41" s="493"/>
      <c r="S41" s="612"/>
      <c r="T41" s="495"/>
      <c r="U41" s="495"/>
      <c r="V41" s="415"/>
      <c r="W41" s="465" t="s">
        <v>26</v>
      </c>
      <c r="X41" s="468" t="s">
        <v>158</v>
      </c>
      <c r="Y41" s="412">
        <f>AB42</f>
        <v>0</v>
      </c>
      <c r="Z41" s="382"/>
      <c r="AA41" s="382" t="s">
        <v>159</v>
      </c>
      <c r="AB41" s="383">
        <v>2.5</v>
      </c>
      <c r="AC41" s="383"/>
      <c r="AD41" s="383">
        <f>AB41*5</f>
        <v>12.5</v>
      </c>
      <c r="AE41" s="383" t="s">
        <v>152</v>
      </c>
      <c r="AF41" s="383">
        <f>AD41*9</f>
        <v>112.5</v>
      </c>
    </row>
    <row r="42" spans="2:32" s="381" customFormat="1" ht="27.95" customHeight="1">
      <c r="B42" s="436"/>
      <c r="C42" s="435"/>
      <c r="D42" s="611"/>
      <c r="E42" s="492"/>
      <c r="F42" s="610"/>
      <c r="G42" s="493"/>
      <c r="H42" s="493"/>
      <c r="I42" s="493"/>
      <c r="J42" s="493"/>
      <c r="K42" s="607"/>
      <c r="L42" s="493"/>
      <c r="M42" s="491"/>
      <c r="N42" s="495"/>
      <c r="O42" s="491"/>
      <c r="P42" s="493"/>
      <c r="Q42" s="607"/>
      <c r="R42" s="493"/>
      <c r="S42" s="495"/>
      <c r="T42" s="492"/>
      <c r="U42" s="495"/>
      <c r="V42" s="415"/>
      <c r="W42" s="456" t="s">
        <v>494</v>
      </c>
      <c r="X42" s="467" t="s">
        <v>160</v>
      </c>
      <c r="Y42" s="412">
        <v>0</v>
      </c>
      <c r="Z42" s="396"/>
      <c r="AA42" s="382" t="s">
        <v>161</v>
      </c>
      <c r="AB42" s="383"/>
      <c r="AC42" s="382"/>
      <c r="AD42" s="382"/>
      <c r="AE42" s="382">
        <f>AB42*15</f>
        <v>0</v>
      </c>
      <c r="AF42" s="382"/>
    </row>
    <row r="43" spans="2:32" s="381" customFormat="1" ht="27.95" customHeight="1">
      <c r="B43" s="426" t="s">
        <v>162</v>
      </c>
      <c r="C43" s="425"/>
      <c r="D43" s="609"/>
      <c r="E43" s="493"/>
      <c r="F43" s="608"/>
      <c r="G43" s="493"/>
      <c r="H43" s="607"/>
      <c r="I43" s="493"/>
      <c r="J43" s="599"/>
      <c r="K43" s="606"/>
      <c r="L43" s="599"/>
      <c r="M43" s="493"/>
      <c r="N43" s="493"/>
      <c r="O43" s="493"/>
      <c r="P43" s="599"/>
      <c r="Q43" s="606"/>
      <c r="R43" s="599"/>
      <c r="S43" s="605"/>
      <c r="T43" s="605"/>
      <c r="U43" s="605"/>
      <c r="V43" s="415"/>
      <c r="W43" s="465" t="s">
        <v>163</v>
      </c>
      <c r="X43" s="464"/>
      <c r="Y43" s="412"/>
      <c r="Z43" s="382"/>
      <c r="AA43" s="382"/>
      <c r="AB43" s="383"/>
      <c r="AC43" s="382">
        <f>SUM(AC38:AC42)</f>
        <v>29.7</v>
      </c>
      <c r="AD43" s="382">
        <f>SUM(AD38:AD42)</f>
        <v>24</v>
      </c>
      <c r="AE43" s="382">
        <f>SUM(AE38:AE42)</f>
        <v>98</v>
      </c>
      <c r="AF43" s="382">
        <f>AC43*4+AD43*9+AE43*4</f>
        <v>726.8</v>
      </c>
    </row>
    <row r="44" spans="2:32" s="381" customFormat="1" ht="27.95" customHeight="1" thickBot="1">
      <c r="B44" s="548"/>
      <c r="C44" s="462"/>
      <c r="D44" s="604"/>
      <c r="E44" s="603"/>
      <c r="F44" s="602"/>
      <c r="G44" s="601"/>
      <c r="H44" s="598"/>
      <c r="I44" s="597"/>
      <c r="J44" s="599"/>
      <c r="K44" s="600"/>
      <c r="L44" s="599"/>
      <c r="M44" s="597"/>
      <c r="N44" s="598"/>
      <c r="O44" s="597"/>
      <c r="P44" s="599"/>
      <c r="Q44" s="600"/>
      <c r="R44" s="599"/>
      <c r="S44" s="597"/>
      <c r="T44" s="598"/>
      <c r="U44" s="597"/>
      <c r="V44" s="400"/>
      <c r="W44" s="481" t="s">
        <v>493</v>
      </c>
      <c r="X44" s="480"/>
      <c r="Y44" s="397"/>
      <c r="Z44" s="396"/>
      <c r="AA44" s="382"/>
      <c r="AB44" s="383"/>
      <c r="AC44" s="395">
        <f>AC43*4/AF43</f>
        <v>0.16345624656026417</v>
      </c>
      <c r="AD44" s="395">
        <f>AD43*9/AF43</f>
        <v>0.29719317556411667</v>
      </c>
      <c r="AE44" s="395">
        <f>AE43*4/AF43</f>
        <v>0.53935057787561924</v>
      </c>
      <c r="AF44" s="382"/>
    </row>
    <row r="45" spans="2:32" s="381" customFormat="1" ht="21.75" customHeight="1">
      <c r="B45" s="386"/>
      <c r="C45" s="382"/>
      <c r="E45" s="385"/>
      <c r="H45" s="385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2"/>
      <c r="AA45" s="382"/>
      <c r="AB45" s="383"/>
      <c r="AC45" s="382"/>
      <c r="AD45" s="382"/>
      <c r="AE45" s="382"/>
      <c r="AF45" s="382"/>
    </row>
    <row r="46" spans="2:32" s="381" customFormat="1">
      <c r="B46" s="386"/>
      <c r="E46" s="385"/>
      <c r="H46" s="385"/>
      <c r="K46" s="385"/>
      <c r="N46" s="385"/>
      <c r="Q46" s="385"/>
      <c r="T46" s="385"/>
      <c r="V46" s="384"/>
      <c r="W46" s="141"/>
      <c r="X46" s="208"/>
      <c r="Y46" s="387"/>
      <c r="AA46" s="382"/>
      <c r="AB46" s="383"/>
      <c r="AC46" s="382"/>
      <c r="AD46" s="382"/>
      <c r="AE46" s="382"/>
      <c r="AF46" s="382"/>
    </row>
    <row r="47" spans="2:32" s="381" customFormat="1">
      <c r="B47" s="386"/>
      <c r="E47" s="385"/>
      <c r="H47" s="385"/>
      <c r="K47" s="385"/>
      <c r="N47" s="385"/>
      <c r="Q47" s="385"/>
      <c r="T47" s="385"/>
      <c r="V47" s="384"/>
      <c r="W47" s="141"/>
      <c r="X47" s="208"/>
      <c r="Y47" s="387"/>
      <c r="AA47" s="382"/>
      <c r="AB47" s="383"/>
      <c r="AC47" s="382"/>
      <c r="AD47" s="382"/>
      <c r="AE47" s="382"/>
      <c r="AF47" s="382"/>
    </row>
  </sheetData>
  <mergeCells count="14">
    <mergeCell ref="B1:Y1"/>
    <mergeCell ref="B2:G2"/>
    <mergeCell ref="C5:C10"/>
    <mergeCell ref="B9:B10"/>
    <mergeCell ref="V5:V44"/>
    <mergeCell ref="J45:Y45"/>
    <mergeCell ref="C13:C18"/>
    <mergeCell ref="B17:B18"/>
    <mergeCell ref="B25:B26"/>
    <mergeCell ref="B33:B34"/>
    <mergeCell ref="C37:C42"/>
    <mergeCell ref="B41:B42"/>
    <mergeCell ref="C29:C34"/>
    <mergeCell ref="C21:C26"/>
  </mergeCells>
  <phoneticPr fontId="4" type="noConversion"/>
  <pageMargins left="0.39370078740157483" right="0.15748031496062992" top="0.19685039370078741" bottom="0.15748031496062992" header="0.51181102362204722" footer="0.23622047244094491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A7D85-973E-4E3A-8380-0374CB117A3E}">
  <sheetPr>
    <pageSetUpPr fitToPage="1"/>
  </sheetPr>
  <dimension ref="B1:AF45"/>
  <sheetViews>
    <sheetView view="pageBreakPreview" topLeftCell="A25" zoomScale="50" zoomScaleNormal="60" zoomScaleSheetLayoutView="50" workbookViewId="0">
      <selection activeCell="S17" sqref="S17"/>
    </sheetView>
  </sheetViews>
  <sheetFormatPr defaultRowHeight="20.25"/>
  <cols>
    <col min="1" max="1" width="1.875" style="641" customWidth="1"/>
    <col min="2" max="2" width="4.875" style="648" customWidth="1"/>
    <col min="3" max="3" width="0" style="641" hidden="1" customWidth="1"/>
    <col min="4" max="4" width="28.625" style="641" customWidth="1"/>
    <col min="5" max="5" width="5.625" style="647" customWidth="1"/>
    <col min="6" max="6" width="9.625" style="641" customWidth="1"/>
    <col min="7" max="7" width="28.625" style="641" customWidth="1"/>
    <col min="8" max="8" width="5.625" style="647" customWidth="1"/>
    <col min="9" max="9" width="9.625" style="641" customWidth="1"/>
    <col min="10" max="10" width="28.625" style="641" customWidth="1"/>
    <col min="11" max="11" width="5.625" style="647" customWidth="1"/>
    <col min="12" max="12" width="9.625" style="641" customWidth="1"/>
    <col min="13" max="13" width="28.625" style="641" customWidth="1"/>
    <col min="14" max="14" width="5.625" style="647" customWidth="1"/>
    <col min="15" max="15" width="9.625" style="641" customWidth="1"/>
    <col min="16" max="16" width="28.625" style="641" customWidth="1"/>
    <col min="17" max="17" width="5.625" style="647" customWidth="1"/>
    <col min="18" max="18" width="9.625" style="641" customWidth="1"/>
    <col min="19" max="19" width="28.625" style="641" customWidth="1"/>
    <col min="20" max="20" width="5.625" style="647" customWidth="1"/>
    <col min="21" max="21" width="9.625" style="641" customWidth="1"/>
    <col min="22" max="22" width="12.125" style="646" customWidth="1"/>
    <col min="23" max="23" width="11.75" style="645" customWidth="1"/>
    <col min="24" max="24" width="11.25" style="208" customWidth="1"/>
    <col min="25" max="25" width="6.625" style="644" customWidth="1"/>
    <col min="26" max="26" width="6.625" style="641" customWidth="1"/>
    <col min="27" max="27" width="6" style="642" hidden="1" customWidth="1"/>
    <col min="28" max="28" width="5.5" style="643" hidden="1" customWidth="1"/>
    <col min="29" max="29" width="7.75" style="642" hidden="1" customWidth="1"/>
    <col min="30" max="30" width="8" style="642" hidden="1" customWidth="1"/>
    <col min="31" max="31" width="7.875" style="642" hidden="1" customWidth="1"/>
    <col min="32" max="32" width="7.5" style="642" hidden="1" customWidth="1"/>
    <col min="33" max="16384" width="9" style="641"/>
  </cols>
  <sheetData>
    <row r="1" spans="2:32" s="642" customFormat="1" ht="38.25">
      <c r="B1" s="532" t="s">
        <v>604</v>
      </c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738"/>
      <c r="AB1" s="643"/>
    </row>
    <row r="2" spans="2:32" s="642" customFormat="1" ht="16.5" customHeight="1">
      <c r="B2" s="743"/>
      <c r="C2" s="742"/>
      <c r="D2" s="742"/>
      <c r="E2" s="742"/>
      <c r="F2" s="742"/>
      <c r="G2" s="742"/>
      <c r="H2" s="741"/>
      <c r="I2" s="738"/>
      <c r="J2" s="738"/>
      <c r="K2" s="741"/>
      <c r="L2" s="738"/>
      <c r="M2" s="738"/>
      <c r="N2" s="741"/>
      <c r="O2" s="738"/>
      <c r="P2" s="738"/>
      <c r="Q2" s="741"/>
      <c r="R2" s="738"/>
      <c r="S2" s="738"/>
      <c r="T2" s="741"/>
      <c r="U2" s="738"/>
      <c r="V2" s="740"/>
      <c r="W2" s="739"/>
      <c r="X2" s="527"/>
      <c r="Y2" s="739"/>
      <c r="Z2" s="738"/>
      <c r="AB2" s="643"/>
    </row>
    <row r="3" spans="2:32" s="642" customFormat="1" ht="31.5" customHeight="1" thickBot="1">
      <c r="B3" s="524" t="s">
        <v>127</v>
      </c>
      <c r="C3" s="737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6"/>
      <c r="T3" s="736"/>
      <c r="U3" s="736"/>
      <c r="V3" s="735"/>
      <c r="W3" s="734"/>
      <c r="X3" s="519"/>
      <c r="Y3" s="733"/>
      <c r="Z3" s="652"/>
      <c r="AB3" s="643"/>
    </row>
    <row r="4" spans="2:32" s="724" customFormat="1" ht="43.5">
      <c r="B4" s="732" t="s">
        <v>128</v>
      </c>
      <c r="C4" s="731" t="s">
        <v>129</v>
      </c>
      <c r="D4" s="728" t="s">
        <v>130</v>
      </c>
      <c r="E4" s="514" t="s">
        <v>131</v>
      </c>
      <c r="F4" s="728"/>
      <c r="G4" s="728" t="s">
        <v>133</v>
      </c>
      <c r="H4" s="514" t="s">
        <v>131</v>
      </c>
      <c r="I4" s="728"/>
      <c r="J4" s="728" t="s">
        <v>134</v>
      </c>
      <c r="K4" s="514" t="s">
        <v>131</v>
      </c>
      <c r="L4" s="730"/>
      <c r="M4" s="728" t="s">
        <v>134</v>
      </c>
      <c r="N4" s="514" t="s">
        <v>131</v>
      </c>
      <c r="O4" s="728"/>
      <c r="P4" s="728" t="s">
        <v>134</v>
      </c>
      <c r="Q4" s="514" t="s">
        <v>131</v>
      </c>
      <c r="R4" s="728"/>
      <c r="S4" s="729" t="s">
        <v>135</v>
      </c>
      <c r="T4" s="514" t="s">
        <v>131</v>
      </c>
      <c r="U4" s="728"/>
      <c r="V4" s="512" t="s">
        <v>136</v>
      </c>
      <c r="W4" s="727" t="s">
        <v>137</v>
      </c>
      <c r="X4" s="511" t="s">
        <v>138</v>
      </c>
      <c r="Y4" s="726" t="s">
        <v>139</v>
      </c>
      <c r="Z4" s="725"/>
      <c r="AA4" s="673"/>
      <c r="AB4" s="643"/>
      <c r="AC4" s="642"/>
      <c r="AD4" s="642"/>
      <c r="AE4" s="642"/>
      <c r="AF4" s="642"/>
    </row>
    <row r="5" spans="2:32" s="675" customFormat="1" ht="43.5" customHeight="1">
      <c r="B5" s="680">
        <v>9</v>
      </c>
      <c r="C5" s="688"/>
      <c r="D5" s="453" t="str">
        <f>國華9月菜單!A29</f>
        <v>香Q米飯</v>
      </c>
      <c r="E5" s="453" t="s">
        <v>165</v>
      </c>
      <c r="F5" s="507" t="s">
        <v>132</v>
      </c>
      <c r="G5" s="453" t="str">
        <f>國華9月菜單!A30</f>
        <v xml:space="preserve"> 肉丁花生 </v>
      </c>
      <c r="H5" s="453" t="s">
        <v>166</v>
      </c>
      <c r="I5" s="507" t="s">
        <v>132</v>
      </c>
      <c r="J5" s="453" t="str">
        <f>國華9月菜單!A31</f>
        <v xml:space="preserve">  脆綠彩絲  </v>
      </c>
      <c r="K5" s="453" t="s">
        <v>167</v>
      </c>
      <c r="L5" s="507" t="s">
        <v>132</v>
      </c>
      <c r="M5" s="453" t="str">
        <f>國華9月菜單!A32</f>
        <v>茄香炒蛋</v>
      </c>
      <c r="N5" s="453" t="s">
        <v>167</v>
      </c>
      <c r="O5" s="507" t="s">
        <v>132</v>
      </c>
      <c r="P5" s="453" t="str">
        <f>國華9月菜單!A33</f>
        <v>深色蔬菜</v>
      </c>
      <c r="Q5" s="453" t="s">
        <v>167</v>
      </c>
      <c r="R5" s="507" t="s">
        <v>132</v>
      </c>
      <c r="S5" s="453" t="str">
        <f>國華9月菜單!A34</f>
        <v>蘿蔔毛豆湯</v>
      </c>
      <c r="T5" s="453" t="s">
        <v>166</v>
      </c>
      <c r="U5" s="507" t="s">
        <v>132</v>
      </c>
      <c r="V5" s="506" t="s">
        <v>495</v>
      </c>
      <c r="W5" s="474" t="s">
        <v>25</v>
      </c>
      <c r="X5" s="473" t="s">
        <v>141</v>
      </c>
      <c r="Y5" s="496">
        <v>5.9</v>
      </c>
      <c r="Z5" s="642"/>
      <c r="AA5" s="642"/>
      <c r="AB5" s="643"/>
      <c r="AC5" s="642" t="s">
        <v>142</v>
      </c>
      <c r="AD5" s="642" t="s">
        <v>143</v>
      </c>
      <c r="AE5" s="642" t="s">
        <v>144</v>
      </c>
      <c r="AF5" s="642" t="s">
        <v>145</v>
      </c>
    </row>
    <row r="6" spans="2:32" s="641" customFormat="1" ht="27.95" customHeight="1">
      <c r="B6" s="668" t="s">
        <v>146</v>
      </c>
      <c r="C6" s="688"/>
      <c r="D6" s="429" t="s">
        <v>465</v>
      </c>
      <c r="E6" s="424"/>
      <c r="F6" s="416">
        <v>110</v>
      </c>
      <c r="G6" s="401" t="s">
        <v>551</v>
      </c>
      <c r="H6" s="422"/>
      <c r="I6" s="434">
        <v>45</v>
      </c>
      <c r="J6" s="434" t="s">
        <v>603</v>
      </c>
      <c r="K6" s="466"/>
      <c r="L6" s="434">
        <v>60</v>
      </c>
      <c r="M6" s="429" t="s">
        <v>532</v>
      </c>
      <c r="N6" s="429"/>
      <c r="O6" s="434">
        <v>30</v>
      </c>
      <c r="P6" s="429" t="s">
        <v>19</v>
      </c>
      <c r="Q6" s="429"/>
      <c r="R6" s="429">
        <v>100</v>
      </c>
      <c r="S6" s="417" t="s">
        <v>602</v>
      </c>
      <c r="T6" s="416"/>
      <c r="U6" s="416">
        <v>25</v>
      </c>
      <c r="V6" s="415"/>
      <c r="W6" s="456" t="s">
        <v>601</v>
      </c>
      <c r="X6" s="472" t="s">
        <v>147</v>
      </c>
      <c r="Y6" s="494">
        <v>2.2000000000000002</v>
      </c>
      <c r="Z6" s="652"/>
      <c r="AA6" s="673" t="s">
        <v>148</v>
      </c>
      <c r="AB6" s="643">
        <v>6</v>
      </c>
      <c r="AC6" s="643">
        <f>AB6*2</f>
        <v>12</v>
      </c>
      <c r="AD6" s="643"/>
      <c r="AE6" s="643">
        <f>AB6*15</f>
        <v>90</v>
      </c>
      <c r="AF6" s="643">
        <f>AC6*4+AE6*4</f>
        <v>408</v>
      </c>
    </row>
    <row r="7" spans="2:32" s="641" customFormat="1" ht="27.95" customHeight="1">
      <c r="B7" s="668">
        <v>13</v>
      </c>
      <c r="C7" s="688"/>
      <c r="D7" s="429"/>
      <c r="E7" s="424"/>
      <c r="F7" s="416"/>
      <c r="G7" s="429" t="s">
        <v>211</v>
      </c>
      <c r="H7" s="432"/>
      <c r="I7" s="416">
        <v>5</v>
      </c>
      <c r="J7" s="434" t="s">
        <v>211</v>
      </c>
      <c r="K7" s="434"/>
      <c r="L7" s="434">
        <v>5</v>
      </c>
      <c r="M7" s="424" t="s">
        <v>600</v>
      </c>
      <c r="N7" s="429"/>
      <c r="O7" s="434">
        <v>10</v>
      </c>
      <c r="P7" s="401"/>
      <c r="Q7" s="422"/>
      <c r="R7" s="401"/>
      <c r="S7" s="417" t="s">
        <v>215</v>
      </c>
      <c r="T7" s="416"/>
      <c r="U7" s="416">
        <v>5</v>
      </c>
      <c r="V7" s="415"/>
      <c r="W7" s="465" t="s">
        <v>24</v>
      </c>
      <c r="X7" s="468" t="s">
        <v>150</v>
      </c>
      <c r="Y7" s="494">
        <v>2.2000000000000002</v>
      </c>
      <c r="Z7" s="642"/>
      <c r="AA7" s="671" t="s">
        <v>151</v>
      </c>
      <c r="AB7" s="643">
        <v>2</v>
      </c>
      <c r="AC7" s="670">
        <f>AB7*7</f>
        <v>14</v>
      </c>
      <c r="AD7" s="643">
        <f>AB7*5</f>
        <v>10</v>
      </c>
      <c r="AE7" s="643" t="s">
        <v>152</v>
      </c>
      <c r="AF7" s="669">
        <f>AC7*4+AD7*9</f>
        <v>146</v>
      </c>
    </row>
    <row r="8" spans="2:32" s="641" customFormat="1" ht="27.95" customHeight="1">
      <c r="B8" s="668" t="s">
        <v>153</v>
      </c>
      <c r="C8" s="688"/>
      <c r="D8" s="424"/>
      <c r="E8" s="424"/>
      <c r="F8" s="417"/>
      <c r="G8" s="401" t="s">
        <v>538</v>
      </c>
      <c r="H8" s="401"/>
      <c r="I8" s="434">
        <v>4</v>
      </c>
      <c r="J8" s="434" t="s">
        <v>599</v>
      </c>
      <c r="K8" s="434" t="s">
        <v>228</v>
      </c>
      <c r="L8" s="434">
        <v>10</v>
      </c>
      <c r="M8" s="424" t="s">
        <v>462</v>
      </c>
      <c r="N8" s="432"/>
      <c r="O8" s="434">
        <v>35</v>
      </c>
      <c r="P8" s="401"/>
      <c r="Q8" s="401"/>
      <c r="R8" s="401"/>
      <c r="S8" s="417" t="s">
        <v>211</v>
      </c>
      <c r="T8" s="416"/>
      <c r="U8" s="416">
        <v>3</v>
      </c>
      <c r="V8" s="415"/>
      <c r="W8" s="456" t="s">
        <v>486</v>
      </c>
      <c r="X8" s="468" t="s">
        <v>154</v>
      </c>
      <c r="Y8" s="494">
        <v>2.4</v>
      </c>
      <c r="Z8" s="652"/>
      <c r="AA8" s="642" t="s">
        <v>155</v>
      </c>
      <c r="AB8" s="643">
        <v>1.5</v>
      </c>
      <c r="AC8" s="643">
        <f>AB8*1</f>
        <v>1.5</v>
      </c>
      <c r="AD8" s="643" t="s">
        <v>152</v>
      </c>
      <c r="AE8" s="643">
        <f>AB8*5</f>
        <v>7.5</v>
      </c>
      <c r="AF8" s="643">
        <f>AC8*4+AE8*4</f>
        <v>36</v>
      </c>
    </row>
    <row r="9" spans="2:32" s="641" customFormat="1" ht="27.95" customHeight="1">
      <c r="B9" s="665" t="s">
        <v>156</v>
      </c>
      <c r="C9" s="688"/>
      <c r="D9" s="434"/>
      <c r="E9" s="466"/>
      <c r="F9" s="434"/>
      <c r="G9" s="401" t="s">
        <v>531</v>
      </c>
      <c r="H9" s="422"/>
      <c r="I9" s="434">
        <v>10</v>
      </c>
      <c r="J9" s="552" t="s">
        <v>459</v>
      </c>
      <c r="K9" s="723"/>
      <c r="L9" s="434">
        <v>5</v>
      </c>
      <c r="M9" s="629"/>
      <c r="N9" s="432"/>
      <c r="O9" s="429"/>
      <c r="P9" s="401"/>
      <c r="Q9" s="401"/>
      <c r="R9" s="401"/>
      <c r="S9" s="417" t="s">
        <v>505</v>
      </c>
      <c r="T9" s="471"/>
      <c r="U9" s="416">
        <v>3</v>
      </c>
      <c r="V9" s="415"/>
      <c r="W9" s="465" t="s">
        <v>26</v>
      </c>
      <c r="X9" s="468" t="s">
        <v>158</v>
      </c>
      <c r="Y9" s="494">
        <f>AB10</f>
        <v>0</v>
      </c>
      <c r="Z9" s="642"/>
      <c r="AA9" s="642" t="s">
        <v>159</v>
      </c>
      <c r="AB9" s="643">
        <v>2.5</v>
      </c>
      <c r="AC9" s="643"/>
      <c r="AD9" s="643">
        <f>AB9*5</f>
        <v>12.5</v>
      </c>
      <c r="AE9" s="643" t="s">
        <v>152</v>
      </c>
      <c r="AF9" s="643">
        <f>AD9*9</f>
        <v>112.5</v>
      </c>
    </row>
    <row r="10" spans="2:32" s="641" customFormat="1" ht="27.95" customHeight="1">
      <c r="B10" s="665"/>
      <c r="C10" s="664"/>
      <c r="D10" s="434"/>
      <c r="E10" s="434"/>
      <c r="F10" s="434"/>
      <c r="G10" s="434"/>
      <c r="H10" s="466"/>
      <c r="I10" s="434"/>
      <c r="J10" s="423"/>
      <c r="K10" s="422"/>
      <c r="L10" s="401"/>
      <c r="M10" s="424"/>
      <c r="N10" s="432"/>
      <c r="O10" s="429"/>
      <c r="P10" s="434"/>
      <c r="Q10" s="401"/>
      <c r="R10" s="434"/>
      <c r="S10" s="434" t="s">
        <v>459</v>
      </c>
      <c r="T10" s="466"/>
      <c r="U10" s="434">
        <v>2</v>
      </c>
      <c r="V10" s="415"/>
      <c r="W10" s="456" t="s">
        <v>590</v>
      </c>
      <c r="X10" s="467" t="s">
        <v>160</v>
      </c>
      <c r="Y10" s="490">
        <v>0</v>
      </c>
      <c r="Z10" s="652"/>
      <c r="AA10" s="642" t="s">
        <v>161</v>
      </c>
      <c r="AB10" s="643"/>
      <c r="AC10" s="642"/>
      <c r="AD10" s="642"/>
      <c r="AE10" s="642">
        <f>AB10*15</f>
        <v>0</v>
      </c>
      <c r="AF10" s="642"/>
    </row>
    <row r="11" spans="2:32" s="641" customFormat="1" ht="27.95" customHeight="1">
      <c r="B11" s="426" t="s">
        <v>162</v>
      </c>
      <c r="C11" s="685"/>
      <c r="D11" s="434"/>
      <c r="E11" s="466"/>
      <c r="F11" s="434"/>
      <c r="G11" s="434"/>
      <c r="H11" s="434"/>
      <c r="I11" s="434"/>
      <c r="J11" s="429"/>
      <c r="K11" s="432"/>
      <c r="L11" s="429"/>
      <c r="M11" s="429"/>
      <c r="N11" s="432"/>
      <c r="O11" s="429"/>
      <c r="P11" s="434"/>
      <c r="Q11" s="434"/>
      <c r="R11" s="434"/>
      <c r="S11" s="429"/>
      <c r="T11" s="432"/>
      <c r="U11" s="429"/>
      <c r="V11" s="415"/>
      <c r="W11" s="465" t="s">
        <v>163</v>
      </c>
      <c r="X11" s="464"/>
      <c r="Y11" s="494"/>
      <c r="Z11" s="642"/>
      <c r="AA11" s="642"/>
      <c r="AB11" s="643"/>
      <c r="AC11" s="642">
        <f>SUM(AC6:AC10)</f>
        <v>27.5</v>
      </c>
      <c r="AD11" s="642">
        <f>SUM(AD6:AD10)</f>
        <v>22.5</v>
      </c>
      <c r="AE11" s="642">
        <f>SUM(AE6:AE10)</f>
        <v>97.5</v>
      </c>
      <c r="AF11" s="642">
        <f>AC11*4+AD11*9+AE11*4</f>
        <v>702.5</v>
      </c>
    </row>
    <row r="12" spans="2:32" s="641" customFormat="1" ht="27.95" customHeight="1">
      <c r="B12" s="684"/>
      <c r="C12" s="683"/>
      <c r="D12" s="434"/>
      <c r="E12" s="466"/>
      <c r="F12" s="434"/>
      <c r="G12" s="434"/>
      <c r="H12" s="466"/>
      <c r="I12" s="434"/>
      <c r="J12" s="429"/>
      <c r="K12" s="432"/>
      <c r="L12" s="429"/>
      <c r="M12" s="429"/>
      <c r="N12" s="432"/>
      <c r="O12" s="429"/>
      <c r="P12" s="434"/>
      <c r="Q12" s="466"/>
      <c r="R12" s="434"/>
      <c r="S12" s="457"/>
      <c r="T12" s="457"/>
      <c r="U12" s="457"/>
      <c r="V12" s="415"/>
      <c r="W12" s="456" t="s">
        <v>598</v>
      </c>
      <c r="X12" s="498"/>
      <c r="Y12" s="490"/>
      <c r="Z12" s="652"/>
      <c r="AA12" s="642"/>
      <c r="AB12" s="643"/>
      <c r="AC12" s="651">
        <f>AC11*4/AF11</f>
        <v>0.15658362989323843</v>
      </c>
      <c r="AD12" s="651">
        <f>AD11*9/AF11</f>
        <v>0.28825622775800713</v>
      </c>
      <c r="AE12" s="651">
        <f>AE11*4/AF11</f>
        <v>0.55516014234875444</v>
      </c>
      <c r="AF12" s="642"/>
    </row>
    <row r="13" spans="2:32" s="675" customFormat="1" ht="27.95" customHeight="1">
      <c r="B13" s="680">
        <v>9</v>
      </c>
      <c r="C13" s="688"/>
      <c r="D13" s="453" t="str">
        <f>國華9月菜單!E29</f>
        <v>胚芽麥片飯</v>
      </c>
      <c r="E13" s="453" t="s">
        <v>165</v>
      </c>
      <c r="F13" s="453"/>
      <c r="G13" s="722" t="str">
        <f>國華9月菜單!E30</f>
        <v xml:space="preserve"> 家鄉豬排 </v>
      </c>
      <c r="H13" s="452" t="s">
        <v>492</v>
      </c>
      <c r="I13" s="721"/>
      <c r="J13" s="453" t="str">
        <f>國華9月菜單!E31</f>
        <v xml:space="preserve">螺旋醬肉+小饅頭(冷) </v>
      </c>
      <c r="K13" s="453" t="s">
        <v>166</v>
      </c>
      <c r="L13" s="453"/>
      <c r="M13" s="690" t="str">
        <f>國華9月菜單!E32</f>
        <v xml:space="preserve"> 綠芽鮮魷(海) </v>
      </c>
      <c r="N13" s="720" t="s">
        <v>166</v>
      </c>
      <c r="O13" s="676"/>
      <c r="P13" s="453" t="str">
        <f>國華9月菜單!E33</f>
        <v>深色蔬菜</v>
      </c>
      <c r="Q13" s="453" t="s">
        <v>167</v>
      </c>
      <c r="R13" s="453"/>
      <c r="S13" s="453" t="str">
        <f>國華9月菜單!E34</f>
        <v>海帶豆腐湯(豆)</v>
      </c>
      <c r="T13" s="719" t="s">
        <v>166</v>
      </c>
      <c r="U13" s="453"/>
      <c r="V13" s="415"/>
      <c r="W13" s="474" t="s">
        <v>25</v>
      </c>
      <c r="X13" s="473" t="s">
        <v>141</v>
      </c>
      <c r="Y13" s="496">
        <v>6</v>
      </c>
      <c r="Z13" s="642"/>
      <c r="AA13" s="642"/>
      <c r="AB13" s="643"/>
      <c r="AC13" s="642" t="s">
        <v>142</v>
      </c>
      <c r="AD13" s="642" t="s">
        <v>143</v>
      </c>
      <c r="AE13" s="642" t="s">
        <v>144</v>
      </c>
      <c r="AF13" s="642" t="s">
        <v>145</v>
      </c>
    </row>
    <row r="14" spans="2:32" s="641" customFormat="1" ht="27.95" customHeight="1">
      <c r="B14" s="668" t="s">
        <v>146</v>
      </c>
      <c r="C14" s="688"/>
      <c r="D14" s="429" t="s">
        <v>465</v>
      </c>
      <c r="E14" s="429"/>
      <c r="F14" s="434">
        <v>72</v>
      </c>
      <c r="G14" s="416" t="s">
        <v>597</v>
      </c>
      <c r="H14" s="417"/>
      <c r="I14" s="434">
        <v>60</v>
      </c>
      <c r="J14" s="424" t="s">
        <v>596</v>
      </c>
      <c r="K14" s="429"/>
      <c r="L14" s="424">
        <v>7</v>
      </c>
      <c r="M14" s="401" t="s">
        <v>595</v>
      </c>
      <c r="N14" s="401"/>
      <c r="O14" s="401">
        <v>50</v>
      </c>
      <c r="P14" s="429" t="s">
        <v>19</v>
      </c>
      <c r="Q14" s="429"/>
      <c r="R14" s="429">
        <v>100</v>
      </c>
      <c r="S14" s="416" t="s">
        <v>260</v>
      </c>
      <c r="T14" s="417" t="s">
        <v>228</v>
      </c>
      <c r="U14" s="416">
        <v>20</v>
      </c>
      <c r="V14" s="415"/>
      <c r="W14" s="456" t="s">
        <v>594</v>
      </c>
      <c r="X14" s="472" t="s">
        <v>147</v>
      </c>
      <c r="Y14" s="494">
        <v>2.4500000000000002</v>
      </c>
      <c r="Z14" s="652"/>
      <c r="AA14" s="673" t="s">
        <v>148</v>
      </c>
      <c r="AB14" s="643">
        <v>6</v>
      </c>
      <c r="AC14" s="643">
        <f>AB14*2</f>
        <v>12</v>
      </c>
      <c r="AD14" s="643"/>
      <c r="AE14" s="643">
        <f>AB14*15</f>
        <v>90</v>
      </c>
      <c r="AF14" s="643">
        <f>AC14*4+AE14*4</f>
        <v>408</v>
      </c>
    </row>
    <row r="15" spans="2:32" s="641" customFormat="1" ht="27.95" customHeight="1">
      <c r="B15" s="668">
        <v>14</v>
      </c>
      <c r="C15" s="688"/>
      <c r="D15" s="429" t="s">
        <v>593</v>
      </c>
      <c r="E15" s="429"/>
      <c r="F15" s="434">
        <v>18</v>
      </c>
      <c r="G15" s="401"/>
      <c r="H15" s="422"/>
      <c r="I15" s="401"/>
      <c r="J15" s="424" t="s">
        <v>270</v>
      </c>
      <c r="K15" s="429"/>
      <c r="L15" s="424">
        <v>20</v>
      </c>
      <c r="M15" s="401" t="s">
        <v>592</v>
      </c>
      <c r="N15" s="401" t="s">
        <v>282</v>
      </c>
      <c r="O15" s="401">
        <v>5</v>
      </c>
      <c r="P15" s="429"/>
      <c r="Q15" s="429"/>
      <c r="R15" s="429"/>
      <c r="S15" s="434" t="s">
        <v>455</v>
      </c>
      <c r="T15" s="434"/>
      <c r="U15" s="434">
        <v>15</v>
      </c>
      <c r="V15" s="415"/>
      <c r="W15" s="465" t="s">
        <v>24</v>
      </c>
      <c r="X15" s="468" t="s">
        <v>150</v>
      </c>
      <c r="Y15" s="494">
        <v>2.1</v>
      </c>
      <c r="Z15" s="642"/>
      <c r="AA15" s="671" t="s">
        <v>151</v>
      </c>
      <c r="AB15" s="643">
        <v>2.2000000000000002</v>
      </c>
      <c r="AC15" s="670">
        <f>AB15*7</f>
        <v>15.400000000000002</v>
      </c>
      <c r="AD15" s="643">
        <f>AB15*5</f>
        <v>11</v>
      </c>
      <c r="AE15" s="643" t="s">
        <v>152</v>
      </c>
      <c r="AF15" s="669">
        <f>AC15*4+AD15*9</f>
        <v>160.60000000000002</v>
      </c>
    </row>
    <row r="16" spans="2:32" s="641" customFormat="1" ht="27.95" customHeight="1">
      <c r="B16" s="668" t="s">
        <v>153</v>
      </c>
      <c r="C16" s="688"/>
      <c r="D16" s="429" t="s">
        <v>473</v>
      </c>
      <c r="E16" s="432"/>
      <c r="F16" s="434">
        <v>20</v>
      </c>
      <c r="G16" s="401"/>
      <c r="H16" s="401"/>
      <c r="I16" s="401"/>
      <c r="J16" s="424" t="s">
        <v>211</v>
      </c>
      <c r="K16" s="432"/>
      <c r="L16" s="424">
        <v>5</v>
      </c>
      <c r="M16" s="434" t="s">
        <v>211</v>
      </c>
      <c r="N16" s="434"/>
      <c r="O16" s="434">
        <v>10</v>
      </c>
      <c r="P16" s="667"/>
      <c r="Q16" s="422"/>
      <c r="R16" s="401"/>
      <c r="S16" s="434" t="s">
        <v>529</v>
      </c>
      <c r="T16" s="434"/>
      <c r="U16" s="434">
        <v>0.5</v>
      </c>
      <c r="V16" s="415"/>
      <c r="W16" s="456" t="s">
        <v>591</v>
      </c>
      <c r="X16" s="468" t="s">
        <v>154</v>
      </c>
      <c r="Y16" s="494">
        <v>2.1</v>
      </c>
      <c r="Z16" s="652"/>
      <c r="AA16" s="642" t="s">
        <v>155</v>
      </c>
      <c r="AB16" s="643">
        <v>1.6</v>
      </c>
      <c r="AC16" s="643">
        <f>AB16*1</f>
        <v>1.6</v>
      </c>
      <c r="AD16" s="643" t="s">
        <v>152</v>
      </c>
      <c r="AE16" s="643">
        <f>AB16*5</f>
        <v>8</v>
      </c>
      <c r="AF16" s="643">
        <f>AC16*4+AE16*4</f>
        <v>38.4</v>
      </c>
    </row>
    <row r="17" spans="2:32" s="641" customFormat="1" ht="27.95" customHeight="1">
      <c r="B17" s="665" t="s">
        <v>164</v>
      </c>
      <c r="C17" s="688"/>
      <c r="D17" s="432"/>
      <c r="E17" s="432"/>
      <c r="F17" s="429"/>
      <c r="G17" s="401"/>
      <c r="H17" s="401"/>
      <c r="I17" s="401"/>
      <c r="J17" s="429" t="s">
        <v>462</v>
      </c>
      <c r="K17" s="432"/>
      <c r="L17" s="429">
        <v>13</v>
      </c>
      <c r="M17" s="417" t="s">
        <v>519</v>
      </c>
      <c r="N17" s="471"/>
      <c r="O17" s="416">
        <v>5</v>
      </c>
      <c r="P17" s="401"/>
      <c r="Q17" s="401"/>
      <c r="R17" s="401"/>
      <c r="S17" s="417" t="s">
        <v>505</v>
      </c>
      <c r="T17" s="471"/>
      <c r="U17" s="416">
        <v>3</v>
      </c>
      <c r="V17" s="415"/>
      <c r="W17" s="465" t="s">
        <v>26</v>
      </c>
      <c r="X17" s="468" t="s">
        <v>158</v>
      </c>
      <c r="Y17" s="494">
        <v>0</v>
      </c>
      <c r="Z17" s="642"/>
      <c r="AA17" s="642" t="s">
        <v>159</v>
      </c>
      <c r="AB17" s="643">
        <v>2.5</v>
      </c>
      <c r="AC17" s="643"/>
      <c r="AD17" s="643">
        <f>AB17*5</f>
        <v>12.5</v>
      </c>
      <c r="AE17" s="643" t="s">
        <v>152</v>
      </c>
      <c r="AF17" s="643">
        <f>AD17*9</f>
        <v>112.5</v>
      </c>
    </row>
    <row r="18" spans="2:32" s="641" customFormat="1" ht="27.95" customHeight="1">
      <c r="B18" s="665"/>
      <c r="C18" s="688"/>
      <c r="D18" s="432"/>
      <c r="E18" s="432"/>
      <c r="F18" s="429"/>
      <c r="G18" s="401"/>
      <c r="H18" s="458"/>
      <c r="I18" s="401"/>
      <c r="J18" s="434" t="s">
        <v>488</v>
      </c>
      <c r="K18" s="466"/>
      <c r="L18" s="434">
        <v>10</v>
      </c>
      <c r="M18" s="424"/>
      <c r="N18" s="432"/>
      <c r="O18" s="429"/>
      <c r="P18" s="401"/>
      <c r="Q18" s="401"/>
      <c r="R18" s="401"/>
      <c r="S18" s="429"/>
      <c r="T18" s="429"/>
      <c r="U18" s="429"/>
      <c r="V18" s="415"/>
      <c r="W18" s="456" t="s">
        <v>590</v>
      </c>
      <c r="X18" s="467" t="s">
        <v>160</v>
      </c>
      <c r="Y18" s="490">
        <v>0</v>
      </c>
      <c r="Z18" s="652"/>
      <c r="AA18" s="642" t="s">
        <v>161</v>
      </c>
      <c r="AB18" s="643">
        <v>1</v>
      </c>
      <c r="AC18" s="642"/>
      <c r="AD18" s="642"/>
      <c r="AE18" s="642">
        <f>AB18*15</f>
        <v>15</v>
      </c>
      <c r="AF18" s="642"/>
    </row>
    <row r="19" spans="2:32" s="641" customFormat="1" ht="27.95" customHeight="1">
      <c r="B19" s="426" t="s">
        <v>162</v>
      </c>
      <c r="C19" s="685"/>
      <c r="D19" s="432"/>
      <c r="E19" s="432"/>
      <c r="F19" s="429"/>
      <c r="G19" s="401"/>
      <c r="H19" s="401"/>
      <c r="I19" s="401"/>
      <c r="J19" s="434"/>
      <c r="K19" s="466"/>
      <c r="L19" s="434"/>
      <c r="M19" s="429"/>
      <c r="N19" s="432"/>
      <c r="O19" s="429"/>
      <c r="P19" s="434"/>
      <c r="Q19" s="434"/>
      <c r="R19" s="434"/>
      <c r="S19" s="424"/>
      <c r="T19" s="429"/>
      <c r="U19" s="429"/>
      <c r="V19" s="415"/>
      <c r="W19" s="465" t="s">
        <v>163</v>
      </c>
      <c r="X19" s="464"/>
      <c r="Y19" s="494"/>
      <c r="Z19" s="642"/>
      <c r="AA19" s="642"/>
      <c r="AB19" s="643"/>
      <c r="AC19" s="642">
        <f>SUM(AC14:AC18)</f>
        <v>29.000000000000004</v>
      </c>
      <c r="AD19" s="642">
        <f>SUM(AD14:AD18)</f>
        <v>23.5</v>
      </c>
      <c r="AE19" s="642">
        <f>SUM(AE14:AE18)</f>
        <v>113</v>
      </c>
      <c r="AF19" s="642">
        <f>AC19*4+AD19*9+AE19*4</f>
        <v>779.5</v>
      </c>
    </row>
    <row r="20" spans="2:32" s="641" customFormat="1" ht="27.95" customHeight="1">
      <c r="B20" s="684"/>
      <c r="C20" s="683"/>
      <c r="D20" s="432"/>
      <c r="E20" s="432"/>
      <c r="F20" s="429"/>
      <c r="G20" s="434"/>
      <c r="H20" s="401"/>
      <c r="I20" s="434"/>
      <c r="J20" s="429" t="s">
        <v>589</v>
      </c>
      <c r="K20" s="401" t="s">
        <v>307</v>
      </c>
      <c r="L20" s="429">
        <v>20</v>
      </c>
      <c r="M20" s="429"/>
      <c r="N20" s="432"/>
      <c r="O20" s="429"/>
      <c r="P20" s="434"/>
      <c r="Q20" s="434"/>
      <c r="R20" s="434"/>
      <c r="S20" s="429"/>
      <c r="T20" s="432"/>
      <c r="U20" s="429"/>
      <c r="V20" s="415"/>
      <c r="W20" s="456" t="s">
        <v>588</v>
      </c>
      <c r="X20" s="455"/>
      <c r="Y20" s="490"/>
      <c r="Z20" s="652"/>
      <c r="AA20" s="642"/>
      <c r="AB20" s="643"/>
      <c r="AC20" s="651">
        <f>AC19*4/AF19</f>
        <v>0.14881334188582426</v>
      </c>
      <c r="AD20" s="651">
        <f>AD19*9/AF19</f>
        <v>0.27132777421423987</v>
      </c>
      <c r="AE20" s="651">
        <f>AE19*4/AF19</f>
        <v>0.5798588838999359</v>
      </c>
      <c r="AF20" s="642"/>
    </row>
    <row r="21" spans="2:32" s="675" customFormat="1" ht="27.95" customHeight="1">
      <c r="B21" s="718">
        <v>9</v>
      </c>
      <c r="C21" s="664"/>
      <c r="D21" s="679" t="str">
        <f>國華9月菜單!I29</f>
        <v>香Q米飯</v>
      </c>
      <c r="E21" s="678" t="s">
        <v>165</v>
      </c>
      <c r="F21" s="714"/>
      <c r="G21" s="717" t="str">
        <f>國華9月菜單!I30</f>
        <v xml:space="preserve"> 黃金魚片(炸海)</v>
      </c>
      <c r="H21" s="453" t="s">
        <v>205</v>
      </c>
      <c r="I21" s="716"/>
      <c r="J21" s="715" t="str">
        <f>國華9月菜單!I31</f>
        <v>鐵板腐香肉(豆)</v>
      </c>
      <c r="K21" s="678" t="s">
        <v>166</v>
      </c>
      <c r="L21" s="678"/>
      <c r="M21" s="714" t="str">
        <f>國華9月菜單!I32</f>
        <v xml:space="preserve">  扁蒲菇菇  </v>
      </c>
      <c r="N21" s="713" t="s">
        <v>166</v>
      </c>
      <c r="O21" s="712"/>
      <c r="P21" s="676" t="str">
        <f>國華9月菜單!I33</f>
        <v xml:space="preserve">淺色蔬菜 </v>
      </c>
      <c r="Q21" s="453" t="s">
        <v>167</v>
      </c>
      <c r="R21" s="453"/>
      <c r="S21" s="453" t="str">
        <f>國華9月菜單!I34</f>
        <v>紫菜蛋花湯</v>
      </c>
      <c r="T21" s="711" t="s">
        <v>166</v>
      </c>
      <c r="U21" s="453"/>
      <c r="V21" s="482"/>
      <c r="W21" s="474" t="s">
        <v>25</v>
      </c>
      <c r="X21" s="473" t="s">
        <v>141</v>
      </c>
      <c r="Y21" s="496">
        <v>5.7</v>
      </c>
      <c r="Z21" s="642"/>
      <c r="AA21" s="642"/>
      <c r="AB21" s="643"/>
      <c r="AC21" s="642" t="s">
        <v>142</v>
      </c>
      <c r="AD21" s="642" t="s">
        <v>143</v>
      </c>
      <c r="AE21" s="642" t="s">
        <v>144</v>
      </c>
      <c r="AF21" s="642" t="s">
        <v>145</v>
      </c>
    </row>
    <row r="22" spans="2:32" s="691" customFormat="1" ht="27.75" customHeight="1">
      <c r="B22" s="707" t="s">
        <v>146</v>
      </c>
      <c r="C22" s="688"/>
      <c r="D22" s="710" t="s">
        <v>465</v>
      </c>
      <c r="E22" s="709"/>
      <c r="F22" s="584">
        <v>110</v>
      </c>
      <c r="G22" s="459" t="s">
        <v>587</v>
      </c>
      <c r="H22" s="429" t="s">
        <v>282</v>
      </c>
      <c r="I22" s="429">
        <v>50</v>
      </c>
      <c r="J22" s="417" t="s">
        <v>260</v>
      </c>
      <c r="K22" s="416" t="s">
        <v>228</v>
      </c>
      <c r="L22" s="417">
        <v>30</v>
      </c>
      <c r="M22" s="429" t="s">
        <v>586</v>
      </c>
      <c r="N22" s="424"/>
      <c r="O22" s="429">
        <v>40</v>
      </c>
      <c r="P22" s="461" t="s">
        <v>18</v>
      </c>
      <c r="Q22" s="708"/>
      <c r="R22" s="459">
        <v>100</v>
      </c>
      <c r="S22" s="417" t="s">
        <v>585</v>
      </c>
      <c r="T22" s="417"/>
      <c r="U22" s="417">
        <v>5</v>
      </c>
      <c r="V22" s="482"/>
      <c r="W22" s="456" t="s">
        <v>584</v>
      </c>
      <c r="X22" s="472" t="s">
        <v>147</v>
      </c>
      <c r="Y22" s="494">
        <v>2.2000000000000002</v>
      </c>
      <c r="Z22" s="694"/>
      <c r="AA22" s="673" t="s">
        <v>148</v>
      </c>
      <c r="AB22" s="643">
        <v>6</v>
      </c>
      <c r="AC22" s="643">
        <f>AB22*2</f>
        <v>12</v>
      </c>
      <c r="AD22" s="643"/>
      <c r="AE22" s="643">
        <f>AB22*15</f>
        <v>90</v>
      </c>
      <c r="AF22" s="643">
        <f>AC22*4+AE22*4</f>
        <v>408</v>
      </c>
    </row>
    <row r="23" spans="2:32" s="691" customFormat="1" ht="27.95" customHeight="1">
      <c r="B23" s="707">
        <v>15</v>
      </c>
      <c r="C23" s="688"/>
      <c r="D23" s="661"/>
      <c r="E23" s="429"/>
      <c r="F23" s="568"/>
      <c r="G23" s="674" t="s">
        <v>583</v>
      </c>
      <c r="H23" s="418"/>
      <c r="I23" s="416">
        <v>7</v>
      </c>
      <c r="J23" s="416" t="s">
        <v>549</v>
      </c>
      <c r="K23" s="417"/>
      <c r="L23" s="416">
        <v>20</v>
      </c>
      <c r="M23" s="429" t="s">
        <v>317</v>
      </c>
      <c r="N23" s="424"/>
      <c r="O23" s="429">
        <v>10</v>
      </c>
      <c r="P23" s="430"/>
      <c r="Q23" s="701"/>
      <c r="R23" s="430"/>
      <c r="S23" s="417" t="s">
        <v>460</v>
      </c>
      <c r="T23" s="417"/>
      <c r="U23" s="417">
        <v>15</v>
      </c>
      <c r="V23" s="482"/>
      <c r="W23" s="465" t="s">
        <v>24</v>
      </c>
      <c r="X23" s="468" t="s">
        <v>150</v>
      </c>
      <c r="Y23" s="494">
        <v>2.1</v>
      </c>
      <c r="Z23" s="692"/>
      <c r="AA23" s="671" t="s">
        <v>151</v>
      </c>
      <c r="AB23" s="643">
        <v>2</v>
      </c>
      <c r="AC23" s="670">
        <f>AB23*7</f>
        <v>14</v>
      </c>
      <c r="AD23" s="643">
        <f>AB23*5</f>
        <v>10</v>
      </c>
      <c r="AE23" s="643" t="s">
        <v>152</v>
      </c>
      <c r="AF23" s="669">
        <f>AC23*4+AD23*9</f>
        <v>146</v>
      </c>
    </row>
    <row r="24" spans="2:32" s="691" customFormat="1" ht="27.95" customHeight="1">
      <c r="B24" s="707" t="s">
        <v>153</v>
      </c>
      <c r="C24" s="688"/>
      <c r="D24" s="572"/>
      <c r="E24" s="429"/>
      <c r="F24" s="706"/>
      <c r="G24" s="672"/>
      <c r="H24" s="418"/>
      <c r="I24" s="418"/>
      <c r="J24" s="416" t="s">
        <v>582</v>
      </c>
      <c r="K24" s="417"/>
      <c r="L24" s="416">
        <v>5</v>
      </c>
      <c r="M24" s="416" t="s">
        <v>566</v>
      </c>
      <c r="N24" s="417"/>
      <c r="O24" s="416">
        <v>3</v>
      </c>
      <c r="P24" s="430"/>
      <c r="Q24" s="701"/>
      <c r="R24" s="430"/>
      <c r="S24" s="423"/>
      <c r="T24" s="423"/>
      <c r="U24" s="423"/>
      <c r="V24" s="482"/>
      <c r="W24" s="456" t="s">
        <v>581</v>
      </c>
      <c r="X24" s="468" t="s">
        <v>154</v>
      </c>
      <c r="Y24" s="494">
        <v>2.4</v>
      </c>
      <c r="Z24" s="694"/>
      <c r="AA24" s="642" t="s">
        <v>155</v>
      </c>
      <c r="AB24" s="643">
        <v>1.5</v>
      </c>
      <c r="AC24" s="643">
        <f>AB24*1</f>
        <v>1.5</v>
      </c>
      <c r="AD24" s="643" t="s">
        <v>152</v>
      </c>
      <c r="AE24" s="643">
        <f>AB24*5</f>
        <v>7.5</v>
      </c>
      <c r="AF24" s="643">
        <f>AC24*4+AE24*4</f>
        <v>36</v>
      </c>
    </row>
    <row r="25" spans="2:32" s="691" customFormat="1" ht="27.95" customHeight="1">
      <c r="B25" s="705" t="s">
        <v>183</v>
      </c>
      <c r="C25" s="688"/>
      <c r="D25" s="661"/>
      <c r="E25" s="424"/>
      <c r="F25" s="568"/>
      <c r="G25" s="445"/>
      <c r="H25" s="422"/>
      <c r="I25" s="401"/>
      <c r="J25" s="416" t="s">
        <v>211</v>
      </c>
      <c r="K25" s="417"/>
      <c r="L25" s="416">
        <v>5</v>
      </c>
      <c r="M25" s="416" t="s">
        <v>211</v>
      </c>
      <c r="N25" s="417"/>
      <c r="O25" s="416">
        <v>2</v>
      </c>
      <c r="P25" s="430"/>
      <c r="Q25" s="701"/>
      <c r="R25" s="430"/>
      <c r="S25" s="423"/>
      <c r="T25" s="424"/>
      <c r="U25" s="424"/>
      <c r="V25" s="482"/>
      <c r="W25" s="465" t="s">
        <v>26</v>
      </c>
      <c r="X25" s="468" t="s">
        <v>158</v>
      </c>
      <c r="Y25" s="494">
        <f>AB26</f>
        <v>0</v>
      </c>
      <c r="Z25" s="692"/>
      <c r="AA25" s="642" t="s">
        <v>159</v>
      </c>
      <c r="AB25" s="643">
        <v>2.5</v>
      </c>
      <c r="AC25" s="643"/>
      <c r="AD25" s="643">
        <f>AB25*5</f>
        <v>12.5</v>
      </c>
      <c r="AE25" s="643" t="s">
        <v>152</v>
      </c>
      <c r="AF25" s="643">
        <f>AD25*9</f>
        <v>112.5</v>
      </c>
    </row>
    <row r="26" spans="2:32" s="691" customFormat="1" ht="27.95" customHeight="1">
      <c r="B26" s="705"/>
      <c r="C26" s="688"/>
      <c r="D26" s="661"/>
      <c r="E26" s="424"/>
      <c r="F26" s="568"/>
      <c r="G26" s="445"/>
      <c r="H26" s="401"/>
      <c r="I26" s="401"/>
      <c r="J26" s="416" t="s">
        <v>459</v>
      </c>
      <c r="K26" s="471"/>
      <c r="L26" s="416">
        <v>5</v>
      </c>
      <c r="M26" s="416"/>
      <c r="N26" s="471"/>
      <c r="O26" s="418"/>
      <c r="P26" s="430"/>
      <c r="Q26" s="701"/>
      <c r="R26" s="430"/>
      <c r="S26" s="424"/>
      <c r="T26" s="424"/>
      <c r="U26" s="424"/>
      <c r="V26" s="482"/>
      <c r="W26" s="456" t="s">
        <v>516</v>
      </c>
      <c r="X26" s="467" t="s">
        <v>160</v>
      </c>
      <c r="Y26" s="494">
        <v>0</v>
      </c>
      <c r="Z26" s="694"/>
      <c r="AA26" s="642" t="s">
        <v>161</v>
      </c>
      <c r="AB26" s="643"/>
      <c r="AC26" s="642"/>
      <c r="AD26" s="642"/>
      <c r="AE26" s="642">
        <f>AB26*15</f>
        <v>0</v>
      </c>
      <c r="AF26" s="642"/>
    </row>
    <row r="27" spans="2:32" s="691" customFormat="1" ht="27.95" customHeight="1">
      <c r="B27" s="426" t="s">
        <v>162</v>
      </c>
      <c r="C27" s="704"/>
      <c r="D27" s="703"/>
      <c r="E27" s="434"/>
      <c r="F27" s="702"/>
      <c r="G27" s="429"/>
      <c r="H27" s="432"/>
      <c r="I27" s="429"/>
      <c r="J27" s="429"/>
      <c r="K27" s="432"/>
      <c r="L27" s="429"/>
      <c r="M27" s="418"/>
      <c r="N27" s="432"/>
      <c r="O27" s="429"/>
      <c r="P27" s="430"/>
      <c r="Q27" s="701"/>
      <c r="R27" s="430"/>
      <c r="S27" s="429"/>
      <c r="T27" s="432"/>
      <c r="U27" s="429"/>
      <c r="V27" s="482"/>
      <c r="W27" s="465" t="s">
        <v>163</v>
      </c>
      <c r="X27" s="464"/>
      <c r="Y27" s="494"/>
      <c r="Z27" s="692"/>
      <c r="AA27" s="642"/>
      <c r="AB27" s="643"/>
      <c r="AC27" s="642">
        <f>SUM(AC22:AC26)</f>
        <v>27.5</v>
      </c>
      <c r="AD27" s="642">
        <f>SUM(AD22:AD26)</f>
        <v>22.5</v>
      </c>
      <c r="AE27" s="642">
        <f>SUM(AE22:AE26)</f>
        <v>97.5</v>
      </c>
      <c r="AF27" s="642">
        <f>AC27*4+AD27*9+AE27*4</f>
        <v>702.5</v>
      </c>
    </row>
    <row r="28" spans="2:32" s="691" customFormat="1" ht="27.95" customHeight="1" thickBot="1">
      <c r="B28" s="700"/>
      <c r="C28" s="699"/>
      <c r="D28" s="698"/>
      <c r="E28" s="697"/>
      <c r="F28" s="696"/>
      <c r="G28" s="429"/>
      <c r="H28" s="432"/>
      <c r="I28" s="429"/>
      <c r="J28" s="547"/>
      <c r="K28" s="401"/>
      <c r="L28" s="401"/>
      <c r="M28" s="418"/>
      <c r="N28" s="432"/>
      <c r="O28" s="429"/>
      <c r="P28" s="430"/>
      <c r="Q28" s="695"/>
      <c r="R28" s="430"/>
      <c r="S28" s="429"/>
      <c r="T28" s="432"/>
      <c r="U28" s="429"/>
      <c r="V28" s="482"/>
      <c r="W28" s="456" t="s">
        <v>564</v>
      </c>
      <c r="X28" s="498"/>
      <c r="Y28" s="494"/>
      <c r="Z28" s="694"/>
      <c r="AA28" s="692"/>
      <c r="AB28" s="693"/>
      <c r="AC28" s="651">
        <f>AC27*4/AF27</f>
        <v>0.15658362989323843</v>
      </c>
      <c r="AD28" s="651">
        <f>AD27*9/AF27</f>
        <v>0.28825622775800713</v>
      </c>
      <c r="AE28" s="651">
        <f>AE27*4/AF27</f>
        <v>0.55516014234875444</v>
      </c>
      <c r="AF28" s="692"/>
    </row>
    <row r="29" spans="2:32" s="675" customFormat="1" ht="27.95" customHeight="1">
      <c r="B29" s="680">
        <v>9</v>
      </c>
      <c r="C29" s="688"/>
      <c r="D29" s="453" t="str">
        <f>國華9月菜單!M29</f>
        <v>地瓜蕎麥飯</v>
      </c>
      <c r="E29" s="453" t="s">
        <v>165</v>
      </c>
      <c r="F29" s="453"/>
      <c r="G29" s="453" t="str">
        <f>國華9月菜單!M30</f>
        <v>咖哩排骨</v>
      </c>
      <c r="H29" s="453" t="s">
        <v>166</v>
      </c>
      <c r="I29" s="453"/>
      <c r="J29" s="453" t="str">
        <f>國華9月菜單!M31</f>
        <v>聰明什蔬蛋</v>
      </c>
      <c r="K29" s="453" t="s">
        <v>167</v>
      </c>
      <c r="L29" s="453"/>
      <c r="M29" s="690" t="str">
        <f>國華9月菜單!M32</f>
        <v xml:space="preserve">  滷味豆干(豆加)</v>
      </c>
      <c r="N29" s="689" t="s">
        <v>231</v>
      </c>
      <c r="O29" s="676"/>
      <c r="P29" s="453" t="str">
        <f>國華9月菜單!M33</f>
        <v xml:space="preserve">深色蔬菜 </v>
      </c>
      <c r="Q29" s="453" t="s">
        <v>167</v>
      </c>
      <c r="R29" s="453"/>
      <c r="S29" s="453" t="str">
        <f>國華9月菜單!M34</f>
        <v>冬瓜雞湯</v>
      </c>
      <c r="T29" s="453" t="s">
        <v>166</v>
      </c>
      <c r="U29" s="453"/>
      <c r="V29" s="415"/>
      <c r="W29" s="474" t="s">
        <v>25</v>
      </c>
      <c r="X29" s="473" t="s">
        <v>141</v>
      </c>
      <c r="Y29" s="496">
        <v>5.85</v>
      </c>
      <c r="Z29" s="642"/>
      <c r="AA29" s="642"/>
      <c r="AB29" s="643"/>
      <c r="AC29" s="642" t="s">
        <v>142</v>
      </c>
      <c r="AD29" s="642" t="s">
        <v>143</v>
      </c>
      <c r="AE29" s="642" t="s">
        <v>144</v>
      </c>
      <c r="AF29" s="642" t="s">
        <v>145</v>
      </c>
    </row>
    <row r="30" spans="2:32" s="641" customFormat="1" ht="27.95" customHeight="1">
      <c r="B30" s="668" t="s">
        <v>146</v>
      </c>
      <c r="C30" s="688"/>
      <c r="D30" s="429" t="s">
        <v>465</v>
      </c>
      <c r="E30" s="429"/>
      <c r="F30" s="416">
        <v>74</v>
      </c>
      <c r="G30" s="429" t="s">
        <v>580</v>
      </c>
      <c r="H30" s="429"/>
      <c r="I30" s="416">
        <v>10</v>
      </c>
      <c r="J30" s="434" t="s">
        <v>258</v>
      </c>
      <c r="K30" s="434"/>
      <c r="L30" s="434">
        <v>40</v>
      </c>
      <c r="M30" s="416" t="s">
        <v>554</v>
      </c>
      <c r="N30" s="416" t="s">
        <v>228</v>
      </c>
      <c r="O30" s="416">
        <v>25</v>
      </c>
      <c r="P30" s="401" t="s">
        <v>19</v>
      </c>
      <c r="Q30" s="401"/>
      <c r="R30" s="401">
        <v>100</v>
      </c>
      <c r="S30" s="401" t="s">
        <v>209</v>
      </c>
      <c r="T30" s="401"/>
      <c r="U30" s="401">
        <v>35</v>
      </c>
      <c r="V30" s="415"/>
      <c r="W30" s="456" t="s">
        <v>579</v>
      </c>
      <c r="X30" s="472" t="s">
        <v>147</v>
      </c>
      <c r="Y30" s="494">
        <v>2.5</v>
      </c>
      <c r="Z30" s="652"/>
      <c r="AA30" s="673" t="s">
        <v>148</v>
      </c>
      <c r="AB30" s="643">
        <v>6</v>
      </c>
      <c r="AC30" s="643">
        <f>AB30*2</f>
        <v>12</v>
      </c>
      <c r="AD30" s="643"/>
      <c r="AE30" s="643">
        <f>AB30*15</f>
        <v>90</v>
      </c>
      <c r="AF30" s="643">
        <f>AC30*4+AE30*4</f>
        <v>408</v>
      </c>
    </row>
    <row r="31" spans="2:32" s="641" customFormat="1" ht="27.95" customHeight="1">
      <c r="B31" s="668">
        <v>16</v>
      </c>
      <c r="C31" s="688"/>
      <c r="D31" s="429" t="s">
        <v>475</v>
      </c>
      <c r="E31" s="429"/>
      <c r="F31" s="416">
        <v>30</v>
      </c>
      <c r="G31" s="429" t="s">
        <v>458</v>
      </c>
      <c r="H31" s="429"/>
      <c r="I31" s="416">
        <v>20</v>
      </c>
      <c r="J31" s="434" t="s">
        <v>460</v>
      </c>
      <c r="K31" s="434"/>
      <c r="L31" s="434">
        <v>20</v>
      </c>
      <c r="M31" s="416" t="s">
        <v>578</v>
      </c>
      <c r="N31" s="416" t="s">
        <v>290</v>
      </c>
      <c r="O31" s="416">
        <v>17</v>
      </c>
      <c r="P31" s="667"/>
      <c r="Q31" s="422"/>
      <c r="R31" s="401"/>
      <c r="S31" s="434" t="s">
        <v>524</v>
      </c>
      <c r="T31" s="434"/>
      <c r="U31" s="434">
        <v>3</v>
      </c>
      <c r="V31" s="415"/>
      <c r="W31" s="465" t="s">
        <v>24</v>
      </c>
      <c r="X31" s="468" t="s">
        <v>150</v>
      </c>
      <c r="Y31" s="494">
        <v>2.2000000000000002</v>
      </c>
      <c r="Z31" s="642"/>
      <c r="AA31" s="671" t="s">
        <v>151</v>
      </c>
      <c r="AB31" s="643">
        <v>2.2999999999999998</v>
      </c>
      <c r="AC31" s="670">
        <f>AB31*7</f>
        <v>16.099999999999998</v>
      </c>
      <c r="AD31" s="643">
        <f>AB31*5</f>
        <v>11.5</v>
      </c>
      <c r="AE31" s="643" t="s">
        <v>152</v>
      </c>
      <c r="AF31" s="669">
        <f>AC31*4+AD31*9</f>
        <v>167.89999999999998</v>
      </c>
    </row>
    <row r="32" spans="2:32" s="641" customFormat="1" ht="27.95" customHeight="1">
      <c r="B32" s="668" t="s">
        <v>153</v>
      </c>
      <c r="C32" s="688"/>
      <c r="D32" s="429" t="s">
        <v>302</v>
      </c>
      <c r="E32" s="429"/>
      <c r="F32" s="416">
        <v>26</v>
      </c>
      <c r="G32" s="429" t="s">
        <v>551</v>
      </c>
      <c r="H32" s="432"/>
      <c r="I32" s="416">
        <v>30</v>
      </c>
      <c r="J32" s="434" t="s">
        <v>459</v>
      </c>
      <c r="K32" s="434"/>
      <c r="L32" s="434">
        <v>2</v>
      </c>
      <c r="M32" s="434" t="s">
        <v>531</v>
      </c>
      <c r="N32" s="466"/>
      <c r="O32" s="434">
        <v>20</v>
      </c>
      <c r="P32" s="401"/>
      <c r="Q32" s="401"/>
      <c r="R32" s="401"/>
      <c r="S32" s="434" t="s">
        <v>550</v>
      </c>
      <c r="T32" s="466"/>
      <c r="U32" s="434">
        <v>0.03</v>
      </c>
      <c r="V32" s="415"/>
      <c r="W32" s="456" t="s">
        <v>577</v>
      </c>
      <c r="X32" s="468" t="s">
        <v>154</v>
      </c>
      <c r="Y32" s="494">
        <v>2.4</v>
      </c>
      <c r="Z32" s="652"/>
      <c r="AA32" s="642" t="s">
        <v>155</v>
      </c>
      <c r="AB32" s="643">
        <v>1.5</v>
      </c>
      <c r="AC32" s="643">
        <f>AB32*1</f>
        <v>1.5</v>
      </c>
      <c r="AD32" s="643" t="s">
        <v>152</v>
      </c>
      <c r="AE32" s="643">
        <f>AB32*5</f>
        <v>7.5</v>
      </c>
      <c r="AF32" s="643">
        <f>AC32*4+AE32*4</f>
        <v>36</v>
      </c>
    </row>
    <row r="33" spans="2:32" s="641" customFormat="1" ht="27.95" customHeight="1">
      <c r="B33" s="665" t="s">
        <v>200</v>
      </c>
      <c r="C33" s="688"/>
      <c r="D33" s="432"/>
      <c r="E33" s="432"/>
      <c r="F33" s="429"/>
      <c r="G33" s="429" t="s">
        <v>211</v>
      </c>
      <c r="H33" s="432"/>
      <c r="I33" s="429">
        <v>5</v>
      </c>
      <c r="J33" s="423"/>
      <c r="K33" s="424"/>
      <c r="L33" s="424"/>
      <c r="M33" s="434" t="s">
        <v>455</v>
      </c>
      <c r="N33" s="466"/>
      <c r="O33" s="434">
        <v>15</v>
      </c>
      <c r="P33" s="401"/>
      <c r="Q33" s="401"/>
      <c r="R33" s="401"/>
      <c r="S33" s="423"/>
      <c r="T33" s="423"/>
      <c r="U33" s="423"/>
      <c r="V33" s="415"/>
      <c r="W33" s="465" t="s">
        <v>26</v>
      </c>
      <c r="X33" s="468" t="s">
        <v>158</v>
      </c>
      <c r="Y33" s="494">
        <v>0</v>
      </c>
      <c r="Z33" s="642"/>
      <c r="AA33" s="642" t="s">
        <v>159</v>
      </c>
      <c r="AB33" s="643">
        <v>2.5</v>
      </c>
      <c r="AC33" s="643"/>
      <c r="AD33" s="643">
        <f>AB33*5</f>
        <v>12.5</v>
      </c>
      <c r="AE33" s="643" t="s">
        <v>152</v>
      </c>
      <c r="AF33" s="643">
        <f>AD33*9</f>
        <v>112.5</v>
      </c>
    </row>
    <row r="34" spans="2:32" s="641" customFormat="1" ht="27.95" customHeight="1">
      <c r="B34" s="665"/>
      <c r="C34" s="688"/>
      <c r="D34" s="686"/>
      <c r="E34" s="687"/>
      <c r="F34" s="686"/>
      <c r="G34" s="423"/>
      <c r="H34" s="458"/>
      <c r="I34" s="457"/>
      <c r="J34" s="457"/>
      <c r="K34" s="457"/>
      <c r="L34" s="457"/>
      <c r="M34" s="434" t="s">
        <v>576</v>
      </c>
      <c r="N34" s="466"/>
      <c r="O34" s="434">
        <v>10</v>
      </c>
      <c r="P34" s="434"/>
      <c r="Q34" s="466"/>
      <c r="R34" s="434"/>
      <c r="S34" s="423"/>
      <c r="T34" s="422"/>
      <c r="U34" s="401"/>
      <c r="V34" s="415"/>
      <c r="W34" s="456" t="s">
        <v>575</v>
      </c>
      <c r="X34" s="467" t="s">
        <v>160</v>
      </c>
      <c r="Y34" s="494">
        <v>0</v>
      </c>
      <c r="Z34" s="652"/>
      <c r="AA34" s="642" t="s">
        <v>161</v>
      </c>
      <c r="AB34" s="643">
        <v>1</v>
      </c>
      <c r="AC34" s="642"/>
      <c r="AD34" s="642"/>
      <c r="AE34" s="642">
        <f>AB34*15</f>
        <v>15</v>
      </c>
      <c r="AF34" s="642"/>
    </row>
    <row r="35" spans="2:32" s="641" customFormat="1" ht="27.95" customHeight="1">
      <c r="B35" s="426" t="s">
        <v>162</v>
      </c>
      <c r="C35" s="685"/>
      <c r="D35" s="430"/>
      <c r="E35" s="549"/>
      <c r="F35" s="430"/>
      <c r="G35" s="418"/>
      <c r="H35" s="592"/>
      <c r="I35" s="591"/>
      <c r="J35" s="457"/>
      <c r="K35" s="401"/>
      <c r="L35" s="457"/>
      <c r="M35" s="429"/>
      <c r="N35" s="432"/>
      <c r="O35" s="429"/>
      <c r="P35" s="434"/>
      <c r="Q35" s="434"/>
      <c r="R35" s="434"/>
      <c r="S35" s="457"/>
      <c r="T35" s="457"/>
      <c r="U35" s="457"/>
      <c r="V35" s="415"/>
      <c r="W35" s="465" t="s">
        <v>163</v>
      </c>
      <c r="X35" s="464"/>
      <c r="Y35" s="494"/>
      <c r="Z35" s="642"/>
      <c r="AA35" s="642"/>
      <c r="AB35" s="643"/>
      <c r="AC35" s="642">
        <f>SUM(AC30:AC34)</f>
        <v>29.599999999999998</v>
      </c>
      <c r="AD35" s="642">
        <f>SUM(AD30:AD34)</f>
        <v>24</v>
      </c>
      <c r="AE35" s="642">
        <f>SUM(AE30:AE34)</f>
        <v>112.5</v>
      </c>
      <c r="AF35" s="642">
        <f>AC35*4+AD35*9+AE35*4</f>
        <v>784.4</v>
      </c>
    </row>
    <row r="36" spans="2:32" s="641" customFormat="1" ht="27.95" customHeight="1">
      <c r="B36" s="684"/>
      <c r="C36" s="683"/>
      <c r="D36" s="592"/>
      <c r="E36" s="592"/>
      <c r="F36" s="591"/>
      <c r="G36" s="681"/>
      <c r="H36" s="682"/>
      <c r="I36" s="681"/>
      <c r="J36" s="423"/>
      <c r="K36" s="466"/>
      <c r="L36" s="434"/>
      <c r="M36" s="401"/>
      <c r="N36" s="401"/>
      <c r="O36" s="401"/>
      <c r="P36" s="434"/>
      <c r="Q36" s="466"/>
      <c r="R36" s="434"/>
      <c r="S36" s="434"/>
      <c r="T36" s="466"/>
      <c r="U36" s="434"/>
      <c r="V36" s="415"/>
      <c r="W36" s="456" t="s">
        <v>574</v>
      </c>
      <c r="X36" s="455"/>
      <c r="Y36" s="494"/>
      <c r="Z36" s="652"/>
      <c r="AA36" s="642"/>
      <c r="AB36" s="643"/>
      <c r="AC36" s="651">
        <f>AC35*4/AF35</f>
        <v>0.15094339622641509</v>
      </c>
      <c r="AD36" s="651">
        <f>AD35*9/AF35</f>
        <v>0.27536970933197347</v>
      </c>
      <c r="AE36" s="651">
        <f>AE35*4/AF35</f>
        <v>0.57368689444161147</v>
      </c>
      <c r="AF36" s="642"/>
    </row>
    <row r="37" spans="2:32" s="675" customFormat="1" ht="27.95" customHeight="1">
      <c r="B37" s="680">
        <v>9</v>
      </c>
      <c r="C37" s="664"/>
      <c r="D37" s="679" t="str">
        <f>國華9月菜單!Q29</f>
        <v>焗烤起司飯</v>
      </c>
      <c r="E37" s="678" t="s">
        <v>573</v>
      </c>
      <c r="F37" s="677"/>
      <c r="G37" s="676" t="str">
        <f>國華9月菜單!Q30</f>
        <v xml:space="preserve">  飄香腿排 </v>
      </c>
      <c r="H37" s="453" t="s">
        <v>492</v>
      </c>
      <c r="I37" s="453"/>
      <c r="J37" s="453" t="str">
        <f>國華9月菜單!Q31</f>
        <v xml:space="preserve"> 蒸 餃(冷)</v>
      </c>
      <c r="K37" s="453" t="s">
        <v>165</v>
      </c>
      <c r="L37" s="453"/>
      <c r="M37" s="453" t="str">
        <f>國華9月菜單!Q32</f>
        <v>什錦冬瓜盅</v>
      </c>
      <c r="N37" s="453" t="s">
        <v>166</v>
      </c>
      <c r="O37" s="453"/>
      <c r="P37" s="453" t="str">
        <f>國華9月菜單!Q33</f>
        <v>深色蔬菜</v>
      </c>
      <c r="Q37" s="453" t="s">
        <v>167</v>
      </c>
      <c r="R37" s="453"/>
      <c r="S37" s="453" t="str">
        <f>國華9月菜單!Q34</f>
        <v>味噌湯</v>
      </c>
      <c r="T37" s="453" t="s">
        <v>166</v>
      </c>
      <c r="U37" s="453"/>
      <c r="V37" s="415"/>
      <c r="W37" s="474" t="s">
        <v>25</v>
      </c>
      <c r="X37" s="473" t="s">
        <v>141</v>
      </c>
      <c r="Y37" s="496">
        <v>5.5</v>
      </c>
      <c r="Z37" s="642"/>
      <c r="AA37" s="642"/>
      <c r="AB37" s="643"/>
      <c r="AC37" s="642" t="s">
        <v>142</v>
      </c>
      <c r="AD37" s="642" t="s">
        <v>143</v>
      </c>
      <c r="AE37" s="642" t="s">
        <v>144</v>
      </c>
      <c r="AF37" s="642" t="s">
        <v>145</v>
      </c>
    </row>
    <row r="38" spans="2:32" s="641" customFormat="1" ht="27.95" customHeight="1">
      <c r="B38" s="668" t="s">
        <v>146</v>
      </c>
      <c r="C38" s="664"/>
      <c r="D38" s="666" t="s">
        <v>465</v>
      </c>
      <c r="E38" s="591"/>
      <c r="F38" s="660">
        <v>95</v>
      </c>
      <c r="G38" s="674" t="s">
        <v>572</v>
      </c>
      <c r="H38" s="416"/>
      <c r="I38" s="416">
        <v>70</v>
      </c>
      <c r="J38" s="434" t="s">
        <v>571</v>
      </c>
      <c r="K38" s="434" t="s">
        <v>307</v>
      </c>
      <c r="L38" s="434">
        <v>30</v>
      </c>
      <c r="M38" s="401" t="s">
        <v>209</v>
      </c>
      <c r="N38" s="401"/>
      <c r="O38" s="434">
        <v>70</v>
      </c>
      <c r="P38" s="401" t="s">
        <v>19</v>
      </c>
      <c r="Q38" s="424"/>
      <c r="R38" s="429">
        <v>100</v>
      </c>
      <c r="S38" s="434" t="s">
        <v>570</v>
      </c>
      <c r="T38" s="434"/>
      <c r="U38" s="434">
        <v>10</v>
      </c>
      <c r="V38" s="415"/>
      <c r="W38" s="456" t="s">
        <v>569</v>
      </c>
      <c r="X38" s="472" t="s">
        <v>147</v>
      </c>
      <c r="Y38" s="494">
        <v>2.5</v>
      </c>
      <c r="Z38" s="652"/>
      <c r="AA38" s="673" t="s">
        <v>148</v>
      </c>
      <c r="AB38" s="643">
        <v>6</v>
      </c>
      <c r="AC38" s="643">
        <f>AB38*2</f>
        <v>12</v>
      </c>
      <c r="AD38" s="643"/>
      <c r="AE38" s="643">
        <f>AB38*15</f>
        <v>90</v>
      </c>
      <c r="AF38" s="643">
        <f>AC38*4+AE38*4</f>
        <v>408</v>
      </c>
    </row>
    <row r="39" spans="2:32" s="641" customFormat="1" ht="27.95" customHeight="1">
      <c r="B39" s="668">
        <v>17</v>
      </c>
      <c r="C39" s="664"/>
      <c r="D39" s="666" t="s">
        <v>270</v>
      </c>
      <c r="E39" s="591"/>
      <c r="F39" s="660">
        <v>10</v>
      </c>
      <c r="G39" s="672"/>
      <c r="H39" s="418"/>
      <c r="I39" s="418"/>
      <c r="J39" s="429"/>
      <c r="K39" s="424"/>
      <c r="L39" s="429"/>
      <c r="M39" s="401" t="s">
        <v>478</v>
      </c>
      <c r="N39" s="401"/>
      <c r="O39" s="434">
        <v>10</v>
      </c>
      <c r="P39" s="429"/>
      <c r="Q39" s="424"/>
      <c r="R39" s="429"/>
      <c r="S39" s="434" t="s">
        <v>568</v>
      </c>
      <c r="T39" s="466"/>
      <c r="U39" s="434">
        <v>2.5</v>
      </c>
      <c r="V39" s="415"/>
      <c r="W39" s="465" t="s">
        <v>24</v>
      </c>
      <c r="X39" s="468" t="s">
        <v>150</v>
      </c>
      <c r="Y39" s="494">
        <v>2</v>
      </c>
      <c r="Z39" s="642"/>
      <c r="AA39" s="671" t="s">
        <v>151</v>
      </c>
      <c r="AB39" s="643">
        <v>2.2999999999999998</v>
      </c>
      <c r="AC39" s="670">
        <f>AB39*7</f>
        <v>16.099999999999998</v>
      </c>
      <c r="AD39" s="643">
        <f>AB39*5</f>
        <v>11.5</v>
      </c>
      <c r="AE39" s="643" t="s">
        <v>152</v>
      </c>
      <c r="AF39" s="669">
        <f>AC39*4+AD39*9</f>
        <v>167.89999999999998</v>
      </c>
    </row>
    <row r="40" spans="2:32" s="641" customFormat="1" ht="27.95" customHeight="1">
      <c r="B40" s="668" t="s">
        <v>153</v>
      </c>
      <c r="C40" s="664"/>
      <c r="D40" s="666" t="s">
        <v>488</v>
      </c>
      <c r="E40" s="592"/>
      <c r="F40" s="660">
        <v>10</v>
      </c>
      <c r="G40" s="459"/>
      <c r="H40" s="424"/>
      <c r="I40" s="429"/>
      <c r="J40" s="416"/>
      <c r="K40" s="417"/>
      <c r="L40" s="416"/>
      <c r="M40" s="457" t="s">
        <v>211</v>
      </c>
      <c r="N40" s="457"/>
      <c r="O40" s="434">
        <v>5</v>
      </c>
      <c r="P40" s="667"/>
      <c r="Q40" s="422"/>
      <c r="R40" s="401"/>
      <c r="S40" s="434" t="s">
        <v>529</v>
      </c>
      <c r="T40" s="434"/>
      <c r="U40" s="434">
        <v>0.5</v>
      </c>
      <c r="V40" s="415"/>
      <c r="W40" s="456" t="s">
        <v>567</v>
      </c>
      <c r="X40" s="468" t="s">
        <v>154</v>
      </c>
      <c r="Y40" s="494">
        <v>2.2999999999999998</v>
      </c>
      <c r="Z40" s="652"/>
      <c r="AA40" s="642" t="s">
        <v>155</v>
      </c>
      <c r="AB40" s="643">
        <v>1.6</v>
      </c>
      <c r="AC40" s="643">
        <f>AB40*1</f>
        <v>1.6</v>
      </c>
      <c r="AD40" s="643" t="s">
        <v>152</v>
      </c>
      <c r="AE40" s="643">
        <f>AB40*5</f>
        <v>8</v>
      </c>
      <c r="AF40" s="643">
        <f>AC40*4+AE40*4</f>
        <v>38.4</v>
      </c>
    </row>
    <row r="41" spans="2:32" s="641" customFormat="1" ht="27.95" customHeight="1">
      <c r="B41" s="665" t="s">
        <v>217</v>
      </c>
      <c r="C41" s="664"/>
      <c r="D41" s="666" t="s">
        <v>211</v>
      </c>
      <c r="E41" s="592"/>
      <c r="F41" s="660">
        <v>5</v>
      </c>
      <c r="G41" s="574"/>
      <c r="H41" s="424"/>
      <c r="I41" s="429"/>
      <c r="J41" s="416"/>
      <c r="K41" s="417"/>
      <c r="L41" s="416"/>
      <c r="M41" s="401" t="s">
        <v>566</v>
      </c>
      <c r="N41" s="422"/>
      <c r="O41" s="434">
        <v>5</v>
      </c>
      <c r="P41" s="401"/>
      <c r="Q41" s="401"/>
      <c r="R41" s="401"/>
      <c r="S41" s="423"/>
      <c r="T41" s="424"/>
      <c r="U41" s="424"/>
      <c r="V41" s="415"/>
      <c r="W41" s="465" t="s">
        <v>26</v>
      </c>
      <c r="X41" s="468" t="s">
        <v>158</v>
      </c>
      <c r="Y41" s="494">
        <f>AB42</f>
        <v>0</v>
      </c>
      <c r="Z41" s="642"/>
      <c r="AA41" s="642" t="s">
        <v>159</v>
      </c>
      <c r="AB41" s="643">
        <v>2.5</v>
      </c>
      <c r="AC41" s="643"/>
      <c r="AD41" s="643">
        <f>AB41*5</f>
        <v>12.5</v>
      </c>
      <c r="AE41" s="643" t="s">
        <v>152</v>
      </c>
      <c r="AF41" s="643">
        <f>AD41*9</f>
        <v>112.5</v>
      </c>
    </row>
    <row r="42" spans="2:32" s="641" customFormat="1" ht="27.95" customHeight="1">
      <c r="B42" s="665"/>
      <c r="C42" s="664"/>
      <c r="D42" s="661" t="s">
        <v>312</v>
      </c>
      <c r="E42" s="424"/>
      <c r="F42" s="575">
        <v>10</v>
      </c>
      <c r="G42" s="663"/>
      <c r="H42" s="432"/>
      <c r="I42" s="429"/>
      <c r="J42" s="423"/>
      <c r="K42" s="423"/>
      <c r="L42" s="423"/>
      <c r="M42" s="423"/>
      <c r="N42" s="554"/>
      <c r="O42" s="423"/>
      <c r="P42" s="401"/>
      <c r="Q42" s="401"/>
      <c r="R42" s="401"/>
      <c r="S42" s="424"/>
      <c r="T42" s="432"/>
      <c r="U42" s="424"/>
      <c r="V42" s="415"/>
      <c r="W42" s="456" t="s">
        <v>560</v>
      </c>
      <c r="X42" s="467" t="s">
        <v>160</v>
      </c>
      <c r="Y42" s="494">
        <v>0</v>
      </c>
      <c r="Z42" s="652"/>
      <c r="AA42" s="642" t="s">
        <v>161</v>
      </c>
      <c r="AB42" s="643"/>
      <c r="AC42" s="642"/>
      <c r="AD42" s="642"/>
      <c r="AE42" s="642">
        <f>AB42*15</f>
        <v>0</v>
      </c>
      <c r="AF42" s="642"/>
    </row>
    <row r="43" spans="2:32" s="641" customFormat="1" ht="27.95" customHeight="1">
      <c r="B43" s="426" t="s">
        <v>162</v>
      </c>
      <c r="C43" s="662"/>
      <c r="D43" s="661" t="s">
        <v>507</v>
      </c>
      <c r="E43" s="592"/>
      <c r="F43" s="660">
        <v>5</v>
      </c>
      <c r="G43" s="445"/>
      <c r="H43" s="401"/>
      <c r="I43" s="401"/>
      <c r="J43" s="434"/>
      <c r="K43" s="466"/>
      <c r="L43" s="434"/>
      <c r="M43" s="401"/>
      <c r="N43" s="401"/>
      <c r="O43" s="401"/>
      <c r="P43" s="434"/>
      <c r="Q43" s="466"/>
      <c r="R43" s="434"/>
      <c r="S43" s="457"/>
      <c r="T43" s="457"/>
      <c r="U43" s="457"/>
      <c r="V43" s="415"/>
      <c r="W43" s="465" t="s">
        <v>163</v>
      </c>
      <c r="X43" s="464"/>
      <c r="Y43" s="494"/>
      <c r="Z43" s="642"/>
      <c r="AA43" s="642"/>
      <c r="AB43" s="643"/>
      <c r="AC43" s="642">
        <f>SUM(AC38:AC42)</f>
        <v>29.7</v>
      </c>
      <c r="AD43" s="642">
        <f>SUM(AD38:AD42)</f>
        <v>24</v>
      </c>
      <c r="AE43" s="642">
        <f>SUM(AE38:AE42)</f>
        <v>98</v>
      </c>
      <c r="AF43" s="642">
        <f>AC43*4+AD43*9+AE43*4</f>
        <v>726.8</v>
      </c>
    </row>
    <row r="44" spans="2:32" s="641" customFormat="1" ht="27.95" customHeight="1" thickBot="1">
      <c r="B44" s="659"/>
      <c r="C44" s="658"/>
      <c r="D44" s="539" t="s">
        <v>565</v>
      </c>
      <c r="E44" s="657"/>
      <c r="F44" s="656">
        <v>7</v>
      </c>
      <c r="G44" s="655"/>
      <c r="H44" s="654"/>
      <c r="I44" s="653"/>
      <c r="J44" s="653"/>
      <c r="K44" s="654"/>
      <c r="L44" s="653"/>
      <c r="M44" s="401"/>
      <c r="N44" s="401"/>
      <c r="O44" s="401"/>
      <c r="P44" s="653"/>
      <c r="Q44" s="654"/>
      <c r="R44" s="653"/>
      <c r="S44" s="653"/>
      <c r="T44" s="654"/>
      <c r="U44" s="653"/>
      <c r="V44" s="400"/>
      <c r="W44" s="456" t="s">
        <v>564</v>
      </c>
      <c r="X44" s="498"/>
      <c r="Y44" s="494"/>
      <c r="Z44" s="652"/>
      <c r="AA44" s="642"/>
      <c r="AB44" s="643"/>
      <c r="AC44" s="651">
        <f>AC43*4/AF43</f>
        <v>0.16345624656026417</v>
      </c>
      <c r="AD44" s="651">
        <f>AD43*9/AF43</f>
        <v>0.29719317556411667</v>
      </c>
      <c r="AE44" s="651">
        <f>AE43*4/AF43</f>
        <v>0.53935057787561924</v>
      </c>
      <c r="AF44" s="642"/>
    </row>
    <row r="45" spans="2:32" s="641" customFormat="1" ht="21.75" customHeight="1">
      <c r="B45" s="648"/>
      <c r="C45" s="642"/>
      <c r="E45" s="647"/>
      <c r="H45" s="647"/>
      <c r="J45" s="650"/>
      <c r="K45" s="650"/>
      <c r="L45" s="650"/>
      <c r="M45" s="650"/>
      <c r="N45" s="650"/>
      <c r="O45" s="650"/>
      <c r="P45" s="650"/>
      <c r="Q45" s="650"/>
      <c r="R45" s="650"/>
      <c r="S45" s="650"/>
      <c r="T45" s="650"/>
      <c r="U45" s="650"/>
      <c r="V45" s="650"/>
      <c r="W45" s="650"/>
      <c r="X45" s="650"/>
      <c r="Y45" s="650"/>
      <c r="Z45" s="649"/>
      <c r="AA45" s="642"/>
      <c r="AB45" s="643"/>
      <c r="AC45" s="642"/>
      <c r="AD45" s="642"/>
      <c r="AE45" s="642"/>
      <c r="AF45" s="642"/>
    </row>
  </sheetData>
  <mergeCells count="14">
    <mergeCell ref="J45:Y45"/>
    <mergeCell ref="C29:C34"/>
    <mergeCell ref="B33:B34"/>
    <mergeCell ref="C37:C42"/>
    <mergeCell ref="B41:B42"/>
    <mergeCell ref="B25:B26"/>
    <mergeCell ref="C21:C26"/>
    <mergeCell ref="B1:Y1"/>
    <mergeCell ref="B2:G2"/>
    <mergeCell ref="C5:C10"/>
    <mergeCell ref="B9:B10"/>
    <mergeCell ref="C13:C18"/>
    <mergeCell ref="B17:B18"/>
    <mergeCell ref="V5:V44"/>
  </mergeCells>
  <phoneticPr fontId="4" type="noConversion"/>
  <pageMargins left="0.39370078740157483" right="0.15748031496062992" top="0.19685039370078741" bottom="0.15748031496062992" header="0.51181102362204722" footer="0.23622047244094491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C26A7-9D89-427C-8F5F-24953FDCF483}">
  <dimension ref="B1:AF52"/>
  <sheetViews>
    <sheetView view="pageBreakPreview" topLeftCell="A25" zoomScale="50" zoomScaleNormal="40" zoomScaleSheetLayoutView="50" workbookViewId="0">
      <selection activeCell="S17" sqref="S17"/>
    </sheetView>
  </sheetViews>
  <sheetFormatPr defaultRowHeight="20.25"/>
  <cols>
    <col min="1" max="1" width="1.875" style="641" customWidth="1"/>
    <col min="2" max="2" width="4.875" style="648" customWidth="1"/>
    <col min="3" max="3" width="0" style="641" hidden="1" customWidth="1"/>
    <col min="4" max="4" width="30.625" style="641" customWidth="1"/>
    <col min="5" max="5" width="5.625" style="647" customWidth="1"/>
    <col min="6" max="6" width="9.625" style="641" customWidth="1"/>
    <col min="7" max="7" width="30.625" style="641" customWidth="1"/>
    <col min="8" max="8" width="5.625" style="647" customWidth="1"/>
    <col min="9" max="9" width="9.625" style="641" customWidth="1"/>
    <col min="10" max="10" width="30.625" style="641" customWidth="1"/>
    <col min="11" max="11" width="5.625" style="647" customWidth="1"/>
    <col min="12" max="12" width="9.625" style="641" customWidth="1"/>
    <col min="13" max="13" width="30.625" style="641" customWidth="1"/>
    <col min="14" max="14" width="5.625" style="647" customWidth="1"/>
    <col min="15" max="15" width="9.625" style="641" customWidth="1"/>
    <col min="16" max="16" width="30.625" style="641" customWidth="1"/>
    <col min="17" max="17" width="5.625" style="647" customWidth="1"/>
    <col min="18" max="18" width="9.625" style="641" customWidth="1"/>
    <col min="19" max="19" width="30.625" style="641" customWidth="1"/>
    <col min="20" max="20" width="5.625" style="647" customWidth="1"/>
    <col min="21" max="21" width="9.625" style="641" customWidth="1"/>
    <col min="22" max="22" width="12.125" style="646" customWidth="1"/>
    <col min="23" max="23" width="11.75" style="645" customWidth="1"/>
    <col min="24" max="24" width="11.25" style="208" customWidth="1"/>
    <col min="25" max="25" width="6.625" style="644" customWidth="1"/>
    <col min="26" max="26" width="6.625" style="641" customWidth="1"/>
    <col min="27" max="27" width="6" style="642" hidden="1" customWidth="1"/>
    <col min="28" max="28" width="5.5" style="643" hidden="1" customWidth="1"/>
    <col min="29" max="29" width="7.75" style="642" hidden="1" customWidth="1"/>
    <col min="30" max="30" width="8" style="642" hidden="1" customWidth="1"/>
    <col min="31" max="31" width="7.875" style="642" hidden="1" customWidth="1"/>
    <col min="32" max="32" width="7.5" style="642" hidden="1" customWidth="1"/>
    <col min="33" max="16384" width="9" style="641"/>
  </cols>
  <sheetData>
    <row r="1" spans="2:32" s="642" customFormat="1" ht="38.25">
      <c r="B1" s="532" t="s">
        <v>624</v>
      </c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738"/>
      <c r="AB1" s="643"/>
    </row>
    <row r="2" spans="2:32" s="642" customFormat="1" ht="16.5" customHeight="1">
      <c r="B2" s="743"/>
      <c r="C2" s="742"/>
      <c r="D2" s="742"/>
      <c r="E2" s="742"/>
      <c r="F2" s="742"/>
      <c r="G2" s="742"/>
      <c r="H2" s="741"/>
      <c r="I2" s="738"/>
      <c r="J2" s="738"/>
      <c r="K2" s="741"/>
      <c r="L2" s="738"/>
      <c r="M2" s="738"/>
      <c r="N2" s="741"/>
      <c r="O2" s="738"/>
      <c r="P2" s="738"/>
      <c r="Q2" s="741"/>
      <c r="R2" s="738"/>
      <c r="S2" s="738"/>
      <c r="T2" s="741"/>
      <c r="U2" s="738"/>
      <c r="V2" s="740"/>
      <c r="W2" s="739"/>
      <c r="X2" s="527"/>
      <c r="Y2" s="739"/>
      <c r="Z2" s="738"/>
      <c r="AB2" s="643"/>
    </row>
    <row r="3" spans="2:32" s="642" customFormat="1" ht="31.5" customHeight="1" thickBot="1">
      <c r="B3" s="524" t="s">
        <v>127</v>
      </c>
      <c r="C3" s="737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6"/>
      <c r="T3" s="736"/>
      <c r="U3" s="736"/>
      <c r="V3" s="735"/>
      <c r="W3" s="734"/>
      <c r="X3" s="519"/>
      <c r="Y3" s="733"/>
      <c r="Z3" s="652"/>
      <c r="AB3" s="643"/>
    </row>
    <row r="4" spans="2:32" s="724" customFormat="1" ht="43.5">
      <c r="B4" s="732" t="s">
        <v>128</v>
      </c>
      <c r="C4" s="731" t="s">
        <v>129</v>
      </c>
      <c r="D4" s="728" t="s">
        <v>130</v>
      </c>
      <c r="E4" s="514" t="s">
        <v>131</v>
      </c>
      <c r="F4" s="728"/>
      <c r="G4" s="728" t="s">
        <v>133</v>
      </c>
      <c r="H4" s="514" t="s">
        <v>131</v>
      </c>
      <c r="I4" s="728"/>
      <c r="J4" s="728" t="s">
        <v>134</v>
      </c>
      <c r="K4" s="773" t="s">
        <v>131</v>
      </c>
      <c r="L4" s="730"/>
      <c r="M4" s="729" t="s">
        <v>134</v>
      </c>
      <c r="N4" s="772" t="s">
        <v>131</v>
      </c>
      <c r="O4" s="771"/>
      <c r="P4" s="728" t="s">
        <v>134</v>
      </c>
      <c r="Q4" s="514" t="s">
        <v>131</v>
      </c>
      <c r="R4" s="728"/>
      <c r="S4" s="729" t="s">
        <v>135</v>
      </c>
      <c r="T4" s="514" t="s">
        <v>131</v>
      </c>
      <c r="U4" s="728"/>
      <c r="V4" s="512" t="s">
        <v>136</v>
      </c>
      <c r="W4" s="727" t="s">
        <v>137</v>
      </c>
      <c r="X4" s="511" t="s">
        <v>138</v>
      </c>
      <c r="Y4" s="726" t="s">
        <v>139</v>
      </c>
      <c r="Z4" s="725"/>
      <c r="AA4" s="673"/>
      <c r="AB4" s="643"/>
      <c r="AC4" s="642"/>
      <c r="AD4" s="642"/>
      <c r="AE4" s="642"/>
      <c r="AF4" s="642"/>
    </row>
    <row r="5" spans="2:32" s="675" customFormat="1" ht="49.5" customHeight="1">
      <c r="B5" s="680">
        <v>9</v>
      </c>
      <c r="C5" s="688"/>
      <c r="D5" s="453">
        <f>國華9月菜單!A38</f>
        <v>0</v>
      </c>
      <c r="E5" s="453"/>
      <c r="F5" s="507" t="s">
        <v>132</v>
      </c>
      <c r="G5" s="453">
        <f>國華9月菜單!A39</f>
        <v>0</v>
      </c>
      <c r="H5" s="453"/>
      <c r="I5" s="507" t="s">
        <v>132</v>
      </c>
      <c r="J5" s="690">
        <f>國華9月菜單!A40</f>
        <v>0</v>
      </c>
      <c r="K5" s="720"/>
      <c r="L5" s="593" t="s">
        <v>132</v>
      </c>
      <c r="M5" s="690">
        <f>國華9月菜單!A41</f>
        <v>0</v>
      </c>
      <c r="N5" s="689"/>
      <c r="O5" s="593" t="s">
        <v>132</v>
      </c>
      <c r="P5" s="453">
        <f>國華9月菜單!A42</f>
        <v>0</v>
      </c>
      <c r="Q5" s="453"/>
      <c r="R5" s="507" t="s">
        <v>132</v>
      </c>
      <c r="S5" s="453">
        <f>國華9月菜單!A43</f>
        <v>0</v>
      </c>
      <c r="T5" s="453"/>
      <c r="U5" s="507" t="s">
        <v>132</v>
      </c>
      <c r="V5" s="506" t="s">
        <v>495</v>
      </c>
      <c r="W5" s="474" t="s">
        <v>25</v>
      </c>
      <c r="X5" s="473" t="s">
        <v>141</v>
      </c>
      <c r="Y5" s="496">
        <v>0</v>
      </c>
      <c r="Z5" s="642"/>
      <c r="AA5" s="642"/>
      <c r="AB5" s="643"/>
      <c r="AC5" s="642" t="s">
        <v>142</v>
      </c>
      <c r="AD5" s="642" t="s">
        <v>143</v>
      </c>
      <c r="AE5" s="642" t="s">
        <v>144</v>
      </c>
      <c r="AF5" s="642" t="s">
        <v>145</v>
      </c>
    </row>
    <row r="6" spans="2:32" s="641" customFormat="1" ht="27.95" customHeight="1">
      <c r="B6" s="668" t="s">
        <v>146</v>
      </c>
      <c r="C6" s="688"/>
      <c r="D6" s="491"/>
      <c r="E6" s="491"/>
      <c r="F6" s="491"/>
      <c r="G6" s="491"/>
      <c r="H6" s="495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5"/>
      <c r="U6" s="491"/>
      <c r="V6" s="415"/>
      <c r="W6" s="456" t="s">
        <v>494</v>
      </c>
      <c r="X6" s="472" t="s">
        <v>147</v>
      </c>
      <c r="Y6" s="494">
        <v>0</v>
      </c>
      <c r="Z6" s="652"/>
      <c r="AA6" s="673" t="s">
        <v>148</v>
      </c>
      <c r="AB6" s="643">
        <v>6</v>
      </c>
      <c r="AC6" s="643">
        <f>AB6*2</f>
        <v>12</v>
      </c>
      <c r="AD6" s="643"/>
      <c r="AE6" s="643">
        <f>AB6*15</f>
        <v>90</v>
      </c>
      <c r="AF6" s="643">
        <f>AC6*4+AE6*4</f>
        <v>408</v>
      </c>
    </row>
    <row r="7" spans="2:32" s="641" customFormat="1" ht="27.95" customHeight="1">
      <c r="B7" s="668">
        <v>20</v>
      </c>
      <c r="C7" s="688"/>
      <c r="D7" s="491"/>
      <c r="E7" s="491"/>
      <c r="F7" s="491"/>
      <c r="G7" s="616"/>
      <c r="H7" s="613"/>
      <c r="I7" s="493"/>
      <c r="J7" s="491"/>
      <c r="K7" s="491"/>
      <c r="L7" s="491"/>
      <c r="M7" s="491"/>
      <c r="N7" s="491"/>
      <c r="O7" s="491"/>
      <c r="P7" s="491"/>
      <c r="Q7" s="491"/>
      <c r="R7" s="491"/>
      <c r="S7" s="493"/>
      <c r="T7" s="623"/>
      <c r="U7" s="491"/>
      <c r="V7" s="415"/>
      <c r="W7" s="465" t="s">
        <v>24</v>
      </c>
      <c r="X7" s="468" t="s">
        <v>150</v>
      </c>
      <c r="Y7" s="494">
        <v>0</v>
      </c>
      <c r="Z7" s="642"/>
      <c r="AA7" s="671" t="s">
        <v>151</v>
      </c>
      <c r="AB7" s="643">
        <v>2</v>
      </c>
      <c r="AC7" s="670">
        <f>AB7*7</f>
        <v>14</v>
      </c>
      <c r="AD7" s="643">
        <f>AB7*5</f>
        <v>10</v>
      </c>
      <c r="AE7" s="643" t="s">
        <v>152</v>
      </c>
      <c r="AF7" s="669">
        <f>AC7*4+AD7*9</f>
        <v>146</v>
      </c>
    </row>
    <row r="8" spans="2:32" s="641" customFormat="1" ht="27.95" customHeight="1">
      <c r="B8" s="668" t="s">
        <v>153</v>
      </c>
      <c r="C8" s="688"/>
      <c r="D8" s="491"/>
      <c r="E8" s="492"/>
      <c r="F8" s="491"/>
      <c r="G8" s="493"/>
      <c r="H8" s="493"/>
      <c r="I8" s="493"/>
      <c r="J8" s="491"/>
      <c r="K8" s="492"/>
      <c r="L8" s="491"/>
      <c r="M8" s="491"/>
      <c r="N8" s="492"/>
      <c r="O8" s="491"/>
      <c r="P8" s="491"/>
      <c r="Q8" s="492"/>
      <c r="R8" s="491"/>
      <c r="S8" s="624"/>
      <c r="T8" s="625"/>
      <c r="U8" s="624"/>
      <c r="V8" s="415"/>
      <c r="W8" s="456" t="s">
        <v>494</v>
      </c>
      <c r="X8" s="468" t="s">
        <v>154</v>
      </c>
      <c r="Y8" s="494">
        <v>0</v>
      </c>
      <c r="Z8" s="652"/>
      <c r="AA8" s="642" t="s">
        <v>155</v>
      </c>
      <c r="AB8" s="643">
        <v>1.5</v>
      </c>
      <c r="AC8" s="643">
        <f>AB8*1</f>
        <v>1.5</v>
      </c>
      <c r="AD8" s="643" t="s">
        <v>152</v>
      </c>
      <c r="AE8" s="643">
        <f>AB8*5</f>
        <v>7.5</v>
      </c>
      <c r="AF8" s="643">
        <f>AC8*4+AE8*4</f>
        <v>36</v>
      </c>
    </row>
    <row r="9" spans="2:32" s="641" customFormat="1" ht="27.95" customHeight="1">
      <c r="B9" s="665" t="s">
        <v>156</v>
      </c>
      <c r="C9" s="688"/>
      <c r="D9" s="492"/>
      <c r="E9" s="492"/>
      <c r="F9" s="491"/>
      <c r="G9" s="493"/>
      <c r="H9" s="607"/>
      <c r="I9" s="493"/>
      <c r="J9" s="492"/>
      <c r="K9" s="492"/>
      <c r="L9" s="491"/>
      <c r="M9" s="492"/>
      <c r="N9" s="492"/>
      <c r="O9" s="491"/>
      <c r="P9" s="492"/>
      <c r="Q9" s="492"/>
      <c r="R9" s="491"/>
      <c r="S9" s="615"/>
      <c r="T9" s="614"/>
      <c r="U9" s="615"/>
      <c r="V9" s="415"/>
      <c r="W9" s="465" t="s">
        <v>26</v>
      </c>
      <c r="X9" s="468" t="s">
        <v>158</v>
      </c>
      <c r="Y9" s="494">
        <v>0</v>
      </c>
      <c r="Z9" s="642"/>
      <c r="AA9" s="642" t="s">
        <v>159</v>
      </c>
      <c r="AB9" s="643">
        <v>2.5</v>
      </c>
      <c r="AC9" s="643"/>
      <c r="AD9" s="643">
        <f>AB9*5</f>
        <v>12.5</v>
      </c>
      <c r="AE9" s="643" t="s">
        <v>152</v>
      </c>
      <c r="AF9" s="643">
        <f>AD9*9</f>
        <v>112.5</v>
      </c>
    </row>
    <row r="10" spans="2:32" s="641" customFormat="1" ht="27.95" customHeight="1">
      <c r="B10" s="665"/>
      <c r="C10" s="688"/>
      <c r="D10" s="492"/>
      <c r="E10" s="492"/>
      <c r="F10" s="491"/>
      <c r="G10" s="599"/>
      <c r="H10" s="606"/>
      <c r="I10" s="599"/>
      <c r="J10" s="492"/>
      <c r="K10" s="492"/>
      <c r="L10" s="491"/>
      <c r="M10" s="492"/>
      <c r="N10" s="492"/>
      <c r="O10" s="491"/>
      <c r="P10" s="492"/>
      <c r="Q10" s="492"/>
      <c r="R10" s="491"/>
      <c r="S10" s="623"/>
      <c r="T10" s="623"/>
      <c r="U10" s="623"/>
      <c r="V10" s="415"/>
      <c r="W10" s="456" t="s">
        <v>494</v>
      </c>
      <c r="X10" s="467" t="s">
        <v>160</v>
      </c>
      <c r="Y10" s="490">
        <v>0</v>
      </c>
      <c r="Z10" s="652"/>
      <c r="AA10" s="642" t="s">
        <v>161</v>
      </c>
      <c r="AB10" s="643"/>
      <c r="AC10" s="642"/>
      <c r="AD10" s="642"/>
      <c r="AE10" s="642">
        <f>AB10*15</f>
        <v>0</v>
      </c>
      <c r="AF10" s="642"/>
    </row>
    <row r="11" spans="2:32" s="641" customFormat="1" ht="27.95" customHeight="1">
      <c r="B11" s="426" t="s">
        <v>162</v>
      </c>
      <c r="C11" s="685"/>
      <c r="D11" s="492"/>
      <c r="E11" s="492"/>
      <c r="F11" s="491"/>
      <c r="G11" s="599"/>
      <c r="H11" s="600"/>
      <c r="I11" s="599"/>
      <c r="J11" s="492"/>
      <c r="K11" s="492"/>
      <c r="L11" s="491"/>
      <c r="M11" s="492"/>
      <c r="N11" s="492"/>
      <c r="O11" s="491"/>
      <c r="P11" s="492"/>
      <c r="Q11" s="492"/>
      <c r="R11" s="491"/>
      <c r="S11" s="495"/>
      <c r="T11" s="623"/>
      <c r="U11" s="623"/>
      <c r="V11" s="415"/>
      <c r="W11" s="465" t="s">
        <v>163</v>
      </c>
      <c r="X11" s="464"/>
      <c r="Y11" s="494"/>
      <c r="Z11" s="642"/>
      <c r="AA11" s="642"/>
      <c r="AB11" s="643"/>
      <c r="AC11" s="642">
        <f>SUM(AC6:AC10)</f>
        <v>27.5</v>
      </c>
      <c r="AD11" s="642">
        <f>SUM(AD6:AD10)</f>
        <v>22.5</v>
      </c>
      <c r="AE11" s="642">
        <f>SUM(AE6:AE10)</f>
        <v>97.5</v>
      </c>
      <c r="AF11" s="642">
        <f>AC11*4+AD11*9+AE11*4</f>
        <v>702.5</v>
      </c>
    </row>
    <row r="12" spans="2:32" s="641" customFormat="1" ht="27.95" customHeight="1">
      <c r="B12" s="684"/>
      <c r="C12" s="683"/>
      <c r="D12" s="492"/>
      <c r="E12" s="492"/>
      <c r="F12" s="491"/>
      <c r="G12" s="599"/>
      <c r="H12" s="493"/>
      <c r="I12" s="599"/>
      <c r="J12" s="492"/>
      <c r="K12" s="492"/>
      <c r="L12" s="491"/>
      <c r="M12" s="492"/>
      <c r="N12" s="492"/>
      <c r="O12" s="491"/>
      <c r="P12" s="492"/>
      <c r="Q12" s="492"/>
      <c r="R12" s="491"/>
      <c r="S12" s="491"/>
      <c r="T12" s="492"/>
      <c r="U12" s="491"/>
      <c r="V12" s="415"/>
      <c r="W12" s="456" t="s">
        <v>493</v>
      </c>
      <c r="X12" s="455"/>
      <c r="Y12" s="490"/>
      <c r="Z12" s="652"/>
      <c r="AA12" s="642"/>
      <c r="AB12" s="643"/>
      <c r="AC12" s="651">
        <f>AC11*4/AF11</f>
        <v>0.15658362989323843</v>
      </c>
      <c r="AD12" s="651">
        <f>AD11*9/AF11</f>
        <v>0.28825622775800713</v>
      </c>
      <c r="AE12" s="651">
        <f>AE11*4/AF11</f>
        <v>0.55516014234875444</v>
      </c>
      <c r="AF12" s="642"/>
    </row>
    <row r="13" spans="2:32" s="675" customFormat="1" ht="27.95" customHeight="1">
      <c r="B13" s="680">
        <v>9</v>
      </c>
      <c r="C13" s="688"/>
      <c r="D13" s="453" t="e">
        <f>國華9月菜單!#REF!</f>
        <v>#REF!</v>
      </c>
      <c r="E13" s="453"/>
      <c r="F13" s="453"/>
      <c r="G13" s="453">
        <f>國華9月菜單!E39</f>
        <v>0</v>
      </c>
      <c r="H13" s="453"/>
      <c r="I13" s="453"/>
      <c r="J13" s="690">
        <f>國華9月菜單!E40</f>
        <v>0</v>
      </c>
      <c r="K13" s="758"/>
      <c r="L13" s="676"/>
      <c r="M13" s="690">
        <f>國華9月菜單!E41</f>
        <v>0</v>
      </c>
      <c r="N13" s="770"/>
      <c r="O13" s="676"/>
      <c r="P13" s="453">
        <f>國華9月菜單!E42</f>
        <v>0</v>
      </c>
      <c r="Q13" s="453"/>
      <c r="R13" s="453"/>
      <c r="S13" s="453">
        <f>國華9月菜單!E43</f>
        <v>0</v>
      </c>
      <c r="T13" s="453"/>
      <c r="U13" s="453"/>
      <c r="V13" s="415"/>
      <c r="W13" s="474" t="s">
        <v>25</v>
      </c>
      <c r="X13" s="473" t="s">
        <v>141</v>
      </c>
      <c r="Y13" s="496">
        <v>0</v>
      </c>
      <c r="Z13" s="642"/>
      <c r="AA13" s="642"/>
      <c r="AB13" s="643"/>
      <c r="AC13" s="642" t="s">
        <v>142</v>
      </c>
      <c r="AD13" s="642" t="s">
        <v>143</v>
      </c>
      <c r="AE13" s="642" t="s">
        <v>144</v>
      </c>
      <c r="AF13" s="642" t="s">
        <v>145</v>
      </c>
    </row>
    <row r="14" spans="2:32" s="641" customFormat="1" ht="27.95" customHeight="1">
      <c r="B14" s="668" t="s">
        <v>146</v>
      </c>
      <c r="C14" s="688"/>
      <c r="D14" s="491"/>
      <c r="E14" s="491"/>
      <c r="F14" s="491"/>
      <c r="G14" s="491"/>
      <c r="H14" s="495"/>
      <c r="I14" s="491"/>
      <c r="J14" s="491"/>
      <c r="K14" s="491"/>
      <c r="L14" s="491"/>
      <c r="M14" s="491"/>
      <c r="N14" s="491"/>
      <c r="O14" s="491"/>
      <c r="P14" s="491"/>
      <c r="Q14" s="491"/>
      <c r="R14" s="491"/>
      <c r="S14" s="491"/>
      <c r="T14" s="495"/>
      <c r="U14" s="491"/>
      <c r="V14" s="415"/>
      <c r="W14" s="456" t="s">
        <v>494</v>
      </c>
      <c r="X14" s="472" t="s">
        <v>147</v>
      </c>
      <c r="Y14" s="494">
        <v>0</v>
      </c>
      <c r="Z14" s="652"/>
      <c r="AA14" s="673" t="s">
        <v>148</v>
      </c>
      <c r="AB14" s="643">
        <v>6</v>
      </c>
      <c r="AC14" s="643">
        <f>AB14*2</f>
        <v>12</v>
      </c>
      <c r="AD14" s="643"/>
      <c r="AE14" s="643">
        <f>AB14*15</f>
        <v>90</v>
      </c>
      <c r="AF14" s="643">
        <f>AC14*4+AE14*4</f>
        <v>408</v>
      </c>
    </row>
    <row r="15" spans="2:32" s="641" customFormat="1" ht="27.95" customHeight="1">
      <c r="B15" s="668">
        <v>21</v>
      </c>
      <c r="C15" s="688"/>
      <c r="D15" s="491"/>
      <c r="E15" s="491"/>
      <c r="F15" s="491"/>
      <c r="G15" s="616"/>
      <c r="H15" s="613"/>
      <c r="I15" s="493"/>
      <c r="J15" s="491"/>
      <c r="K15" s="491"/>
      <c r="L15" s="491"/>
      <c r="M15" s="491"/>
      <c r="N15" s="491"/>
      <c r="O15" s="491"/>
      <c r="P15" s="491"/>
      <c r="Q15" s="491"/>
      <c r="R15" s="491"/>
      <c r="S15" s="493"/>
      <c r="T15" s="623"/>
      <c r="U15" s="491"/>
      <c r="V15" s="415"/>
      <c r="W15" s="465" t="s">
        <v>24</v>
      </c>
      <c r="X15" s="468" t="s">
        <v>150</v>
      </c>
      <c r="Y15" s="494">
        <v>0</v>
      </c>
      <c r="Z15" s="642"/>
      <c r="AA15" s="671" t="s">
        <v>151</v>
      </c>
      <c r="AB15" s="643">
        <v>2.2000000000000002</v>
      </c>
      <c r="AC15" s="670">
        <f>AB15*7</f>
        <v>15.400000000000002</v>
      </c>
      <c r="AD15" s="643">
        <f>AB15*5</f>
        <v>11</v>
      </c>
      <c r="AE15" s="643" t="s">
        <v>152</v>
      </c>
      <c r="AF15" s="669">
        <f>AC15*4+AD15*9</f>
        <v>160.60000000000002</v>
      </c>
    </row>
    <row r="16" spans="2:32" s="641" customFormat="1" ht="27.95" customHeight="1">
      <c r="B16" s="668" t="s">
        <v>153</v>
      </c>
      <c r="C16" s="688"/>
      <c r="D16" s="491"/>
      <c r="E16" s="492"/>
      <c r="F16" s="491"/>
      <c r="G16" s="493"/>
      <c r="H16" s="493"/>
      <c r="I16" s="493"/>
      <c r="J16" s="491"/>
      <c r="K16" s="492"/>
      <c r="L16" s="491"/>
      <c r="M16" s="491"/>
      <c r="N16" s="492"/>
      <c r="O16" s="491"/>
      <c r="P16" s="491"/>
      <c r="Q16" s="492"/>
      <c r="R16" s="491"/>
      <c r="S16" s="624"/>
      <c r="T16" s="625"/>
      <c r="U16" s="624"/>
      <c r="V16" s="415"/>
      <c r="W16" s="456" t="s">
        <v>494</v>
      </c>
      <c r="X16" s="468" t="s">
        <v>154</v>
      </c>
      <c r="Y16" s="494">
        <v>0</v>
      </c>
      <c r="Z16" s="652"/>
      <c r="AA16" s="642" t="s">
        <v>155</v>
      </c>
      <c r="AB16" s="643">
        <v>1.6</v>
      </c>
      <c r="AC16" s="643">
        <f>AB16*1</f>
        <v>1.6</v>
      </c>
      <c r="AD16" s="643" t="s">
        <v>152</v>
      </c>
      <c r="AE16" s="643">
        <f>AB16*5</f>
        <v>8</v>
      </c>
      <c r="AF16" s="643">
        <f>AC16*4+AE16*4</f>
        <v>38.4</v>
      </c>
    </row>
    <row r="17" spans="2:32" s="641" customFormat="1" ht="27.95" customHeight="1">
      <c r="B17" s="665" t="s">
        <v>164</v>
      </c>
      <c r="C17" s="688"/>
      <c r="D17" s="492"/>
      <c r="E17" s="492"/>
      <c r="F17" s="491"/>
      <c r="G17" s="493"/>
      <c r="H17" s="607"/>
      <c r="I17" s="493"/>
      <c r="J17" s="492"/>
      <c r="K17" s="492"/>
      <c r="L17" s="491"/>
      <c r="M17" s="492"/>
      <c r="N17" s="492"/>
      <c r="O17" s="491"/>
      <c r="P17" s="492"/>
      <c r="Q17" s="492"/>
      <c r="R17" s="491"/>
      <c r="S17" s="615"/>
      <c r="T17" s="614"/>
      <c r="U17" s="615"/>
      <c r="V17" s="415"/>
      <c r="W17" s="465" t="s">
        <v>26</v>
      </c>
      <c r="X17" s="468" t="s">
        <v>158</v>
      </c>
      <c r="Y17" s="494">
        <v>0</v>
      </c>
      <c r="Z17" s="642"/>
      <c r="AA17" s="642" t="s">
        <v>159</v>
      </c>
      <c r="AB17" s="643">
        <v>2.5</v>
      </c>
      <c r="AC17" s="643"/>
      <c r="AD17" s="643">
        <f>AB17*5</f>
        <v>12.5</v>
      </c>
      <c r="AE17" s="643" t="s">
        <v>152</v>
      </c>
      <c r="AF17" s="643">
        <f>AD17*9</f>
        <v>112.5</v>
      </c>
    </row>
    <row r="18" spans="2:32" s="641" customFormat="1" ht="27.95" customHeight="1">
      <c r="B18" s="665"/>
      <c r="C18" s="688"/>
      <c r="D18" s="492"/>
      <c r="E18" s="492"/>
      <c r="F18" s="491"/>
      <c r="G18" s="599"/>
      <c r="H18" s="606"/>
      <c r="I18" s="599"/>
      <c r="J18" s="492"/>
      <c r="K18" s="492"/>
      <c r="L18" s="491"/>
      <c r="M18" s="492"/>
      <c r="N18" s="492"/>
      <c r="O18" s="491"/>
      <c r="P18" s="492"/>
      <c r="Q18" s="492"/>
      <c r="R18" s="491"/>
      <c r="S18" s="623"/>
      <c r="T18" s="623"/>
      <c r="U18" s="623"/>
      <c r="V18" s="415"/>
      <c r="W18" s="456" t="s">
        <v>494</v>
      </c>
      <c r="X18" s="467" t="s">
        <v>160</v>
      </c>
      <c r="Y18" s="490">
        <v>0</v>
      </c>
      <c r="Z18" s="652"/>
      <c r="AA18" s="642" t="s">
        <v>161</v>
      </c>
      <c r="AB18" s="643">
        <v>1</v>
      </c>
      <c r="AC18" s="642"/>
      <c r="AD18" s="642"/>
      <c r="AE18" s="642">
        <f>AB18*15</f>
        <v>15</v>
      </c>
      <c r="AF18" s="642"/>
    </row>
    <row r="19" spans="2:32" s="641" customFormat="1" ht="27.95" customHeight="1">
      <c r="B19" s="426" t="s">
        <v>162</v>
      </c>
      <c r="C19" s="685"/>
      <c r="D19" s="492"/>
      <c r="E19" s="492"/>
      <c r="F19" s="491"/>
      <c r="G19" s="599"/>
      <c r="H19" s="600"/>
      <c r="I19" s="599"/>
      <c r="J19" s="492"/>
      <c r="K19" s="492"/>
      <c r="L19" s="491"/>
      <c r="M19" s="492"/>
      <c r="N19" s="492"/>
      <c r="O19" s="491"/>
      <c r="P19" s="492"/>
      <c r="Q19" s="492"/>
      <c r="R19" s="491"/>
      <c r="S19" s="495"/>
      <c r="T19" s="623"/>
      <c r="U19" s="623"/>
      <c r="V19" s="415"/>
      <c r="W19" s="465" t="s">
        <v>163</v>
      </c>
      <c r="X19" s="464"/>
      <c r="Y19" s="494"/>
      <c r="Z19" s="642"/>
      <c r="AA19" s="642"/>
      <c r="AB19" s="643"/>
      <c r="AC19" s="642">
        <f>SUM(AC14:AC18)</f>
        <v>29.000000000000004</v>
      </c>
      <c r="AD19" s="642">
        <f>SUM(AD14:AD18)</f>
        <v>23.5</v>
      </c>
      <c r="AE19" s="642">
        <f>SUM(AE14:AE18)</f>
        <v>113</v>
      </c>
      <c r="AF19" s="642">
        <f>AC19*4+AD19*9+AE19*4</f>
        <v>779.5</v>
      </c>
    </row>
    <row r="20" spans="2:32" s="641" customFormat="1" ht="27.95" customHeight="1">
      <c r="B20" s="684"/>
      <c r="C20" s="683"/>
      <c r="D20" s="492"/>
      <c r="E20" s="492"/>
      <c r="F20" s="491"/>
      <c r="G20" s="599"/>
      <c r="H20" s="493"/>
      <c r="I20" s="599"/>
      <c r="J20" s="492"/>
      <c r="K20" s="492"/>
      <c r="L20" s="491"/>
      <c r="M20" s="492"/>
      <c r="N20" s="492"/>
      <c r="O20" s="491"/>
      <c r="P20" s="492"/>
      <c r="Q20" s="492"/>
      <c r="R20" s="491"/>
      <c r="S20" s="491"/>
      <c r="T20" s="492"/>
      <c r="U20" s="491"/>
      <c r="V20" s="415"/>
      <c r="W20" s="456" t="s">
        <v>493</v>
      </c>
      <c r="X20" s="455"/>
      <c r="Y20" s="490"/>
      <c r="Z20" s="652"/>
      <c r="AA20" s="642"/>
      <c r="AB20" s="643"/>
      <c r="AC20" s="651">
        <f>AC19*4/AF19</f>
        <v>0.14881334188582426</v>
      </c>
      <c r="AD20" s="651">
        <f>AD19*9/AF19</f>
        <v>0.27132777421423987</v>
      </c>
      <c r="AE20" s="651">
        <f>AE19*4/AF19</f>
        <v>0.5798588838999359</v>
      </c>
      <c r="AF20" s="642"/>
    </row>
    <row r="21" spans="2:32" s="675" customFormat="1" ht="27.95" customHeight="1">
      <c r="B21" s="718">
        <v>9</v>
      </c>
      <c r="C21" s="688"/>
      <c r="D21" s="453" t="str">
        <f>國華9月菜單!I38</f>
        <v>香Q米飯</v>
      </c>
      <c r="E21" s="453" t="s">
        <v>165</v>
      </c>
      <c r="F21" s="453"/>
      <c r="G21" s="453" t="str">
        <f>國華9月菜單!I39</f>
        <v xml:space="preserve"> 鐵板豬柳 </v>
      </c>
      <c r="H21" s="453" t="s">
        <v>166</v>
      </c>
      <c r="I21" s="453"/>
      <c r="J21" s="690" t="str">
        <f>國華9月菜單!I40</f>
        <v xml:space="preserve">醬汁燒蛋+香薯餅(加) </v>
      </c>
      <c r="K21" s="758" t="s">
        <v>231</v>
      </c>
      <c r="L21" s="676"/>
      <c r="M21" s="690" t="str">
        <f>國華9月菜單!I41</f>
        <v xml:space="preserve">四季豆炒絲(豆) </v>
      </c>
      <c r="N21" s="758" t="s">
        <v>167</v>
      </c>
      <c r="O21" s="676"/>
      <c r="P21" s="453" t="str">
        <f>國華9月菜單!I42</f>
        <v>深色蔬菜</v>
      </c>
      <c r="Q21" s="453" t="s">
        <v>167</v>
      </c>
      <c r="R21" s="453"/>
      <c r="S21" s="453" t="str">
        <f>國華9月菜單!I43</f>
        <v>時蔬豆腐鴨湯(豆)</v>
      </c>
      <c r="T21" s="453" t="s">
        <v>166</v>
      </c>
      <c r="U21" s="453"/>
      <c r="V21" s="482"/>
      <c r="W21" s="640" t="s">
        <v>25</v>
      </c>
      <c r="X21" s="473" t="s">
        <v>141</v>
      </c>
      <c r="Y21" s="639">
        <v>5.9</v>
      </c>
      <c r="Z21" s="642"/>
      <c r="AA21" s="642"/>
      <c r="AB21" s="643"/>
      <c r="AC21" s="642" t="s">
        <v>142</v>
      </c>
      <c r="AD21" s="642" t="s">
        <v>143</v>
      </c>
      <c r="AE21" s="642" t="s">
        <v>144</v>
      </c>
      <c r="AF21" s="642" t="s">
        <v>145</v>
      </c>
    </row>
    <row r="22" spans="2:32" s="691" customFormat="1" ht="27.75" customHeight="1">
      <c r="B22" s="707" t="s">
        <v>146</v>
      </c>
      <c r="C22" s="688"/>
      <c r="D22" s="769" t="s">
        <v>465</v>
      </c>
      <c r="E22" s="768"/>
      <c r="F22" s="556">
        <v>110</v>
      </c>
      <c r="G22" s="434" t="s">
        <v>270</v>
      </c>
      <c r="H22" s="434"/>
      <c r="I22" s="434">
        <v>20</v>
      </c>
      <c r="J22" s="434" t="s">
        <v>623</v>
      </c>
      <c r="K22" s="434"/>
      <c r="L22" s="434">
        <v>50</v>
      </c>
      <c r="M22" s="416" t="s">
        <v>576</v>
      </c>
      <c r="N22" s="417"/>
      <c r="O22" s="416">
        <v>60</v>
      </c>
      <c r="P22" s="591" t="s">
        <v>19</v>
      </c>
      <c r="Q22" s="591"/>
      <c r="R22" s="591">
        <v>100</v>
      </c>
      <c r="S22" s="591" t="s">
        <v>260</v>
      </c>
      <c r="T22" s="591" t="s">
        <v>228</v>
      </c>
      <c r="U22" s="591">
        <v>10</v>
      </c>
      <c r="V22" s="482"/>
      <c r="W22" s="627" t="s">
        <v>622</v>
      </c>
      <c r="X22" s="472" t="s">
        <v>147</v>
      </c>
      <c r="Y22" s="626">
        <v>2.5</v>
      </c>
      <c r="Z22" s="694"/>
      <c r="AA22" s="673" t="s">
        <v>148</v>
      </c>
      <c r="AB22" s="643">
        <v>6</v>
      </c>
      <c r="AC22" s="643">
        <f>AB22*2</f>
        <v>12</v>
      </c>
      <c r="AD22" s="643"/>
      <c r="AE22" s="643">
        <f>AB22*15</f>
        <v>90</v>
      </c>
      <c r="AF22" s="643">
        <f>AC22*4+AE22*4</f>
        <v>408</v>
      </c>
    </row>
    <row r="23" spans="2:32" s="691" customFormat="1" ht="27.95" customHeight="1">
      <c r="B23" s="707">
        <v>22</v>
      </c>
      <c r="C23" s="688"/>
      <c r="D23" s="666"/>
      <c r="E23" s="591"/>
      <c r="F23" s="767"/>
      <c r="G23" s="434" t="s">
        <v>621</v>
      </c>
      <c r="H23" s="434"/>
      <c r="I23" s="434">
        <v>50</v>
      </c>
      <c r="J23" s="434" t="s">
        <v>211</v>
      </c>
      <c r="K23" s="434"/>
      <c r="L23" s="434">
        <v>5</v>
      </c>
      <c r="M23" s="416" t="s">
        <v>620</v>
      </c>
      <c r="N23" s="417" t="s">
        <v>228</v>
      </c>
      <c r="O23" s="416">
        <v>3</v>
      </c>
      <c r="P23" s="591"/>
      <c r="Q23" s="591"/>
      <c r="R23" s="591"/>
      <c r="S23" s="591" t="s">
        <v>258</v>
      </c>
      <c r="T23" s="591"/>
      <c r="U23" s="416">
        <v>30</v>
      </c>
      <c r="V23" s="482"/>
      <c r="W23" s="628" t="s">
        <v>24</v>
      </c>
      <c r="X23" s="468" t="s">
        <v>150</v>
      </c>
      <c r="Y23" s="626">
        <v>2.1</v>
      </c>
      <c r="Z23" s="692"/>
      <c r="AA23" s="671" t="s">
        <v>151</v>
      </c>
      <c r="AB23" s="643">
        <v>2</v>
      </c>
      <c r="AC23" s="670">
        <f>AB23*7</f>
        <v>14</v>
      </c>
      <c r="AD23" s="643">
        <f>AB23*5</f>
        <v>10</v>
      </c>
      <c r="AE23" s="643" t="s">
        <v>152</v>
      </c>
      <c r="AF23" s="669">
        <f>AC23*4+AD23*9</f>
        <v>146</v>
      </c>
    </row>
    <row r="24" spans="2:32" s="691" customFormat="1" ht="27.95" customHeight="1">
      <c r="B24" s="707" t="s">
        <v>153</v>
      </c>
      <c r="C24" s="688"/>
      <c r="D24" s="666"/>
      <c r="E24" s="592"/>
      <c r="F24" s="767"/>
      <c r="G24" s="434"/>
      <c r="H24" s="466"/>
      <c r="I24" s="434"/>
      <c r="J24" s="434" t="s">
        <v>580</v>
      </c>
      <c r="K24" s="466"/>
      <c r="L24" s="434">
        <v>10</v>
      </c>
      <c r="M24" s="416" t="s">
        <v>211</v>
      </c>
      <c r="N24" s="417"/>
      <c r="O24" s="416">
        <v>5</v>
      </c>
      <c r="P24" s="401"/>
      <c r="Q24" s="422"/>
      <c r="R24" s="401"/>
      <c r="S24" s="756" t="s">
        <v>546</v>
      </c>
      <c r="T24" s="592"/>
      <c r="U24" s="416">
        <v>3</v>
      </c>
      <c r="V24" s="482"/>
      <c r="W24" s="627" t="s">
        <v>537</v>
      </c>
      <c r="X24" s="468" t="s">
        <v>154</v>
      </c>
      <c r="Y24" s="626">
        <v>2.7</v>
      </c>
      <c r="Z24" s="694"/>
      <c r="AA24" s="642" t="s">
        <v>155</v>
      </c>
      <c r="AB24" s="643">
        <v>1.5</v>
      </c>
      <c r="AC24" s="643">
        <f>AB24*1</f>
        <v>1.5</v>
      </c>
      <c r="AD24" s="643" t="s">
        <v>152</v>
      </c>
      <c r="AE24" s="643">
        <f>AB24*5</f>
        <v>7.5</v>
      </c>
      <c r="AF24" s="643">
        <f>AC24*4+AE24*4</f>
        <v>36</v>
      </c>
    </row>
    <row r="25" spans="2:32" s="691" customFormat="1" ht="27.95" customHeight="1">
      <c r="B25" s="705" t="s">
        <v>183</v>
      </c>
      <c r="C25" s="688"/>
      <c r="D25" s="666"/>
      <c r="E25" s="592"/>
      <c r="F25" s="766"/>
      <c r="G25" s="763"/>
      <c r="H25" s="591"/>
      <c r="I25" s="591"/>
      <c r="J25" s="401"/>
      <c r="K25" s="457"/>
      <c r="L25" s="401"/>
      <c r="M25" s="591"/>
      <c r="N25" s="592"/>
      <c r="O25" s="591"/>
      <c r="P25" s="401"/>
      <c r="Q25" s="401"/>
      <c r="R25" s="401"/>
      <c r="S25" s="591"/>
      <c r="T25" s="592"/>
      <c r="U25" s="591"/>
      <c r="V25" s="482"/>
      <c r="W25" s="628" t="s">
        <v>26</v>
      </c>
      <c r="X25" s="468" t="s">
        <v>158</v>
      </c>
      <c r="Y25" s="626">
        <f>AB26</f>
        <v>0</v>
      </c>
      <c r="Z25" s="692"/>
      <c r="AA25" s="642" t="s">
        <v>159</v>
      </c>
      <c r="AB25" s="643">
        <v>2.5</v>
      </c>
      <c r="AC25" s="643"/>
      <c r="AD25" s="643">
        <f>AB25*5</f>
        <v>12.5</v>
      </c>
      <c r="AE25" s="643" t="s">
        <v>152</v>
      </c>
      <c r="AF25" s="643">
        <f>AD25*9</f>
        <v>112.5</v>
      </c>
    </row>
    <row r="26" spans="2:32" s="691" customFormat="1" ht="27.95" customHeight="1">
      <c r="B26" s="705"/>
      <c r="C26" s="688"/>
      <c r="D26" s="591"/>
      <c r="E26" s="592"/>
      <c r="F26" s="591"/>
      <c r="G26" s="423"/>
      <c r="H26" s="458"/>
      <c r="I26" s="457"/>
      <c r="J26" s="401" t="s">
        <v>619</v>
      </c>
      <c r="K26" s="401" t="s">
        <v>290</v>
      </c>
      <c r="L26" s="401">
        <v>30</v>
      </c>
      <c r="M26" s="423"/>
      <c r="N26" s="423"/>
      <c r="O26" s="423"/>
      <c r="P26" s="401"/>
      <c r="Q26" s="401"/>
      <c r="R26" s="401"/>
      <c r="S26" s="591"/>
      <c r="T26" s="592"/>
      <c r="U26" s="591"/>
      <c r="V26" s="482"/>
      <c r="W26" s="627" t="s">
        <v>535</v>
      </c>
      <c r="X26" s="467" t="s">
        <v>160</v>
      </c>
      <c r="Y26" s="626">
        <v>0</v>
      </c>
      <c r="Z26" s="694"/>
      <c r="AA26" s="642" t="s">
        <v>161</v>
      </c>
      <c r="AB26" s="643"/>
      <c r="AC26" s="642"/>
      <c r="AD26" s="642"/>
      <c r="AE26" s="642">
        <f>AB26*15</f>
        <v>0</v>
      </c>
      <c r="AF26" s="642"/>
    </row>
    <row r="27" spans="2:32" s="691" customFormat="1" ht="27.95" customHeight="1">
      <c r="B27" s="426" t="s">
        <v>162</v>
      </c>
      <c r="C27" s="704"/>
      <c r="D27" s="416"/>
      <c r="E27" s="471"/>
      <c r="F27" s="416"/>
      <c r="G27" s="591"/>
      <c r="H27" s="592"/>
      <c r="I27" s="591"/>
      <c r="J27" s="434"/>
      <c r="K27" s="466"/>
      <c r="L27" s="434"/>
      <c r="M27" s="418"/>
      <c r="N27" s="756"/>
      <c r="O27" s="591"/>
      <c r="P27" s="434"/>
      <c r="Q27" s="466"/>
      <c r="R27" s="434"/>
      <c r="S27" s="591"/>
      <c r="T27" s="592"/>
      <c r="U27" s="591"/>
      <c r="V27" s="482"/>
      <c r="W27" s="628" t="s">
        <v>163</v>
      </c>
      <c r="X27" s="464"/>
      <c r="Y27" s="626"/>
      <c r="Z27" s="692"/>
      <c r="AA27" s="642"/>
      <c r="AB27" s="643"/>
      <c r="AC27" s="642">
        <f>SUM(AC22:AC26)</f>
        <v>27.5</v>
      </c>
      <c r="AD27" s="642">
        <f>SUM(AD22:AD26)</f>
        <v>22.5</v>
      </c>
      <c r="AE27" s="642">
        <f>SUM(AE22:AE26)</f>
        <v>97.5</v>
      </c>
      <c r="AF27" s="642">
        <f>AC27*4+AD27*9+AE27*4</f>
        <v>702.5</v>
      </c>
    </row>
    <row r="28" spans="2:32" s="691" customFormat="1" ht="27.95" customHeight="1" thickBot="1">
      <c r="B28" s="700"/>
      <c r="C28" s="699"/>
      <c r="D28" s="401"/>
      <c r="E28" s="422"/>
      <c r="F28" s="401"/>
      <c r="G28" s="591"/>
      <c r="H28" s="592"/>
      <c r="I28" s="591"/>
      <c r="J28" s="434"/>
      <c r="K28" s="466"/>
      <c r="L28" s="434"/>
      <c r="M28" s="765"/>
      <c r="N28" s="764"/>
      <c r="O28" s="763"/>
      <c r="P28" s="423"/>
      <c r="Q28" s="423"/>
      <c r="R28" s="423"/>
      <c r="S28" s="591"/>
      <c r="T28" s="592"/>
      <c r="U28" s="591"/>
      <c r="V28" s="482"/>
      <c r="W28" s="627" t="s">
        <v>618</v>
      </c>
      <c r="X28" s="498"/>
      <c r="Y28" s="626"/>
      <c r="Z28" s="694"/>
      <c r="AA28" s="692"/>
      <c r="AB28" s="693"/>
      <c r="AC28" s="651">
        <f>AC27*4/AF27</f>
        <v>0.15658362989323843</v>
      </c>
      <c r="AD28" s="651">
        <f>AD27*9/AF27</f>
        <v>0.28825622775800713</v>
      </c>
      <c r="AE28" s="651">
        <f>AE27*4/AF27</f>
        <v>0.55516014234875444</v>
      </c>
      <c r="AF28" s="692"/>
    </row>
    <row r="29" spans="2:32" s="675" customFormat="1" ht="27.95" customHeight="1">
      <c r="B29" s="680">
        <v>9</v>
      </c>
      <c r="C29" s="688"/>
      <c r="D29" s="453" t="str">
        <f>國華9月菜單!M38</f>
        <v>芋頭小米飯</v>
      </c>
      <c r="E29" s="453" t="s">
        <v>165</v>
      </c>
      <c r="F29" s="453"/>
      <c r="G29" s="453" t="str">
        <f>國華9月菜單!M39</f>
        <v xml:space="preserve">  香汁鯛魚(海) </v>
      </c>
      <c r="H29" s="453" t="s">
        <v>617</v>
      </c>
      <c r="I29" s="453"/>
      <c r="J29" s="690" t="str">
        <f>國華9月菜單!M40</f>
        <v>絲瓜麵線</v>
      </c>
      <c r="K29" s="758" t="s">
        <v>166</v>
      </c>
      <c r="L29" s="762"/>
      <c r="M29" s="761" t="str">
        <f>國華9月菜單!M41</f>
        <v>皇帝鴨</v>
      </c>
      <c r="N29" s="713" t="s">
        <v>166</v>
      </c>
      <c r="O29" s="676"/>
      <c r="P29" s="453" t="str">
        <f>國華9月菜單!M42</f>
        <v xml:space="preserve">深色蔬菜 </v>
      </c>
      <c r="Q29" s="453" t="s">
        <v>167</v>
      </c>
      <c r="R29" s="453"/>
      <c r="S29" s="690" t="str">
        <f>國華9月菜單!M43</f>
        <v>筍片雞湯</v>
      </c>
      <c r="T29" s="720" t="s">
        <v>166</v>
      </c>
      <c r="U29" s="676"/>
      <c r="V29" s="415"/>
      <c r="W29" s="640" t="s">
        <v>25</v>
      </c>
      <c r="X29" s="473" t="s">
        <v>141</v>
      </c>
      <c r="Y29" s="639">
        <v>5.7</v>
      </c>
      <c r="Z29" s="642"/>
      <c r="AA29" s="642"/>
      <c r="AB29" s="643"/>
      <c r="AC29" s="642" t="s">
        <v>142</v>
      </c>
      <c r="AD29" s="642" t="s">
        <v>143</v>
      </c>
      <c r="AE29" s="642" t="s">
        <v>144</v>
      </c>
      <c r="AF29" s="642" t="s">
        <v>145</v>
      </c>
    </row>
    <row r="30" spans="2:32" s="641" customFormat="1" ht="27.95" customHeight="1">
      <c r="B30" s="668" t="s">
        <v>146</v>
      </c>
      <c r="C30" s="688"/>
      <c r="D30" s="591" t="s">
        <v>465</v>
      </c>
      <c r="E30" s="591"/>
      <c r="F30" s="416">
        <v>74</v>
      </c>
      <c r="G30" s="591" t="s">
        <v>616</v>
      </c>
      <c r="H30" s="591" t="s">
        <v>544</v>
      </c>
      <c r="I30" s="591">
        <v>50</v>
      </c>
      <c r="J30" s="756" t="s">
        <v>553</v>
      </c>
      <c r="K30" s="756"/>
      <c r="L30" s="756">
        <v>30</v>
      </c>
      <c r="M30" s="416" t="s">
        <v>546</v>
      </c>
      <c r="N30" s="416"/>
      <c r="O30" s="416">
        <v>40</v>
      </c>
      <c r="P30" s="591" t="s">
        <v>19</v>
      </c>
      <c r="Q30" s="591"/>
      <c r="R30" s="591">
        <v>100</v>
      </c>
      <c r="S30" s="756" t="s">
        <v>615</v>
      </c>
      <c r="T30" s="756"/>
      <c r="U30" s="756">
        <v>35</v>
      </c>
      <c r="V30" s="415"/>
      <c r="W30" s="627" t="s">
        <v>614</v>
      </c>
      <c r="X30" s="472" t="s">
        <v>147</v>
      </c>
      <c r="Y30" s="626">
        <v>2.4</v>
      </c>
      <c r="Z30" s="652"/>
      <c r="AA30" s="673" t="s">
        <v>148</v>
      </c>
      <c r="AB30" s="643">
        <v>6</v>
      </c>
      <c r="AC30" s="643">
        <f>AB30*2</f>
        <v>12</v>
      </c>
      <c r="AD30" s="643"/>
      <c r="AE30" s="643">
        <f>AB30*15</f>
        <v>90</v>
      </c>
      <c r="AF30" s="643">
        <f>AC30*4+AE30*4</f>
        <v>408</v>
      </c>
    </row>
    <row r="31" spans="2:32" s="641" customFormat="1" ht="27.95" customHeight="1">
      <c r="B31" s="668">
        <v>23</v>
      </c>
      <c r="C31" s="688"/>
      <c r="D31" s="591" t="s">
        <v>613</v>
      </c>
      <c r="E31" s="591"/>
      <c r="F31" s="416">
        <v>30</v>
      </c>
      <c r="G31" s="591"/>
      <c r="H31" s="591"/>
      <c r="I31" s="591"/>
      <c r="J31" s="756" t="s">
        <v>612</v>
      </c>
      <c r="K31" s="756"/>
      <c r="L31" s="756">
        <v>10</v>
      </c>
      <c r="M31" s="416" t="s">
        <v>566</v>
      </c>
      <c r="N31" s="416"/>
      <c r="O31" s="416">
        <v>10</v>
      </c>
      <c r="P31" s="429"/>
      <c r="Q31" s="432"/>
      <c r="R31" s="429"/>
      <c r="S31" s="756" t="s">
        <v>524</v>
      </c>
      <c r="T31" s="756"/>
      <c r="U31" s="417">
        <v>3</v>
      </c>
      <c r="V31" s="415"/>
      <c r="W31" s="628" t="s">
        <v>24</v>
      </c>
      <c r="X31" s="468" t="s">
        <v>150</v>
      </c>
      <c r="Y31" s="626">
        <v>2</v>
      </c>
      <c r="Z31" s="642"/>
      <c r="AA31" s="671" t="s">
        <v>151</v>
      </c>
      <c r="AB31" s="643">
        <v>2.2999999999999998</v>
      </c>
      <c r="AC31" s="670">
        <f>AB31*7</f>
        <v>16.099999999999998</v>
      </c>
      <c r="AD31" s="643">
        <f>AB31*5</f>
        <v>11.5</v>
      </c>
      <c r="AE31" s="643" t="s">
        <v>152</v>
      </c>
      <c r="AF31" s="669">
        <f>AC31*4+AD31*9</f>
        <v>167.89999999999998</v>
      </c>
    </row>
    <row r="32" spans="2:32" s="641" customFormat="1" ht="27.95" customHeight="1">
      <c r="B32" s="668" t="s">
        <v>153</v>
      </c>
      <c r="C32" s="688"/>
      <c r="D32" s="591" t="s">
        <v>520</v>
      </c>
      <c r="E32" s="592"/>
      <c r="F32" s="416">
        <v>26</v>
      </c>
      <c r="G32" s="434"/>
      <c r="H32" s="434"/>
      <c r="I32" s="434"/>
      <c r="J32" s="423"/>
      <c r="K32" s="592"/>
      <c r="L32" s="429"/>
      <c r="M32" s="434" t="s">
        <v>214</v>
      </c>
      <c r="N32" s="434"/>
      <c r="O32" s="434">
        <v>20</v>
      </c>
      <c r="P32" s="401"/>
      <c r="Q32" s="422"/>
      <c r="R32" s="401"/>
      <c r="S32" s="756"/>
      <c r="T32" s="591"/>
      <c r="U32" s="591"/>
      <c r="V32" s="415"/>
      <c r="W32" s="627" t="s">
        <v>611</v>
      </c>
      <c r="X32" s="468" t="s">
        <v>154</v>
      </c>
      <c r="Y32" s="626">
        <v>2.2000000000000002</v>
      </c>
      <c r="Z32" s="652"/>
      <c r="AA32" s="642" t="s">
        <v>155</v>
      </c>
      <c r="AB32" s="643">
        <v>1.5</v>
      </c>
      <c r="AC32" s="643">
        <f>AB32*1</f>
        <v>1.5</v>
      </c>
      <c r="AD32" s="643" t="s">
        <v>152</v>
      </c>
      <c r="AE32" s="643">
        <f>AB32*5</f>
        <v>7.5</v>
      </c>
      <c r="AF32" s="643">
        <f>AC32*4+AE32*4</f>
        <v>36</v>
      </c>
    </row>
    <row r="33" spans="2:32" s="641" customFormat="1" ht="27.95" customHeight="1">
      <c r="B33" s="665" t="s">
        <v>200</v>
      </c>
      <c r="C33" s="688"/>
      <c r="D33" s="592"/>
      <c r="E33" s="592"/>
      <c r="F33" s="591"/>
      <c r="G33" s="423"/>
      <c r="H33" s="759"/>
      <c r="I33" s="760"/>
      <c r="J33" s="401"/>
      <c r="K33" s="422"/>
      <c r="L33" s="401"/>
      <c r="M33" s="434"/>
      <c r="N33" s="434"/>
      <c r="O33" s="434"/>
      <c r="P33" s="401"/>
      <c r="Q33" s="401"/>
      <c r="R33" s="401"/>
      <c r="S33" s="401"/>
      <c r="T33" s="422"/>
      <c r="U33" s="401"/>
      <c r="V33" s="415"/>
      <c r="W33" s="628" t="s">
        <v>26</v>
      </c>
      <c r="X33" s="468" t="s">
        <v>158</v>
      </c>
      <c r="Y33" s="626">
        <v>0</v>
      </c>
      <c r="Z33" s="642"/>
      <c r="AA33" s="642" t="s">
        <v>159</v>
      </c>
      <c r="AB33" s="643">
        <v>2.5</v>
      </c>
      <c r="AC33" s="643"/>
      <c r="AD33" s="643">
        <f>AB33*5</f>
        <v>12.5</v>
      </c>
      <c r="AE33" s="643" t="s">
        <v>152</v>
      </c>
      <c r="AF33" s="643">
        <f>AD33*9</f>
        <v>112.5</v>
      </c>
    </row>
    <row r="34" spans="2:32" s="641" customFormat="1" ht="27.95" customHeight="1">
      <c r="B34" s="665"/>
      <c r="C34" s="688"/>
      <c r="D34" s="458"/>
      <c r="E34" s="458"/>
      <c r="F34" s="457"/>
      <c r="G34" s="423"/>
      <c r="H34" s="759"/>
      <c r="I34" s="681"/>
      <c r="J34" s="401"/>
      <c r="K34" s="401"/>
      <c r="L34" s="401"/>
      <c r="M34" s="401"/>
      <c r="N34" s="458"/>
      <c r="O34" s="401"/>
      <c r="P34" s="401"/>
      <c r="Q34" s="401"/>
      <c r="R34" s="401"/>
      <c r="S34" s="401"/>
      <c r="T34" s="401"/>
      <c r="U34" s="401"/>
      <c r="V34" s="415"/>
      <c r="W34" s="627" t="s">
        <v>610</v>
      </c>
      <c r="X34" s="467" t="s">
        <v>160</v>
      </c>
      <c r="Y34" s="626">
        <v>0</v>
      </c>
      <c r="Z34" s="652"/>
      <c r="AA34" s="642" t="s">
        <v>161</v>
      </c>
      <c r="AB34" s="643">
        <v>1</v>
      </c>
      <c r="AC34" s="642"/>
      <c r="AD34" s="642"/>
      <c r="AE34" s="642">
        <f>AB34*15</f>
        <v>15</v>
      </c>
      <c r="AF34" s="642"/>
    </row>
    <row r="35" spans="2:32" s="641" customFormat="1" ht="27.95" customHeight="1">
      <c r="B35" s="426" t="s">
        <v>162</v>
      </c>
      <c r="C35" s="685"/>
      <c r="D35" s="458"/>
      <c r="E35" s="458"/>
      <c r="F35" s="457"/>
      <c r="G35" s="681"/>
      <c r="H35" s="759"/>
      <c r="I35" s="681"/>
      <c r="J35" s="401"/>
      <c r="K35" s="401"/>
      <c r="L35" s="401"/>
      <c r="M35" s="401"/>
      <c r="N35" s="401"/>
      <c r="O35" s="401"/>
      <c r="P35" s="434"/>
      <c r="Q35" s="466"/>
      <c r="R35" s="434"/>
      <c r="S35" s="401"/>
      <c r="T35" s="401"/>
      <c r="U35" s="401"/>
      <c r="V35" s="415"/>
      <c r="W35" s="628" t="s">
        <v>163</v>
      </c>
      <c r="X35" s="464"/>
      <c r="Y35" s="626"/>
      <c r="Z35" s="642"/>
      <c r="AA35" s="642"/>
      <c r="AB35" s="643"/>
      <c r="AC35" s="642">
        <f>SUM(AC30:AC34)</f>
        <v>29.599999999999998</v>
      </c>
      <c r="AD35" s="642">
        <f>SUM(AD30:AD34)</f>
        <v>24</v>
      </c>
      <c r="AE35" s="642">
        <f>SUM(AE30:AE34)</f>
        <v>112.5</v>
      </c>
      <c r="AF35" s="642">
        <f>AC35*4+AD35*9+AE35*4</f>
        <v>784.4</v>
      </c>
    </row>
    <row r="36" spans="2:32" s="641" customFormat="1" ht="27.95" customHeight="1">
      <c r="B36" s="684"/>
      <c r="C36" s="683"/>
      <c r="D36" s="592"/>
      <c r="E36" s="592"/>
      <c r="F36" s="591"/>
      <c r="G36" s="681"/>
      <c r="H36" s="682"/>
      <c r="I36" s="681"/>
      <c r="J36" s="423"/>
      <c r="K36" s="466"/>
      <c r="L36" s="434"/>
      <c r="M36" s="401"/>
      <c r="N36" s="401"/>
      <c r="O36" s="401"/>
      <c r="P36" s="434"/>
      <c r="Q36" s="466"/>
      <c r="R36" s="434"/>
      <c r="S36" s="434"/>
      <c r="T36" s="466"/>
      <c r="U36" s="434"/>
      <c r="V36" s="415"/>
      <c r="W36" s="627" t="s">
        <v>609</v>
      </c>
      <c r="X36" s="455"/>
      <c r="Y36" s="626"/>
      <c r="Z36" s="652"/>
      <c r="AA36" s="642"/>
      <c r="AB36" s="643"/>
      <c r="AC36" s="651">
        <f>AC35*4/AF35</f>
        <v>0.15094339622641509</v>
      </c>
      <c r="AD36" s="651">
        <f>AD35*9/AF35</f>
        <v>0.27536970933197347</v>
      </c>
      <c r="AE36" s="651">
        <f>AE35*4/AF35</f>
        <v>0.57368689444161147</v>
      </c>
      <c r="AF36" s="642"/>
    </row>
    <row r="37" spans="2:32" s="675" customFormat="1" ht="27.95" customHeight="1">
      <c r="B37" s="680">
        <v>9</v>
      </c>
      <c r="C37" s="688"/>
      <c r="D37" s="453" t="str">
        <f>國華9月菜單!Q38</f>
        <v>特製拌麵</v>
      </c>
      <c r="E37" s="453" t="s">
        <v>167</v>
      </c>
      <c r="F37" s="453"/>
      <c r="G37" s="453" t="str">
        <f>國華9月菜單!Q39</f>
        <v xml:space="preserve"> 香汁雞里肉 </v>
      </c>
      <c r="H37" s="453" t="s">
        <v>492</v>
      </c>
      <c r="I37" s="453"/>
      <c r="J37" s="690" t="str">
        <f>國華9月菜單!Q40</f>
        <v>芝麻包(冷)</v>
      </c>
      <c r="K37" s="758" t="s">
        <v>165</v>
      </c>
      <c r="L37" s="676"/>
      <c r="M37" s="690" t="str">
        <f>國華9月菜單!Q41</f>
        <v>香筍魷魚(海)</v>
      </c>
      <c r="N37" s="713" t="s">
        <v>166</v>
      </c>
      <c r="O37" s="676"/>
      <c r="P37" s="453" t="str">
        <f>國華9月菜單!Q42</f>
        <v xml:space="preserve">深色蔬菜 </v>
      </c>
      <c r="Q37" s="453" t="s">
        <v>167</v>
      </c>
      <c r="R37" s="453"/>
      <c r="S37" s="690" t="str">
        <f>國華9月菜單!Q43</f>
        <v>土瓶蒸湯</v>
      </c>
      <c r="T37" s="689" t="s">
        <v>166</v>
      </c>
      <c r="U37" s="676"/>
      <c r="V37" s="415"/>
      <c r="W37" s="640" t="s">
        <v>25</v>
      </c>
      <c r="X37" s="473" t="s">
        <v>141</v>
      </c>
      <c r="Y37" s="757">
        <v>5.7</v>
      </c>
      <c r="Z37" s="642"/>
      <c r="AA37" s="642"/>
      <c r="AB37" s="643"/>
      <c r="AC37" s="642" t="s">
        <v>142</v>
      </c>
      <c r="AD37" s="642" t="s">
        <v>143</v>
      </c>
      <c r="AE37" s="642" t="s">
        <v>144</v>
      </c>
      <c r="AF37" s="642" t="s">
        <v>145</v>
      </c>
    </row>
    <row r="38" spans="2:32" s="641" customFormat="1" ht="27.95" customHeight="1">
      <c r="B38" s="668" t="s">
        <v>146</v>
      </c>
      <c r="C38" s="688"/>
      <c r="D38" s="591" t="s">
        <v>513</v>
      </c>
      <c r="E38" s="591"/>
      <c r="F38" s="591">
        <v>135</v>
      </c>
      <c r="G38" s="674" t="s">
        <v>608</v>
      </c>
      <c r="H38" s="416"/>
      <c r="I38" s="416">
        <v>60</v>
      </c>
      <c r="J38" s="429" t="s">
        <v>607</v>
      </c>
      <c r="K38" s="424" t="s">
        <v>307</v>
      </c>
      <c r="L38" s="429">
        <v>30</v>
      </c>
      <c r="M38" s="591" t="s">
        <v>490</v>
      </c>
      <c r="N38" s="591"/>
      <c r="O38" s="591">
        <v>60</v>
      </c>
      <c r="P38" s="416" t="s">
        <v>19</v>
      </c>
      <c r="Q38" s="416"/>
      <c r="R38" s="416">
        <v>100</v>
      </c>
      <c r="S38" s="417" t="s">
        <v>214</v>
      </c>
      <c r="T38" s="417"/>
      <c r="U38" s="417">
        <v>30</v>
      </c>
      <c r="V38" s="415"/>
      <c r="W38" s="627" t="s">
        <v>606</v>
      </c>
      <c r="X38" s="472" t="s">
        <v>147</v>
      </c>
      <c r="Y38" s="755">
        <v>2.4500000000000002</v>
      </c>
      <c r="Z38" s="652"/>
      <c r="AA38" s="673" t="s">
        <v>148</v>
      </c>
      <c r="AB38" s="643">
        <v>6</v>
      </c>
      <c r="AC38" s="643">
        <f>AB38*2</f>
        <v>12</v>
      </c>
      <c r="AD38" s="643"/>
      <c r="AE38" s="643">
        <f>AB38*15</f>
        <v>90</v>
      </c>
      <c r="AF38" s="643">
        <f>AC38*4+AE38*4</f>
        <v>408</v>
      </c>
    </row>
    <row r="39" spans="2:32" s="641" customFormat="1" ht="27.95" customHeight="1">
      <c r="B39" s="668">
        <v>24</v>
      </c>
      <c r="C39" s="688"/>
      <c r="D39" s="591" t="s">
        <v>270</v>
      </c>
      <c r="E39" s="591"/>
      <c r="F39" s="591">
        <v>10</v>
      </c>
      <c r="G39" s="401"/>
      <c r="H39" s="401"/>
      <c r="I39" s="423"/>
      <c r="J39" s="423"/>
      <c r="K39" s="423"/>
      <c r="L39" s="423"/>
      <c r="M39" s="591" t="s">
        <v>592</v>
      </c>
      <c r="N39" s="591" t="s">
        <v>282</v>
      </c>
      <c r="O39" s="591">
        <v>10</v>
      </c>
      <c r="P39" s="416"/>
      <c r="Q39" s="417"/>
      <c r="R39" s="416"/>
      <c r="S39" s="417" t="s">
        <v>524</v>
      </c>
      <c r="T39" s="417"/>
      <c r="U39" s="417">
        <v>3</v>
      </c>
      <c r="V39" s="415"/>
      <c r="W39" s="628" t="s">
        <v>24</v>
      </c>
      <c r="X39" s="468" t="s">
        <v>150</v>
      </c>
      <c r="Y39" s="755">
        <v>2.1</v>
      </c>
      <c r="Z39" s="642"/>
      <c r="AA39" s="671" t="s">
        <v>151</v>
      </c>
      <c r="AB39" s="643">
        <v>2.2999999999999998</v>
      </c>
      <c r="AC39" s="670">
        <f>AB39*7</f>
        <v>16.099999999999998</v>
      </c>
      <c r="AD39" s="643">
        <f>AB39*5</f>
        <v>11.5</v>
      </c>
      <c r="AE39" s="643" t="s">
        <v>152</v>
      </c>
      <c r="AF39" s="669">
        <f>AC39*4+AD39*9</f>
        <v>167.89999999999998</v>
      </c>
    </row>
    <row r="40" spans="2:32" s="641" customFormat="1" ht="27.95" customHeight="1">
      <c r="B40" s="668" t="s">
        <v>153</v>
      </c>
      <c r="C40" s="688"/>
      <c r="D40" s="591" t="s">
        <v>488</v>
      </c>
      <c r="E40" s="592"/>
      <c r="F40" s="591">
        <v>5</v>
      </c>
      <c r="G40" s="401"/>
      <c r="H40" s="422"/>
      <c r="I40" s="401"/>
      <c r="J40" s="423"/>
      <c r="K40" s="554"/>
      <c r="L40" s="423"/>
      <c r="M40" s="591" t="s">
        <v>566</v>
      </c>
      <c r="N40" s="592"/>
      <c r="O40" s="591">
        <v>5</v>
      </c>
      <c r="P40" s="416"/>
      <c r="Q40" s="417"/>
      <c r="R40" s="416"/>
      <c r="S40" s="417" t="s">
        <v>566</v>
      </c>
      <c r="T40" s="417"/>
      <c r="U40" s="417">
        <v>3</v>
      </c>
      <c r="V40" s="415"/>
      <c r="W40" s="627" t="s">
        <v>518</v>
      </c>
      <c r="X40" s="468" t="s">
        <v>154</v>
      </c>
      <c r="Y40" s="755">
        <v>2.2999999999999998</v>
      </c>
      <c r="Z40" s="652"/>
      <c r="AA40" s="642" t="s">
        <v>155</v>
      </c>
      <c r="AB40" s="643">
        <v>1.6</v>
      </c>
      <c r="AC40" s="643">
        <f>AB40*1</f>
        <v>1.6</v>
      </c>
      <c r="AD40" s="643" t="s">
        <v>152</v>
      </c>
      <c r="AE40" s="643">
        <f>AB40*5</f>
        <v>8</v>
      </c>
      <c r="AF40" s="643">
        <f>AC40*4+AE40*4</f>
        <v>38.4</v>
      </c>
    </row>
    <row r="41" spans="2:32" s="641" customFormat="1" ht="27.95" customHeight="1">
      <c r="B41" s="665" t="s">
        <v>217</v>
      </c>
      <c r="C41" s="688"/>
      <c r="D41" s="591" t="s">
        <v>211</v>
      </c>
      <c r="E41" s="592"/>
      <c r="F41" s="591">
        <v>5</v>
      </c>
      <c r="G41" s="672"/>
      <c r="H41" s="418"/>
      <c r="I41" s="418"/>
      <c r="J41" s="429"/>
      <c r="K41" s="424"/>
      <c r="L41" s="429"/>
      <c r="M41" s="591" t="s">
        <v>211</v>
      </c>
      <c r="N41" s="592"/>
      <c r="O41" s="591">
        <v>5</v>
      </c>
      <c r="P41" s="591"/>
      <c r="Q41" s="756"/>
      <c r="R41" s="591"/>
      <c r="S41" s="629"/>
      <c r="T41" s="629"/>
      <c r="U41" s="629"/>
      <c r="V41" s="415"/>
      <c r="W41" s="628" t="s">
        <v>26</v>
      </c>
      <c r="X41" s="468" t="s">
        <v>158</v>
      </c>
      <c r="Y41" s="755">
        <f>AB42</f>
        <v>0</v>
      </c>
      <c r="Z41" s="642"/>
      <c r="AA41" s="642" t="s">
        <v>159</v>
      </c>
      <c r="AB41" s="643">
        <v>2.5</v>
      </c>
      <c r="AC41" s="643"/>
      <c r="AD41" s="643">
        <f>AB41*5</f>
        <v>12.5</v>
      </c>
      <c r="AE41" s="643" t="s">
        <v>152</v>
      </c>
      <c r="AF41" s="643">
        <f>AD41*9</f>
        <v>112.5</v>
      </c>
    </row>
    <row r="42" spans="2:32" s="641" customFormat="1" ht="27.95" customHeight="1">
      <c r="B42" s="665"/>
      <c r="C42" s="688"/>
      <c r="D42" s="591" t="s">
        <v>312</v>
      </c>
      <c r="E42" s="592"/>
      <c r="F42" s="591">
        <v>15</v>
      </c>
      <c r="G42" s="423"/>
      <c r="H42" s="458"/>
      <c r="I42" s="457"/>
      <c r="J42" s="401"/>
      <c r="K42" s="401"/>
      <c r="L42" s="401"/>
      <c r="M42" s="434" t="s">
        <v>529</v>
      </c>
      <c r="N42" s="434"/>
      <c r="O42" s="434">
        <v>0.1</v>
      </c>
      <c r="P42" s="591"/>
      <c r="Q42" s="592"/>
      <c r="R42" s="591"/>
      <c r="S42" s="756"/>
      <c r="T42" s="592"/>
      <c r="U42" s="756"/>
      <c r="V42" s="415"/>
      <c r="W42" s="627" t="s">
        <v>483</v>
      </c>
      <c r="X42" s="467" t="s">
        <v>160</v>
      </c>
      <c r="Y42" s="755">
        <v>0</v>
      </c>
      <c r="Z42" s="652"/>
      <c r="AA42" s="642" t="s">
        <v>161</v>
      </c>
      <c r="AB42" s="643"/>
      <c r="AC42" s="642"/>
      <c r="AD42" s="642"/>
      <c r="AE42" s="642">
        <f>AB42*15</f>
        <v>0</v>
      </c>
      <c r="AF42" s="642"/>
    </row>
    <row r="43" spans="2:32" s="641" customFormat="1" ht="27.95" customHeight="1">
      <c r="B43" s="426" t="s">
        <v>162</v>
      </c>
      <c r="C43" s="685"/>
      <c r="D43" s="416" t="s">
        <v>457</v>
      </c>
      <c r="E43" s="471"/>
      <c r="F43" s="416">
        <v>5</v>
      </c>
      <c r="G43" s="591"/>
      <c r="H43" s="592"/>
      <c r="I43" s="591"/>
      <c r="J43" s="434"/>
      <c r="K43" s="466"/>
      <c r="L43" s="434"/>
      <c r="M43" s="418"/>
      <c r="N43" s="756"/>
      <c r="O43" s="591"/>
      <c r="P43" s="457"/>
      <c r="Q43" s="457"/>
      <c r="R43" s="457"/>
      <c r="S43" s="756"/>
      <c r="T43" s="592"/>
      <c r="U43" s="591"/>
      <c r="V43" s="415"/>
      <c r="W43" s="628" t="s">
        <v>163</v>
      </c>
      <c r="X43" s="464"/>
      <c r="Y43" s="755"/>
      <c r="Z43" s="642"/>
      <c r="AA43" s="642"/>
      <c r="AB43" s="643"/>
      <c r="AC43" s="642">
        <f>SUM(AC38:AC42)</f>
        <v>29.7</v>
      </c>
      <c r="AD43" s="642">
        <f>SUM(AD38:AD42)</f>
        <v>24</v>
      </c>
      <c r="AE43" s="642">
        <f>SUM(AE38:AE42)</f>
        <v>98</v>
      </c>
      <c r="AF43" s="642">
        <f>AC43*4+AD43*9+AE43*4</f>
        <v>726.8</v>
      </c>
    </row>
    <row r="44" spans="2:32" s="641" customFormat="1" ht="27.95" customHeight="1" thickBot="1">
      <c r="B44" s="659"/>
      <c r="C44" s="683"/>
      <c r="D44" s="754"/>
      <c r="E44" s="753"/>
      <c r="F44" s="752"/>
      <c r="G44" s="655"/>
      <c r="H44" s="654"/>
      <c r="I44" s="653"/>
      <c r="J44" s="418"/>
      <c r="K44" s="629"/>
      <c r="L44" s="418"/>
      <c r="M44" s="401"/>
      <c r="N44" s="401"/>
      <c r="O44" s="401"/>
      <c r="P44" s="653"/>
      <c r="Q44" s="654"/>
      <c r="R44" s="653"/>
      <c r="S44" s="653"/>
      <c r="T44" s="654"/>
      <c r="U44" s="653"/>
      <c r="V44" s="400"/>
      <c r="W44" s="751" t="s">
        <v>605</v>
      </c>
      <c r="X44" s="480"/>
      <c r="Y44" s="750"/>
      <c r="Z44" s="652"/>
      <c r="AA44" s="642"/>
      <c r="AB44" s="643"/>
      <c r="AC44" s="651">
        <f>AC43*4/AF43</f>
        <v>0.16345624656026417</v>
      </c>
      <c r="AD44" s="651">
        <f>AD43*9/AF43</f>
        <v>0.29719317556411667</v>
      </c>
      <c r="AE44" s="651">
        <f>AE43*4/AF43</f>
        <v>0.53935057787561924</v>
      </c>
      <c r="AF44" s="642"/>
    </row>
    <row r="45" spans="2:32" s="641" customFormat="1" ht="21.75" customHeight="1">
      <c r="B45" s="648"/>
      <c r="C45" s="642"/>
      <c r="E45" s="647"/>
      <c r="H45" s="647"/>
      <c r="J45" s="650"/>
      <c r="K45" s="749"/>
      <c r="L45" s="650"/>
      <c r="M45" s="650"/>
      <c r="N45" s="749"/>
      <c r="O45" s="650"/>
      <c r="P45" s="650"/>
      <c r="Q45" s="650"/>
      <c r="R45" s="650"/>
      <c r="S45" s="650"/>
      <c r="T45" s="650"/>
      <c r="U45" s="650"/>
      <c r="V45" s="650"/>
      <c r="W45" s="650"/>
      <c r="X45" s="650"/>
      <c r="Y45" s="650"/>
      <c r="Z45" s="649"/>
      <c r="AA45" s="642"/>
      <c r="AB45" s="643"/>
      <c r="AC45" s="642"/>
      <c r="AD45" s="642"/>
      <c r="AE45" s="642"/>
      <c r="AF45" s="642"/>
    </row>
    <row r="46" spans="2:32" s="641" customFormat="1">
      <c r="B46" s="643"/>
      <c r="D46" s="748"/>
      <c r="E46" s="748"/>
      <c r="F46" s="747"/>
      <c r="G46" s="747"/>
      <c r="H46" s="746"/>
      <c r="I46" s="642"/>
      <c r="J46" s="642"/>
      <c r="K46" s="746"/>
      <c r="L46" s="642"/>
      <c r="N46" s="746"/>
      <c r="O46" s="642"/>
      <c r="Q46" s="746"/>
      <c r="R46" s="642"/>
      <c r="T46" s="746"/>
      <c r="U46" s="642"/>
      <c r="V46" s="745"/>
      <c r="W46" s="645"/>
      <c r="X46" s="208"/>
      <c r="Y46" s="744"/>
      <c r="AA46" s="642"/>
      <c r="AB46" s="643"/>
      <c r="AC46" s="642"/>
      <c r="AD46" s="642"/>
      <c r="AE46" s="642"/>
      <c r="AF46" s="642"/>
    </row>
    <row r="47" spans="2:32" s="641" customFormat="1">
      <c r="B47" s="648"/>
      <c r="E47" s="647"/>
      <c r="H47" s="647"/>
      <c r="K47" s="647"/>
      <c r="N47" s="647"/>
      <c r="Q47" s="647"/>
      <c r="T47" s="647"/>
      <c r="V47" s="646"/>
      <c r="W47" s="645"/>
      <c r="X47" s="208"/>
      <c r="Y47" s="744"/>
      <c r="AA47" s="642"/>
      <c r="AB47" s="643"/>
      <c r="AC47" s="642"/>
      <c r="AD47" s="642"/>
      <c r="AE47" s="642"/>
      <c r="AF47" s="642"/>
    </row>
    <row r="48" spans="2:32" s="641" customFormat="1">
      <c r="B48" s="648"/>
      <c r="E48" s="647"/>
      <c r="H48" s="647"/>
      <c r="K48" s="647"/>
      <c r="N48" s="647"/>
      <c r="Q48" s="647"/>
      <c r="T48" s="647"/>
      <c r="V48" s="646"/>
      <c r="W48" s="645"/>
      <c r="X48" s="208"/>
      <c r="Y48" s="744"/>
      <c r="AA48" s="642"/>
      <c r="AB48" s="643"/>
      <c r="AC48" s="642"/>
      <c r="AD48" s="642"/>
      <c r="AE48" s="642"/>
      <c r="AF48" s="642"/>
    </row>
    <row r="49" spans="2:32" s="641" customFormat="1">
      <c r="B49" s="648"/>
      <c r="E49" s="647"/>
      <c r="H49" s="647"/>
      <c r="K49" s="647"/>
      <c r="N49" s="647"/>
      <c r="Q49" s="647"/>
      <c r="T49" s="647"/>
      <c r="V49" s="646"/>
      <c r="W49" s="645"/>
      <c r="X49" s="208"/>
      <c r="Y49" s="744"/>
      <c r="AA49" s="642"/>
      <c r="AB49" s="643"/>
      <c r="AC49" s="642"/>
      <c r="AD49" s="642"/>
      <c r="AE49" s="642"/>
      <c r="AF49" s="642"/>
    </row>
    <row r="50" spans="2:32" s="641" customFormat="1">
      <c r="B50" s="648"/>
      <c r="E50" s="647"/>
      <c r="H50" s="647"/>
      <c r="K50" s="647"/>
      <c r="N50" s="647"/>
      <c r="Q50" s="647"/>
      <c r="T50" s="647"/>
      <c r="V50" s="646"/>
      <c r="W50" s="645"/>
      <c r="X50" s="208"/>
      <c r="Y50" s="744"/>
      <c r="AA50" s="642"/>
      <c r="AB50" s="643"/>
      <c r="AC50" s="642"/>
      <c r="AD50" s="642"/>
      <c r="AE50" s="642"/>
      <c r="AF50" s="642"/>
    </row>
    <row r="51" spans="2:32" s="641" customFormat="1">
      <c r="B51" s="648"/>
      <c r="E51" s="647"/>
      <c r="H51" s="647"/>
      <c r="K51" s="647"/>
      <c r="N51" s="647"/>
      <c r="Q51" s="647"/>
      <c r="T51" s="647"/>
      <c r="V51" s="646"/>
      <c r="W51" s="645"/>
      <c r="X51" s="208"/>
      <c r="Y51" s="744"/>
      <c r="AA51" s="642"/>
      <c r="AB51" s="643"/>
      <c r="AC51" s="642"/>
      <c r="AD51" s="642"/>
      <c r="AE51" s="642"/>
      <c r="AF51" s="642"/>
    </row>
    <row r="52" spans="2:32" s="641" customFormat="1">
      <c r="B52" s="648"/>
      <c r="E52" s="647"/>
      <c r="H52" s="647"/>
      <c r="K52" s="647"/>
      <c r="N52" s="647"/>
      <c r="Q52" s="647"/>
      <c r="T52" s="647"/>
      <c r="V52" s="646"/>
      <c r="W52" s="645"/>
      <c r="X52" s="208"/>
      <c r="Y52" s="744"/>
      <c r="AA52" s="642"/>
      <c r="AB52" s="643"/>
      <c r="AC52" s="642"/>
      <c r="AD52" s="642"/>
      <c r="AE52" s="642"/>
      <c r="AF52" s="642"/>
    </row>
  </sheetData>
  <mergeCells count="15">
    <mergeCell ref="B1:Y1"/>
    <mergeCell ref="B2:G2"/>
    <mergeCell ref="C5:C10"/>
    <mergeCell ref="B9:B10"/>
    <mergeCell ref="C13:C18"/>
    <mergeCell ref="B17:B18"/>
    <mergeCell ref="V5:V44"/>
    <mergeCell ref="C37:C42"/>
    <mergeCell ref="B41:B42"/>
    <mergeCell ref="J45:Y45"/>
    <mergeCell ref="D46:G46"/>
    <mergeCell ref="C21:C26"/>
    <mergeCell ref="B25:B26"/>
    <mergeCell ref="C29:C34"/>
    <mergeCell ref="B33:B34"/>
  </mergeCells>
  <phoneticPr fontId="4" type="noConversion"/>
  <pageMargins left="0.39370078740157483" right="0.15748031496062992" top="0.19685039370078741" bottom="0.15748031496062992" header="0.51181102362204722" footer="0.23622047244094491"/>
  <pageSetup paperSize="9" scale="4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0252E-6D13-4D12-A8CD-60C25251E7BD}">
  <dimension ref="B1:AF52"/>
  <sheetViews>
    <sheetView view="pageBreakPreview" zoomScale="30" zoomScaleNormal="30" zoomScaleSheetLayoutView="30" workbookViewId="0">
      <selection activeCell="S17" sqref="S17"/>
    </sheetView>
  </sheetViews>
  <sheetFormatPr defaultRowHeight="20.25"/>
  <cols>
    <col min="1" max="1" width="1.875" style="641" customWidth="1"/>
    <col min="2" max="2" width="4.875" style="648" customWidth="1"/>
    <col min="3" max="3" width="0" style="641" hidden="1" customWidth="1"/>
    <col min="4" max="4" width="28.625" style="641" customWidth="1"/>
    <col min="5" max="5" width="5.625" style="647" customWidth="1"/>
    <col min="6" max="6" width="9.625" style="641" customWidth="1"/>
    <col min="7" max="7" width="28.625" style="641" customWidth="1"/>
    <col min="8" max="8" width="5.625" style="647" customWidth="1"/>
    <col min="9" max="9" width="9.625" style="641" customWidth="1"/>
    <col min="10" max="10" width="28.625" style="641" customWidth="1"/>
    <col min="11" max="11" width="5.625" style="647" customWidth="1"/>
    <col min="12" max="12" width="9.625" style="641" customWidth="1"/>
    <col min="13" max="13" width="28.625" style="641" customWidth="1"/>
    <col min="14" max="14" width="5.625" style="647" customWidth="1"/>
    <col min="15" max="15" width="9.625" style="641" customWidth="1"/>
    <col min="16" max="16" width="28.625" style="641" customWidth="1"/>
    <col min="17" max="17" width="5.625" style="647" customWidth="1"/>
    <col min="18" max="18" width="9.625" style="641" customWidth="1"/>
    <col min="19" max="19" width="28.625" style="641" customWidth="1"/>
    <col min="20" max="20" width="5.625" style="647" customWidth="1"/>
    <col min="21" max="21" width="9.625" style="641" customWidth="1"/>
    <col min="22" max="22" width="12.125" style="646" customWidth="1"/>
    <col min="23" max="23" width="11.75" style="645" customWidth="1"/>
    <col min="24" max="24" width="11.25" style="208" customWidth="1"/>
    <col min="25" max="25" width="6.625" style="644" customWidth="1"/>
    <col min="26" max="26" width="6.625" style="641" customWidth="1"/>
    <col min="27" max="27" width="6" style="642" hidden="1" customWidth="1"/>
    <col min="28" max="28" width="5.5" style="643" hidden="1" customWidth="1"/>
    <col min="29" max="29" width="7.75" style="642" hidden="1" customWidth="1"/>
    <col min="30" max="30" width="8" style="642" hidden="1" customWidth="1"/>
    <col min="31" max="31" width="7.875" style="642" hidden="1" customWidth="1"/>
    <col min="32" max="32" width="7.5" style="642" hidden="1" customWidth="1"/>
    <col min="33" max="16384" width="9" style="641"/>
  </cols>
  <sheetData>
    <row r="1" spans="2:32" s="642" customFormat="1" ht="38.25">
      <c r="B1" s="532" t="s">
        <v>645</v>
      </c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738"/>
      <c r="AB1" s="643"/>
    </row>
    <row r="2" spans="2:32" s="642" customFormat="1" ht="16.5" customHeight="1">
      <c r="B2" s="743"/>
      <c r="C2" s="742"/>
      <c r="D2" s="742"/>
      <c r="E2" s="742"/>
      <c r="F2" s="742"/>
      <c r="G2" s="742"/>
      <c r="H2" s="741"/>
      <c r="I2" s="738"/>
      <c r="J2" s="738"/>
      <c r="K2" s="741"/>
      <c r="L2" s="738"/>
      <c r="M2" s="738"/>
      <c r="N2" s="741"/>
      <c r="O2" s="738"/>
      <c r="P2" s="738"/>
      <c r="Q2" s="741"/>
      <c r="R2" s="738"/>
      <c r="S2" s="738"/>
      <c r="T2" s="741"/>
      <c r="U2" s="738"/>
      <c r="V2" s="740"/>
      <c r="W2" s="739"/>
      <c r="X2" s="527"/>
      <c r="Y2" s="739"/>
      <c r="Z2" s="738"/>
      <c r="AB2" s="643"/>
    </row>
    <row r="3" spans="2:32" s="642" customFormat="1" ht="31.5" customHeight="1" thickBot="1">
      <c r="B3" s="524" t="s">
        <v>127</v>
      </c>
      <c r="C3" s="737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6"/>
      <c r="T3" s="736"/>
      <c r="U3" s="736"/>
      <c r="V3" s="735"/>
      <c r="W3" s="734"/>
      <c r="X3" s="519"/>
      <c r="Y3" s="733"/>
      <c r="Z3" s="652"/>
      <c r="AB3" s="643"/>
    </row>
    <row r="4" spans="2:32" s="724" customFormat="1" ht="43.5">
      <c r="B4" s="732" t="s">
        <v>128</v>
      </c>
      <c r="C4" s="731" t="s">
        <v>129</v>
      </c>
      <c r="D4" s="728" t="s">
        <v>130</v>
      </c>
      <c r="E4" s="514" t="s">
        <v>131</v>
      </c>
      <c r="F4" s="728"/>
      <c r="G4" s="728" t="s">
        <v>133</v>
      </c>
      <c r="H4" s="514" t="s">
        <v>131</v>
      </c>
      <c r="I4" s="728"/>
      <c r="J4" s="728" t="s">
        <v>134</v>
      </c>
      <c r="K4" s="773" t="s">
        <v>131</v>
      </c>
      <c r="L4" s="730"/>
      <c r="M4" s="729" t="s">
        <v>134</v>
      </c>
      <c r="N4" s="772" t="s">
        <v>131</v>
      </c>
      <c r="O4" s="771"/>
      <c r="P4" s="728" t="s">
        <v>134</v>
      </c>
      <c r="Q4" s="514" t="s">
        <v>131</v>
      </c>
      <c r="R4" s="728"/>
      <c r="S4" s="729" t="s">
        <v>135</v>
      </c>
      <c r="T4" s="514" t="s">
        <v>131</v>
      </c>
      <c r="U4" s="728"/>
      <c r="V4" s="512" t="s">
        <v>136</v>
      </c>
      <c r="W4" s="727" t="s">
        <v>137</v>
      </c>
      <c r="X4" s="511" t="s">
        <v>138</v>
      </c>
      <c r="Y4" s="726" t="s">
        <v>139</v>
      </c>
      <c r="Z4" s="725"/>
      <c r="AA4" s="673"/>
      <c r="AB4" s="643"/>
      <c r="AC4" s="642"/>
      <c r="AD4" s="642"/>
      <c r="AE4" s="642"/>
      <c r="AF4" s="642"/>
    </row>
    <row r="5" spans="2:32" s="675" customFormat="1" ht="53.25" customHeight="1">
      <c r="B5" s="680">
        <v>9</v>
      </c>
      <c r="C5" s="688"/>
      <c r="D5" s="453" t="str">
        <f>國華9月菜單!A47</f>
        <v>香Q米飯</v>
      </c>
      <c r="E5" s="453" t="s">
        <v>165</v>
      </c>
      <c r="F5" s="507" t="s">
        <v>132</v>
      </c>
      <c r="G5" s="453" t="str">
        <f>國華9月菜單!A48</f>
        <v xml:space="preserve">  回鍋肉(豆)</v>
      </c>
      <c r="H5" s="453" t="s">
        <v>166</v>
      </c>
      <c r="I5" s="507" t="s">
        <v>132</v>
      </c>
      <c r="J5" s="690" t="str">
        <f>國華9月菜單!A49</f>
        <v>玉米炒蛋</v>
      </c>
      <c r="K5" s="720" t="s">
        <v>167</v>
      </c>
      <c r="L5" s="593" t="s">
        <v>132</v>
      </c>
      <c r="M5" s="690" t="str">
        <f>國華9月菜單!A50</f>
        <v xml:space="preserve">   總匯蘿蔔燒(豆) </v>
      </c>
      <c r="N5" s="689" t="s">
        <v>166</v>
      </c>
      <c r="O5" s="593" t="s">
        <v>132</v>
      </c>
      <c r="P5" s="453" t="str">
        <f>國華9月菜單!A51</f>
        <v>淺色蔬菜</v>
      </c>
      <c r="Q5" s="453" t="s">
        <v>167</v>
      </c>
      <c r="R5" s="507" t="s">
        <v>132</v>
      </c>
      <c r="S5" s="453" t="str">
        <f>國華9月菜單!A52</f>
        <v>冬粉肉絲湯(醃)</v>
      </c>
      <c r="T5" s="453" t="s">
        <v>166</v>
      </c>
      <c r="U5" s="507" t="s">
        <v>132</v>
      </c>
      <c r="V5" s="506" t="s">
        <v>495</v>
      </c>
      <c r="W5" s="640" t="s">
        <v>25</v>
      </c>
      <c r="X5" s="473" t="s">
        <v>141</v>
      </c>
      <c r="Y5" s="639">
        <v>5.9</v>
      </c>
      <c r="Z5" s="642"/>
      <c r="AA5" s="642"/>
      <c r="AB5" s="643"/>
      <c r="AC5" s="642" t="s">
        <v>142</v>
      </c>
      <c r="AD5" s="642" t="s">
        <v>143</v>
      </c>
      <c r="AE5" s="642" t="s">
        <v>144</v>
      </c>
      <c r="AF5" s="642" t="s">
        <v>145</v>
      </c>
    </row>
    <row r="6" spans="2:32" s="641" customFormat="1" ht="27.95" customHeight="1">
      <c r="B6" s="668" t="s">
        <v>146</v>
      </c>
      <c r="C6" s="688"/>
      <c r="D6" s="434" t="s">
        <v>465</v>
      </c>
      <c r="E6" s="434"/>
      <c r="F6" s="434">
        <v>110</v>
      </c>
      <c r="G6" s="401" t="s">
        <v>554</v>
      </c>
      <c r="H6" s="401" t="s">
        <v>228</v>
      </c>
      <c r="I6" s="401">
        <v>18</v>
      </c>
      <c r="J6" s="401" t="s">
        <v>312</v>
      </c>
      <c r="K6" s="458"/>
      <c r="L6" s="434">
        <v>35</v>
      </c>
      <c r="M6" s="552" t="s">
        <v>531</v>
      </c>
      <c r="N6" s="483"/>
      <c r="O6" s="563">
        <v>45</v>
      </c>
      <c r="P6" s="457" t="s">
        <v>18</v>
      </c>
      <c r="Q6" s="457"/>
      <c r="R6" s="457">
        <v>100</v>
      </c>
      <c r="S6" s="457" t="s">
        <v>317</v>
      </c>
      <c r="T6" s="457"/>
      <c r="U6" s="434">
        <v>3</v>
      </c>
      <c r="V6" s="415"/>
      <c r="W6" s="627" t="s">
        <v>594</v>
      </c>
      <c r="X6" s="472" t="s">
        <v>147</v>
      </c>
      <c r="Y6" s="626">
        <v>2.5</v>
      </c>
      <c r="Z6" s="652"/>
      <c r="AA6" s="673" t="s">
        <v>148</v>
      </c>
      <c r="AB6" s="643">
        <v>6</v>
      </c>
      <c r="AC6" s="643">
        <f>AB6*2</f>
        <v>12</v>
      </c>
      <c r="AD6" s="643"/>
      <c r="AE6" s="643">
        <f>AB6*15</f>
        <v>90</v>
      </c>
      <c r="AF6" s="643">
        <f>AC6*4+AE6*4</f>
        <v>408</v>
      </c>
    </row>
    <row r="7" spans="2:32" s="641" customFormat="1" ht="27.95" customHeight="1">
      <c r="B7" s="668">
        <v>27</v>
      </c>
      <c r="C7" s="688"/>
      <c r="D7" s="417"/>
      <c r="E7" s="417"/>
      <c r="F7" s="417"/>
      <c r="G7" s="401" t="s">
        <v>551</v>
      </c>
      <c r="H7" s="401"/>
      <c r="I7" s="434">
        <v>35</v>
      </c>
      <c r="J7" s="401" t="s">
        <v>460</v>
      </c>
      <c r="K7" s="457"/>
      <c r="L7" s="434">
        <v>30</v>
      </c>
      <c r="M7" s="434" t="s">
        <v>260</v>
      </c>
      <c r="N7" s="457" t="s">
        <v>228</v>
      </c>
      <c r="O7" s="457">
        <v>10</v>
      </c>
      <c r="P7" s="457"/>
      <c r="Q7" s="457"/>
      <c r="R7" s="457"/>
      <c r="S7" s="421" t="s">
        <v>644</v>
      </c>
      <c r="T7" s="457" t="s">
        <v>304</v>
      </c>
      <c r="U7" s="457">
        <v>10</v>
      </c>
      <c r="V7" s="415"/>
      <c r="W7" s="628" t="s">
        <v>24</v>
      </c>
      <c r="X7" s="468" t="s">
        <v>150</v>
      </c>
      <c r="Y7" s="626">
        <v>2</v>
      </c>
      <c r="Z7" s="642"/>
      <c r="AA7" s="671" t="s">
        <v>151</v>
      </c>
      <c r="AB7" s="643">
        <v>2</v>
      </c>
      <c r="AC7" s="670">
        <f>AB7*7</f>
        <v>14</v>
      </c>
      <c r="AD7" s="643">
        <f>AB7*5</f>
        <v>10</v>
      </c>
      <c r="AE7" s="643" t="s">
        <v>152</v>
      </c>
      <c r="AF7" s="669">
        <f>AC7*4+AD7*9</f>
        <v>146</v>
      </c>
    </row>
    <row r="8" spans="2:32" s="641" customFormat="1" ht="27.95" customHeight="1">
      <c r="B8" s="668" t="s">
        <v>153</v>
      </c>
      <c r="C8" s="688"/>
      <c r="D8" s="457"/>
      <c r="E8" s="457"/>
      <c r="F8" s="457"/>
      <c r="G8" s="401" t="s">
        <v>211</v>
      </c>
      <c r="H8" s="422"/>
      <c r="I8" s="434">
        <v>10</v>
      </c>
      <c r="J8" s="401" t="s">
        <v>211</v>
      </c>
      <c r="K8" s="458"/>
      <c r="L8" s="434">
        <v>5</v>
      </c>
      <c r="M8" s="552" t="s">
        <v>643</v>
      </c>
      <c r="N8" s="483"/>
      <c r="O8" s="445">
        <v>10</v>
      </c>
      <c r="P8" s="457"/>
      <c r="Q8" s="458"/>
      <c r="R8" s="457"/>
      <c r="S8" s="401" t="s">
        <v>459</v>
      </c>
      <c r="T8" s="422"/>
      <c r="U8" s="401">
        <v>5</v>
      </c>
      <c r="V8" s="415"/>
      <c r="W8" s="627" t="s">
        <v>470</v>
      </c>
      <c r="X8" s="468" t="s">
        <v>154</v>
      </c>
      <c r="Y8" s="626">
        <v>2.4</v>
      </c>
      <c r="Z8" s="652"/>
      <c r="AA8" s="642" t="s">
        <v>155</v>
      </c>
      <c r="AB8" s="643">
        <v>1.5</v>
      </c>
      <c r="AC8" s="643">
        <f>AB8*1</f>
        <v>1.5</v>
      </c>
      <c r="AD8" s="643" t="s">
        <v>152</v>
      </c>
      <c r="AE8" s="643">
        <f>AB8*5</f>
        <v>7.5</v>
      </c>
      <c r="AF8" s="643">
        <f>AC8*4+AE8*4</f>
        <v>36</v>
      </c>
    </row>
    <row r="9" spans="2:32" s="641" customFormat="1" ht="27.95" customHeight="1">
      <c r="B9" s="665" t="s">
        <v>156</v>
      </c>
      <c r="C9" s="688"/>
      <c r="D9" s="756"/>
      <c r="E9" s="756"/>
      <c r="F9" s="756"/>
      <c r="G9" s="457"/>
      <c r="H9" s="592"/>
      <c r="I9" s="591"/>
      <c r="J9" s="447"/>
      <c r="K9" s="483"/>
      <c r="L9" s="445"/>
      <c r="M9" s="552" t="s">
        <v>211</v>
      </c>
      <c r="N9" s="483"/>
      <c r="O9" s="445">
        <v>5</v>
      </c>
      <c r="P9" s="591"/>
      <c r="Q9" s="592"/>
      <c r="R9" s="591"/>
      <c r="S9" s="457" t="s">
        <v>487</v>
      </c>
      <c r="T9" s="457"/>
      <c r="U9" s="591">
        <v>3</v>
      </c>
      <c r="V9" s="415"/>
      <c r="W9" s="628" t="s">
        <v>26</v>
      </c>
      <c r="X9" s="468" t="s">
        <v>158</v>
      </c>
      <c r="Y9" s="626">
        <v>0</v>
      </c>
      <c r="Z9" s="642"/>
      <c r="AA9" s="642" t="s">
        <v>159</v>
      </c>
      <c r="AB9" s="643">
        <v>2.5</v>
      </c>
      <c r="AC9" s="643"/>
      <c r="AD9" s="643">
        <f>AB9*5</f>
        <v>12.5</v>
      </c>
      <c r="AE9" s="643" t="s">
        <v>152</v>
      </c>
      <c r="AF9" s="643">
        <f>AD9*9</f>
        <v>112.5</v>
      </c>
    </row>
    <row r="10" spans="2:32" s="641" customFormat="1" ht="27.95" customHeight="1">
      <c r="B10" s="665"/>
      <c r="C10" s="688"/>
      <c r="D10" s="756"/>
      <c r="E10" s="756"/>
      <c r="F10" s="756"/>
      <c r="G10" s="447"/>
      <c r="H10" s="446"/>
      <c r="I10" s="445"/>
      <c r="J10" s="765"/>
      <c r="K10" s="764"/>
      <c r="L10" s="763"/>
      <c r="M10" s="811" t="s">
        <v>455</v>
      </c>
      <c r="N10" s="798"/>
      <c r="O10" s="459">
        <v>10</v>
      </c>
      <c r="P10" s="591"/>
      <c r="Q10" s="592"/>
      <c r="R10" s="591"/>
      <c r="S10" s="457"/>
      <c r="T10" s="457"/>
      <c r="U10" s="591"/>
      <c r="V10" s="415"/>
      <c r="W10" s="627" t="s">
        <v>483</v>
      </c>
      <c r="X10" s="467" t="s">
        <v>160</v>
      </c>
      <c r="Y10" s="797">
        <v>0</v>
      </c>
      <c r="Z10" s="652"/>
      <c r="AA10" s="642" t="s">
        <v>161</v>
      </c>
      <c r="AB10" s="643"/>
      <c r="AC10" s="642"/>
      <c r="AD10" s="642"/>
      <c r="AE10" s="642">
        <f>AB10*15</f>
        <v>0</v>
      </c>
      <c r="AF10" s="642"/>
    </row>
    <row r="11" spans="2:32" s="641" customFormat="1" ht="27.95" customHeight="1">
      <c r="B11" s="426" t="s">
        <v>162</v>
      </c>
      <c r="C11" s="685"/>
      <c r="D11" s="756"/>
      <c r="E11" s="592"/>
      <c r="F11" s="756"/>
      <c r="G11" s="447"/>
      <c r="H11" s="446"/>
      <c r="I11" s="445"/>
      <c r="J11" s="765"/>
      <c r="K11" s="764"/>
      <c r="L11" s="763"/>
      <c r="M11" s="461"/>
      <c r="N11" s="764"/>
      <c r="O11" s="459"/>
      <c r="P11" s="591"/>
      <c r="Q11" s="592"/>
      <c r="R11" s="591"/>
      <c r="S11" s="591"/>
      <c r="T11" s="592"/>
      <c r="U11" s="591"/>
      <c r="V11" s="415"/>
      <c r="W11" s="628" t="s">
        <v>163</v>
      </c>
      <c r="X11" s="464"/>
      <c r="Y11" s="626"/>
      <c r="Z11" s="642"/>
      <c r="AA11" s="642"/>
      <c r="AB11" s="643"/>
      <c r="AC11" s="642">
        <f>SUM(AC6:AC10)</f>
        <v>27.5</v>
      </c>
      <c r="AD11" s="642">
        <f>SUM(AD6:AD10)</f>
        <v>22.5</v>
      </c>
      <c r="AE11" s="642">
        <f>SUM(AE6:AE10)</f>
        <v>97.5</v>
      </c>
      <c r="AF11" s="642">
        <f>AC11*4+AD11*9+AE11*4</f>
        <v>702.5</v>
      </c>
    </row>
    <row r="12" spans="2:32" s="641" customFormat="1" ht="27.95" customHeight="1">
      <c r="B12" s="684"/>
      <c r="C12" s="683"/>
      <c r="D12" s="592"/>
      <c r="E12" s="592"/>
      <c r="F12" s="591"/>
      <c r="G12" s="591"/>
      <c r="H12" s="592"/>
      <c r="I12" s="591"/>
      <c r="J12" s="765"/>
      <c r="K12" s="764"/>
      <c r="L12" s="763"/>
      <c r="M12" s="461"/>
      <c r="N12" s="810"/>
      <c r="O12" s="459"/>
      <c r="P12" s="591"/>
      <c r="Q12" s="592"/>
      <c r="R12" s="591"/>
      <c r="S12" s="591"/>
      <c r="T12" s="592"/>
      <c r="U12" s="591"/>
      <c r="V12" s="415"/>
      <c r="W12" s="627" t="s">
        <v>642</v>
      </c>
      <c r="X12" s="498"/>
      <c r="Y12" s="797"/>
      <c r="Z12" s="652"/>
      <c r="AA12" s="642"/>
      <c r="AB12" s="643"/>
      <c r="AC12" s="651">
        <f>AC11*4/AF11</f>
        <v>0.15658362989323843</v>
      </c>
      <c r="AD12" s="651">
        <f>AD11*9/AF11</f>
        <v>0.28825622775800713</v>
      </c>
      <c r="AE12" s="651">
        <f>AE11*4/AF11</f>
        <v>0.55516014234875444</v>
      </c>
      <c r="AF12" s="642"/>
    </row>
    <row r="13" spans="2:32" s="675" customFormat="1" ht="27.95" customHeight="1">
      <c r="B13" s="680">
        <v>9</v>
      </c>
      <c r="C13" s="688"/>
      <c r="D13" s="453" t="str">
        <f>國華9月菜單!E47</f>
        <v>雜糧Q飯</v>
      </c>
      <c r="E13" s="453" t="s">
        <v>165</v>
      </c>
      <c r="F13" s="453"/>
      <c r="G13" s="453" t="str">
        <f>國華9月菜單!E48</f>
        <v>日式香雞(炸加)</v>
      </c>
      <c r="H13" s="453" t="s">
        <v>205</v>
      </c>
      <c r="I13" s="453"/>
      <c r="J13" s="453" t="str">
        <f>國華9月菜單!E49</f>
        <v xml:space="preserve">香菇肉醬+海絲茶碗蒸 </v>
      </c>
      <c r="K13" s="758" t="s">
        <v>166</v>
      </c>
      <c r="L13" s="676"/>
      <c r="M13" s="453" t="str">
        <f>國華9月菜單!E50</f>
        <v>鮮五彩</v>
      </c>
      <c r="N13" s="770" t="s">
        <v>166</v>
      </c>
      <c r="O13" s="676"/>
      <c r="P13" s="453" t="str">
        <f>國華9月菜單!E51</f>
        <v>深色蔬菜</v>
      </c>
      <c r="Q13" s="453" t="s">
        <v>167</v>
      </c>
      <c r="R13" s="453"/>
      <c r="S13" s="453" t="str">
        <f>國華9月菜單!E52</f>
        <v>竹筍金菇湯</v>
      </c>
      <c r="T13" s="453" t="s">
        <v>166</v>
      </c>
      <c r="U13" s="453"/>
      <c r="V13" s="415"/>
      <c r="W13" s="640" t="s">
        <v>25</v>
      </c>
      <c r="X13" s="473" t="s">
        <v>141</v>
      </c>
      <c r="Y13" s="639">
        <v>5.5</v>
      </c>
      <c r="Z13" s="642"/>
      <c r="AA13" s="642"/>
      <c r="AB13" s="643"/>
      <c r="AC13" s="642" t="s">
        <v>142</v>
      </c>
      <c r="AD13" s="642" t="s">
        <v>143</v>
      </c>
      <c r="AE13" s="642" t="s">
        <v>144</v>
      </c>
      <c r="AF13" s="642" t="s">
        <v>145</v>
      </c>
    </row>
    <row r="14" spans="2:32" s="641" customFormat="1" ht="27.95" customHeight="1">
      <c r="B14" s="668" t="s">
        <v>146</v>
      </c>
      <c r="C14" s="688"/>
      <c r="D14" s="591" t="s">
        <v>465</v>
      </c>
      <c r="E14" s="591"/>
      <c r="F14" s="434">
        <v>72</v>
      </c>
      <c r="G14" s="434" t="s">
        <v>641</v>
      </c>
      <c r="H14" s="434" t="s">
        <v>290</v>
      </c>
      <c r="I14" s="434">
        <v>60</v>
      </c>
      <c r="J14" s="417" t="s">
        <v>566</v>
      </c>
      <c r="K14" s="416"/>
      <c r="L14" s="417">
        <v>10</v>
      </c>
      <c r="M14" s="417" t="s">
        <v>479</v>
      </c>
      <c r="N14" s="471"/>
      <c r="O14" s="434">
        <v>30</v>
      </c>
      <c r="P14" s="591" t="s">
        <v>19</v>
      </c>
      <c r="Q14" s="591"/>
      <c r="R14" s="591">
        <v>100</v>
      </c>
      <c r="S14" s="756" t="s">
        <v>477</v>
      </c>
      <c r="T14" s="429"/>
      <c r="U14" s="591">
        <v>30</v>
      </c>
      <c r="V14" s="415"/>
      <c r="W14" s="627" t="s">
        <v>640</v>
      </c>
      <c r="X14" s="472" t="s">
        <v>147</v>
      </c>
      <c r="Y14" s="626">
        <v>2.7</v>
      </c>
      <c r="Z14" s="652"/>
      <c r="AA14" s="673" t="s">
        <v>148</v>
      </c>
      <c r="AB14" s="643">
        <v>6</v>
      </c>
      <c r="AC14" s="643">
        <f>AB14*2</f>
        <v>12</v>
      </c>
      <c r="AD14" s="643"/>
      <c r="AE14" s="643">
        <f>AB14*15</f>
        <v>90</v>
      </c>
      <c r="AF14" s="643">
        <f>AC14*4+AE14*4</f>
        <v>408</v>
      </c>
    </row>
    <row r="15" spans="2:32" s="641" customFormat="1" ht="27.95" customHeight="1">
      <c r="B15" s="668">
        <v>28</v>
      </c>
      <c r="C15" s="688"/>
      <c r="D15" s="591" t="s">
        <v>639</v>
      </c>
      <c r="E15" s="591"/>
      <c r="F15" s="416">
        <v>38</v>
      </c>
      <c r="G15" s="416"/>
      <c r="H15" s="417"/>
      <c r="I15" s="416"/>
      <c r="J15" s="417" t="s">
        <v>270</v>
      </c>
      <c r="K15" s="416"/>
      <c r="L15" s="417">
        <v>10</v>
      </c>
      <c r="M15" s="417" t="s">
        <v>459</v>
      </c>
      <c r="N15" s="416"/>
      <c r="O15" s="416">
        <v>5</v>
      </c>
      <c r="P15" s="591"/>
      <c r="Q15" s="591"/>
      <c r="R15" s="591"/>
      <c r="S15" s="756" t="s">
        <v>487</v>
      </c>
      <c r="T15" s="591"/>
      <c r="U15" s="416">
        <v>3</v>
      </c>
      <c r="V15" s="415"/>
      <c r="W15" s="628" t="s">
        <v>24</v>
      </c>
      <c r="X15" s="468" t="s">
        <v>150</v>
      </c>
      <c r="Y15" s="626">
        <v>2.2000000000000002</v>
      </c>
      <c r="Z15" s="642"/>
      <c r="AA15" s="671" t="s">
        <v>151</v>
      </c>
      <c r="AB15" s="643">
        <v>2.2000000000000002</v>
      </c>
      <c r="AC15" s="670">
        <f>AB15*7</f>
        <v>15.400000000000002</v>
      </c>
      <c r="AD15" s="643">
        <f>AB15*5</f>
        <v>11</v>
      </c>
      <c r="AE15" s="643" t="s">
        <v>152</v>
      </c>
      <c r="AF15" s="669">
        <f>AC15*4+AD15*9</f>
        <v>160.60000000000002</v>
      </c>
    </row>
    <row r="16" spans="2:32" s="641" customFormat="1" ht="27.95" customHeight="1">
      <c r="B16" s="668" t="s">
        <v>153</v>
      </c>
      <c r="C16" s="688"/>
      <c r="D16" s="591"/>
      <c r="E16" s="592"/>
      <c r="F16" s="416"/>
      <c r="G16" s="434"/>
      <c r="H16" s="466"/>
      <c r="I16" s="434"/>
      <c r="J16" s="417" t="s">
        <v>488</v>
      </c>
      <c r="K16" s="471"/>
      <c r="L16" s="417">
        <v>30</v>
      </c>
      <c r="M16" s="417" t="s">
        <v>211</v>
      </c>
      <c r="N16" s="416"/>
      <c r="O16" s="416">
        <v>5</v>
      </c>
      <c r="P16" s="401"/>
      <c r="Q16" s="422"/>
      <c r="R16" s="401"/>
      <c r="S16" s="756" t="s">
        <v>485</v>
      </c>
      <c r="T16" s="592"/>
      <c r="U16" s="591">
        <v>5</v>
      </c>
      <c r="V16" s="415"/>
      <c r="W16" s="627" t="s">
        <v>528</v>
      </c>
      <c r="X16" s="468" t="s">
        <v>154</v>
      </c>
      <c r="Y16" s="626">
        <v>2.4</v>
      </c>
      <c r="Z16" s="652"/>
      <c r="AA16" s="642" t="s">
        <v>155</v>
      </c>
      <c r="AB16" s="643">
        <v>1.6</v>
      </c>
      <c r="AC16" s="643">
        <f>AB16*1</f>
        <v>1.6</v>
      </c>
      <c r="AD16" s="643" t="s">
        <v>152</v>
      </c>
      <c r="AE16" s="643">
        <f>AB16*5</f>
        <v>8</v>
      </c>
      <c r="AF16" s="643">
        <f>AC16*4+AE16*4</f>
        <v>38.4</v>
      </c>
    </row>
    <row r="17" spans="2:32" s="641" customFormat="1" ht="27.95" customHeight="1">
      <c r="B17" s="665" t="s">
        <v>164</v>
      </c>
      <c r="C17" s="688"/>
      <c r="D17" s="591"/>
      <c r="E17" s="592"/>
      <c r="F17" s="416"/>
      <c r="G17" s="434"/>
      <c r="H17" s="434"/>
      <c r="I17" s="434"/>
      <c r="J17" s="804" t="s">
        <v>174</v>
      </c>
      <c r="K17" s="805"/>
      <c r="L17" s="809">
        <v>30</v>
      </c>
      <c r="M17" s="434" t="s">
        <v>638</v>
      </c>
      <c r="N17" s="416"/>
      <c r="O17" s="416">
        <v>6</v>
      </c>
      <c r="P17" s="401"/>
      <c r="Q17" s="401"/>
      <c r="R17" s="401"/>
      <c r="S17" s="401"/>
      <c r="T17" s="422"/>
      <c r="U17" s="401"/>
      <c r="V17" s="415"/>
      <c r="W17" s="628" t="s">
        <v>26</v>
      </c>
      <c r="X17" s="468" t="s">
        <v>158</v>
      </c>
      <c r="Y17" s="626">
        <v>0</v>
      </c>
      <c r="Z17" s="642"/>
      <c r="AA17" s="642" t="s">
        <v>159</v>
      </c>
      <c r="AB17" s="643">
        <v>2.5</v>
      </c>
      <c r="AC17" s="643"/>
      <c r="AD17" s="643">
        <f>AB17*5</f>
        <v>12.5</v>
      </c>
      <c r="AE17" s="643" t="s">
        <v>152</v>
      </c>
      <c r="AF17" s="643">
        <f>AD17*9</f>
        <v>112.5</v>
      </c>
    </row>
    <row r="18" spans="2:32" s="641" customFormat="1" ht="27.95" customHeight="1">
      <c r="B18" s="665"/>
      <c r="C18" s="688"/>
      <c r="D18" s="592"/>
      <c r="E18" s="592"/>
      <c r="F18" s="416"/>
      <c r="G18" s="434"/>
      <c r="H18" s="434"/>
      <c r="I18" s="434"/>
      <c r="J18" s="804" t="s">
        <v>637</v>
      </c>
      <c r="K18" s="805"/>
      <c r="L18" s="809">
        <v>0.02</v>
      </c>
      <c r="M18" s="434" t="s">
        <v>636</v>
      </c>
      <c r="N18" s="466"/>
      <c r="O18" s="434">
        <v>25</v>
      </c>
      <c r="P18" s="401"/>
      <c r="Q18" s="401"/>
      <c r="R18" s="401"/>
      <c r="S18" s="401"/>
      <c r="T18" s="401"/>
      <c r="U18" s="401"/>
      <c r="V18" s="415"/>
      <c r="W18" s="627" t="s">
        <v>635</v>
      </c>
      <c r="X18" s="467" t="s">
        <v>160</v>
      </c>
      <c r="Y18" s="797">
        <v>0</v>
      </c>
      <c r="Z18" s="652"/>
      <c r="AA18" s="642" t="s">
        <v>161</v>
      </c>
      <c r="AB18" s="643">
        <v>1</v>
      </c>
      <c r="AC18" s="642"/>
      <c r="AD18" s="642"/>
      <c r="AE18" s="642">
        <f>AB18*15</f>
        <v>15</v>
      </c>
      <c r="AF18" s="642"/>
    </row>
    <row r="19" spans="2:32" s="641" customFormat="1" ht="27.95" customHeight="1">
      <c r="B19" s="426" t="s">
        <v>162</v>
      </c>
      <c r="C19" s="685"/>
      <c r="D19" s="592"/>
      <c r="E19" s="592"/>
      <c r="F19" s="416"/>
      <c r="G19" s="434"/>
      <c r="H19" s="466"/>
      <c r="I19" s="434"/>
      <c r="J19" s="808" t="s">
        <v>527</v>
      </c>
      <c r="K19" s="807"/>
      <c r="L19" s="806">
        <v>0.02</v>
      </c>
      <c r="M19" s="434"/>
      <c r="N19" s="466"/>
      <c r="O19" s="434"/>
      <c r="P19" s="434"/>
      <c r="Q19" s="466"/>
      <c r="R19" s="434"/>
      <c r="S19" s="401"/>
      <c r="T19" s="401"/>
      <c r="U19" s="401"/>
      <c r="V19" s="415"/>
      <c r="W19" s="628" t="s">
        <v>163</v>
      </c>
      <c r="X19" s="464"/>
      <c r="Y19" s="626"/>
      <c r="Z19" s="642"/>
      <c r="AA19" s="642"/>
      <c r="AB19" s="643"/>
      <c r="AC19" s="642">
        <f>SUM(AC14:AC18)</f>
        <v>29.000000000000004</v>
      </c>
      <c r="AD19" s="642">
        <f>SUM(AD14:AD18)</f>
        <v>23.5</v>
      </c>
      <c r="AE19" s="642">
        <f>SUM(AE14:AE18)</f>
        <v>113</v>
      </c>
      <c r="AF19" s="642">
        <f>AC19*4+AD19*9+AE19*4</f>
        <v>779.5</v>
      </c>
    </row>
    <row r="20" spans="2:32" s="641" customFormat="1" ht="27.95" customHeight="1">
      <c r="B20" s="684"/>
      <c r="C20" s="683"/>
      <c r="D20" s="592"/>
      <c r="E20" s="592"/>
      <c r="F20" s="591"/>
      <c r="G20" s="591"/>
      <c r="H20" s="592"/>
      <c r="I20" s="591"/>
      <c r="J20" s="804" t="s">
        <v>529</v>
      </c>
      <c r="K20" s="805"/>
      <c r="L20" s="804">
        <v>0.05</v>
      </c>
      <c r="M20" s="401"/>
      <c r="N20" s="401"/>
      <c r="O20" s="401"/>
      <c r="P20" s="434"/>
      <c r="Q20" s="434"/>
      <c r="R20" s="434"/>
      <c r="S20" s="434"/>
      <c r="T20" s="466"/>
      <c r="U20" s="434"/>
      <c r="V20" s="415"/>
      <c r="W20" s="627" t="s">
        <v>634</v>
      </c>
      <c r="X20" s="455"/>
      <c r="Y20" s="797"/>
      <c r="Z20" s="652"/>
      <c r="AA20" s="642"/>
      <c r="AB20" s="643"/>
      <c r="AC20" s="651">
        <f>AC19*4/AF19</f>
        <v>0.14881334188582426</v>
      </c>
      <c r="AD20" s="651">
        <f>AD19*9/AF19</f>
        <v>0.27132777421423987</v>
      </c>
      <c r="AE20" s="651">
        <f>AE19*4/AF19</f>
        <v>0.5798588838999359</v>
      </c>
      <c r="AF20" s="642"/>
    </row>
    <row r="21" spans="2:32" s="675" customFormat="1" ht="27.95" customHeight="1">
      <c r="B21" s="718">
        <v>9</v>
      </c>
      <c r="C21" s="688"/>
      <c r="D21" s="453" t="str">
        <f>國華9月菜單!I47</f>
        <v>香Q米飯</v>
      </c>
      <c r="E21" s="453" t="s">
        <v>165</v>
      </c>
      <c r="F21" s="453"/>
      <c r="G21" s="453" t="str">
        <f>國華9月菜單!I48</f>
        <v>壽喜燒</v>
      </c>
      <c r="H21" s="453" t="s">
        <v>166</v>
      </c>
      <c r="I21" s="453"/>
      <c r="J21" s="453" t="str">
        <f>國華9月菜單!I49</f>
        <v>絲瓜冬粉煲</v>
      </c>
      <c r="K21" s="758" t="s">
        <v>166</v>
      </c>
      <c r="L21" s="676"/>
      <c r="M21" s="453" t="str">
        <f>國華9月菜單!I50</f>
        <v xml:space="preserve"> 美味柳葉魚(炸海加) </v>
      </c>
      <c r="N21" s="713" t="s">
        <v>205</v>
      </c>
      <c r="O21" s="676"/>
      <c r="P21" s="453" t="str">
        <f>國華9月菜單!I51</f>
        <v>深色蔬菜</v>
      </c>
      <c r="Q21" s="453" t="s">
        <v>167</v>
      </c>
      <c r="R21" s="453"/>
      <c r="S21" s="453" t="str">
        <f>國華9月菜單!I52</f>
        <v>鮮蔬肉絲湯</v>
      </c>
      <c r="T21" s="453" t="s">
        <v>166</v>
      </c>
      <c r="U21" s="453"/>
      <c r="V21" s="482"/>
      <c r="W21" s="640" t="s">
        <v>25</v>
      </c>
      <c r="X21" s="473" t="s">
        <v>141</v>
      </c>
      <c r="Y21" s="639">
        <v>5.8</v>
      </c>
      <c r="Z21" s="642"/>
      <c r="AA21" s="642"/>
      <c r="AB21" s="643"/>
      <c r="AC21" s="642" t="s">
        <v>142</v>
      </c>
      <c r="AD21" s="642" t="s">
        <v>143</v>
      </c>
      <c r="AE21" s="642" t="s">
        <v>144</v>
      </c>
      <c r="AF21" s="642" t="s">
        <v>145</v>
      </c>
    </row>
    <row r="22" spans="2:32" s="691" customFormat="1" ht="27.75" customHeight="1">
      <c r="B22" s="707" t="s">
        <v>146</v>
      </c>
      <c r="C22" s="688"/>
      <c r="D22" s="421" t="s">
        <v>465</v>
      </c>
      <c r="E22" s="756"/>
      <c r="F22" s="591">
        <v>110</v>
      </c>
      <c r="G22" s="591" t="s">
        <v>270</v>
      </c>
      <c r="H22" s="591"/>
      <c r="I22" s="591">
        <v>20</v>
      </c>
      <c r="J22" s="636" t="s">
        <v>553</v>
      </c>
      <c r="K22" s="635"/>
      <c r="L22" s="634">
        <v>30</v>
      </c>
      <c r="M22" s="681" t="s">
        <v>633</v>
      </c>
      <c r="N22" s="803" t="s">
        <v>544</v>
      </c>
      <c r="O22" s="760">
        <v>40</v>
      </c>
      <c r="P22" s="591" t="s">
        <v>19</v>
      </c>
      <c r="Q22" s="591"/>
      <c r="R22" s="591">
        <v>100</v>
      </c>
      <c r="S22" s="591" t="s">
        <v>258</v>
      </c>
      <c r="T22" s="591"/>
      <c r="U22" s="591">
        <v>25</v>
      </c>
      <c r="V22" s="482"/>
      <c r="W22" s="627" t="s">
        <v>632</v>
      </c>
      <c r="X22" s="472" t="s">
        <v>147</v>
      </c>
      <c r="Y22" s="626">
        <v>2.2999999999999998</v>
      </c>
      <c r="Z22" s="694"/>
      <c r="AA22" s="673" t="s">
        <v>148</v>
      </c>
      <c r="AB22" s="643">
        <v>6</v>
      </c>
      <c r="AC22" s="643">
        <f>AB22*2</f>
        <v>12</v>
      </c>
      <c r="AD22" s="643"/>
      <c r="AE22" s="643">
        <f>AB22*15</f>
        <v>90</v>
      </c>
      <c r="AF22" s="643">
        <f>AC22*4+AE22*4</f>
        <v>408</v>
      </c>
    </row>
    <row r="23" spans="2:32" s="691" customFormat="1" ht="27.95" customHeight="1">
      <c r="B23" s="707">
        <v>29</v>
      </c>
      <c r="C23" s="688"/>
      <c r="D23" s="591"/>
      <c r="E23" s="591"/>
      <c r="F23" s="591"/>
      <c r="G23" s="591" t="s">
        <v>478</v>
      </c>
      <c r="H23" s="591"/>
      <c r="I23" s="591">
        <v>50</v>
      </c>
      <c r="J23" s="756" t="s">
        <v>317</v>
      </c>
      <c r="K23" s="591"/>
      <c r="L23" s="756">
        <v>10</v>
      </c>
      <c r="M23" s="401"/>
      <c r="N23" s="422"/>
      <c r="O23" s="401"/>
      <c r="P23" s="591"/>
      <c r="Q23" s="591"/>
      <c r="R23" s="591"/>
      <c r="S23" s="591" t="s">
        <v>487</v>
      </c>
      <c r="T23" s="591"/>
      <c r="U23" s="416">
        <v>3</v>
      </c>
      <c r="V23" s="482"/>
      <c r="W23" s="628" t="s">
        <v>24</v>
      </c>
      <c r="X23" s="468" t="s">
        <v>150</v>
      </c>
      <c r="Y23" s="626">
        <v>2.1</v>
      </c>
      <c r="Z23" s="692"/>
      <c r="AA23" s="671" t="s">
        <v>151</v>
      </c>
      <c r="AB23" s="643">
        <v>2</v>
      </c>
      <c r="AC23" s="670">
        <f>AB23*7</f>
        <v>14</v>
      </c>
      <c r="AD23" s="643">
        <f>AB23*5</f>
        <v>10</v>
      </c>
      <c r="AE23" s="643" t="s">
        <v>152</v>
      </c>
      <c r="AF23" s="669">
        <f>AC23*4+AD23*9</f>
        <v>146</v>
      </c>
    </row>
    <row r="24" spans="2:32" s="691" customFormat="1" ht="27.95" customHeight="1">
      <c r="B24" s="707" t="s">
        <v>153</v>
      </c>
      <c r="C24" s="688"/>
      <c r="D24" s="591"/>
      <c r="E24" s="592"/>
      <c r="F24" s="591"/>
      <c r="G24" s="756" t="s">
        <v>211</v>
      </c>
      <c r="H24" s="591"/>
      <c r="I24" s="756">
        <v>5</v>
      </c>
      <c r="J24" s="457"/>
      <c r="K24" s="592"/>
      <c r="L24" s="591"/>
      <c r="M24" s="401"/>
      <c r="N24" s="401"/>
      <c r="O24" s="401"/>
      <c r="P24" s="591"/>
      <c r="Q24" s="592"/>
      <c r="R24" s="591"/>
      <c r="S24" s="591" t="s">
        <v>540</v>
      </c>
      <c r="T24" s="592"/>
      <c r="U24" s="591">
        <v>0.05</v>
      </c>
      <c r="V24" s="482"/>
      <c r="W24" s="627" t="s">
        <v>631</v>
      </c>
      <c r="X24" s="468" t="s">
        <v>154</v>
      </c>
      <c r="Y24" s="626">
        <v>2.5</v>
      </c>
      <c r="Z24" s="694"/>
      <c r="AA24" s="642" t="s">
        <v>155</v>
      </c>
      <c r="AB24" s="643">
        <v>1.5</v>
      </c>
      <c r="AC24" s="643">
        <f>AB24*1</f>
        <v>1.5</v>
      </c>
      <c r="AD24" s="643" t="s">
        <v>152</v>
      </c>
      <c r="AE24" s="643">
        <f>AB24*5</f>
        <v>7.5</v>
      </c>
      <c r="AF24" s="643">
        <f>AC24*4+AE24*4</f>
        <v>36</v>
      </c>
    </row>
    <row r="25" spans="2:32" s="691" customFormat="1" ht="27.95" customHeight="1">
      <c r="B25" s="705" t="s">
        <v>183</v>
      </c>
      <c r="C25" s="688"/>
      <c r="D25" s="802"/>
      <c r="E25" s="592"/>
      <c r="F25" s="801"/>
      <c r="G25" s="591"/>
      <c r="H25" s="756"/>
      <c r="I25" s="591"/>
      <c r="J25" s="636"/>
      <c r="K25" s="635"/>
      <c r="L25" s="634"/>
      <c r="M25" s="591"/>
      <c r="N25" s="592"/>
      <c r="O25" s="591"/>
      <c r="P25" s="591"/>
      <c r="Q25" s="592"/>
      <c r="R25" s="591"/>
      <c r="S25" s="756" t="s">
        <v>211</v>
      </c>
      <c r="T25" s="592"/>
      <c r="U25" s="416">
        <v>5</v>
      </c>
      <c r="V25" s="482"/>
      <c r="W25" s="628" t="s">
        <v>26</v>
      </c>
      <c r="X25" s="468" t="s">
        <v>158</v>
      </c>
      <c r="Y25" s="626">
        <f>AB26</f>
        <v>0</v>
      </c>
      <c r="Z25" s="692"/>
      <c r="AA25" s="642" t="s">
        <v>159</v>
      </c>
      <c r="AB25" s="643">
        <v>2.5</v>
      </c>
      <c r="AC25" s="643"/>
      <c r="AD25" s="643">
        <f>AB25*5</f>
        <v>12.5</v>
      </c>
      <c r="AE25" s="643" t="s">
        <v>152</v>
      </c>
      <c r="AF25" s="643">
        <f>AD25*9</f>
        <v>112.5</v>
      </c>
    </row>
    <row r="26" spans="2:32" s="691" customFormat="1" ht="27.95" customHeight="1">
      <c r="B26" s="705"/>
      <c r="C26" s="688"/>
      <c r="D26" s="799"/>
      <c r="E26" s="424"/>
      <c r="F26" s="800"/>
      <c r="G26" s="763"/>
      <c r="H26" s="592"/>
      <c r="I26" s="591"/>
      <c r="J26" s="401"/>
      <c r="K26" s="401"/>
      <c r="L26" s="401"/>
      <c r="M26" s="423"/>
      <c r="N26" s="554"/>
      <c r="O26" s="423"/>
      <c r="P26" s="591"/>
      <c r="Q26" s="592"/>
      <c r="R26" s="591"/>
      <c r="S26" s="591"/>
      <c r="T26" s="592"/>
      <c r="U26" s="591"/>
      <c r="V26" s="482"/>
      <c r="W26" s="627" t="s">
        <v>630</v>
      </c>
      <c r="X26" s="467" t="s">
        <v>160</v>
      </c>
      <c r="Y26" s="626">
        <v>0</v>
      </c>
      <c r="Z26" s="694"/>
      <c r="AA26" s="642" t="s">
        <v>161</v>
      </c>
      <c r="AB26" s="643"/>
      <c r="AC26" s="642"/>
      <c r="AD26" s="642"/>
      <c r="AE26" s="642">
        <f>AB26*15</f>
        <v>0</v>
      </c>
      <c r="AF26" s="642"/>
    </row>
    <row r="27" spans="2:32" s="691" customFormat="1" ht="27.95" customHeight="1">
      <c r="B27" s="426" t="s">
        <v>162</v>
      </c>
      <c r="C27" s="704"/>
      <c r="D27" s="799"/>
      <c r="E27" s="592"/>
      <c r="F27" s="457"/>
      <c r="G27" s="763"/>
      <c r="H27" s="592"/>
      <c r="I27" s="591"/>
      <c r="J27" s="401"/>
      <c r="K27" s="401"/>
      <c r="L27" s="401"/>
      <c r="M27" s="591"/>
      <c r="N27" s="592"/>
      <c r="O27" s="591"/>
      <c r="P27" s="591"/>
      <c r="Q27" s="592"/>
      <c r="R27" s="591"/>
      <c r="S27" s="591"/>
      <c r="T27" s="592"/>
      <c r="U27" s="591"/>
      <c r="V27" s="482"/>
      <c r="W27" s="628" t="s">
        <v>163</v>
      </c>
      <c r="X27" s="464"/>
      <c r="Y27" s="626"/>
      <c r="Z27" s="692"/>
      <c r="AA27" s="642"/>
      <c r="AB27" s="643"/>
      <c r="AC27" s="642">
        <f>SUM(AC22:AC26)</f>
        <v>27.5</v>
      </c>
      <c r="AD27" s="642">
        <f>SUM(AD22:AD26)</f>
        <v>22.5</v>
      </c>
      <c r="AE27" s="642">
        <f>SUM(AE22:AE26)</f>
        <v>97.5</v>
      </c>
      <c r="AF27" s="642">
        <f>AC27*4+AD27*9+AE27*4</f>
        <v>702.5</v>
      </c>
    </row>
    <row r="28" spans="2:32" s="691" customFormat="1" ht="27.95" customHeight="1" thickBot="1">
      <c r="B28" s="700"/>
      <c r="C28" s="699"/>
      <c r="D28" s="799"/>
      <c r="E28" s="592"/>
      <c r="F28" s="457"/>
      <c r="G28" s="591"/>
      <c r="H28" s="592"/>
      <c r="I28" s="591"/>
      <c r="J28" s="765"/>
      <c r="K28" s="764"/>
      <c r="L28" s="763"/>
      <c r="M28" s="434"/>
      <c r="N28" s="466"/>
      <c r="O28" s="434"/>
      <c r="P28" s="591"/>
      <c r="Q28" s="592"/>
      <c r="R28" s="591"/>
      <c r="S28" s="457"/>
      <c r="T28" s="457"/>
      <c r="U28" s="457"/>
      <c r="V28" s="482"/>
      <c r="W28" s="627" t="s">
        <v>629</v>
      </c>
      <c r="X28" s="498"/>
      <c r="Y28" s="626"/>
      <c r="Z28" s="694"/>
      <c r="AA28" s="692"/>
      <c r="AB28" s="693"/>
      <c r="AC28" s="651">
        <f>AC27*4/AF27</f>
        <v>0.15658362989323843</v>
      </c>
      <c r="AD28" s="651">
        <f>AD27*9/AF27</f>
        <v>0.28825622775800713</v>
      </c>
      <c r="AE28" s="651">
        <f>AE27*4/AF27</f>
        <v>0.55516014234875444</v>
      </c>
      <c r="AF28" s="692"/>
    </row>
    <row r="29" spans="2:32" s="675" customFormat="1" ht="27.95" customHeight="1">
      <c r="B29" s="680">
        <v>9</v>
      </c>
      <c r="C29" s="688"/>
      <c r="D29" s="453" t="str">
        <f>國華9月菜單!M47</f>
        <v>地瓜燕麥飯</v>
      </c>
      <c r="E29" s="453" t="s">
        <v>165</v>
      </c>
      <c r="F29" s="453"/>
      <c r="G29" s="453" t="str">
        <f>國華9月菜單!M48</f>
        <v xml:space="preserve"> 瓜仔燒腿丁(醃)</v>
      </c>
      <c r="H29" s="453" t="s">
        <v>166</v>
      </c>
      <c r="I29" s="453"/>
      <c r="J29" s="453" t="str">
        <f>國華9月菜單!M49</f>
        <v xml:space="preserve">  咖哩豆腐(豆) </v>
      </c>
      <c r="K29" s="758" t="s">
        <v>166</v>
      </c>
      <c r="L29" s="676"/>
      <c r="M29" s="453" t="str">
        <f>國華9月菜單!M50</f>
        <v>芋香白菜</v>
      </c>
      <c r="N29" s="713" t="s">
        <v>166</v>
      </c>
      <c r="O29" s="676"/>
      <c r="P29" s="453" t="str">
        <f>國華9月菜單!M51</f>
        <v xml:space="preserve">  有機深色蔬菜  </v>
      </c>
      <c r="Q29" s="453" t="s">
        <v>167</v>
      </c>
      <c r="R29" s="453"/>
      <c r="S29" s="453" t="str">
        <f>國華9月菜單!M52</f>
        <v>玉米蛋花湯</v>
      </c>
      <c r="T29" s="453" t="s">
        <v>166</v>
      </c>
      <c r="U29" s="453"/>
      <c r="V29" s="415"/>
      <c r="W29" s="640" t="s">
        <v>25</v>
      </c>
      <c r="X29" s="473" t="s">
        <v>141</v>
      </c>
      <c r="Y29" s="639">
        <v>5.8</v>
      </c>
      <c r="Z29" s="642"/>
      <c r="AA29" s="642"/>
      <c r="AB29" s="643"/>
      <c r="AC29" s="642" t="s">
        <v>142</v>
      </c>
      <c r="AD29" s="642" t="s">
        <v>143</v>
      </c>
      <c r="AE29" s="642" t="s">
        <v>144</v>
      </c>
      <c r="AF29" s="642" t="s">
        <v>145</v>
      </c>
    </row>
    <row r="30" spans="2:32" s="641" customFormat="1" ht="27.95" customHeight="1">
      <c r="B30" s="668" t="s">
        <v>146</v>
      </c>
      <c r="C30" s="688"/>
      <c r="D30" s="429" t="s">
        <v>465</v>
      </c>
      <c r="E30" s="429"/>
      <c r="F30" s="416">
        <v>74</v>
      </c>
      <c r="G30" s="429" t="s">
        <v>524</v>
      </c>
      <c r="H30" s="756"/>
      <c r="I30" s="416">
        <v>45</v>
      </c>
      <c r="J30" s="417" t="s">
        <v>260</v>
      </c>
      <c r="K30" s="417" t="s">
        <v>228</v>
      </c>
      <c r="L30" s="417">
        <v>40</v>
      </c>
      <c r="M30" s="562" t="s">
        <v>484</v>
      </c>
      <c r="N30" s="562"/>
      <c r="O30" s="563">
        <v>60</v>
      </c>
      <c r="P30" s="591" t="s">
        <v>628</v>
      </c>
      <c r="Q30" s="591"/>
      <c r="R30" s="591">
        <v>100</v>
      </c>
      <c r="S30" s="417" t="s">
        <v>462</v>
      </c>
      <c r="T30" s="416"/>
      <c r="U30" s="416">
        <v>20</v>
      </c>
      <c r="V30" s="415"/>
      <c r="W30" s="627" t="s">
        <v>476</v>
      </c>
      <c r="X30" s="472" t="s">
        <v>147</v>
      </c>
      <c r="Y30" s="626">
        <v>2.5</v>
      </c>
      <c r="Z30" s="652"/>
      <c r="AA30" s="673" t="s">
        <v>148</v>
      </c>
      <c r="AB30" s="643">
        <v>6</v>
      </c>
      <c r="AC30" s="643">
        <f>AB30*2</f>
        <v>12</v>
      </c>
      <c r="AD30" s="643"/>
      <c r="AE30" s="643">
        <f>AB30*15</f>
        <v>90</v>
      </c>
      <c r="AF30" s="643">
        <f>AC30*4+AE30*4</f>
        <v>408</v>
      </c>
    </row>
    <row r="31" spans="2:32" s="641" customFormat="1" ht="27.95" customHeight="1">
      <c r="B31" s="668">
        <v>30</v>
      </c>
      <c r="C31" s="688"/>
      <c r="D31" s="429" t="s">
        <v>475</v>
      </c>
      <c r="E31" s="429"/>
      <c r="F31" s="416">
        <v>30</v>
      </c>
      <c r="G31" s="417" t="s">
        <v>627</v>
      </c>
      <c r="H31" s="416" t="s">
        <v>304</v>
      </c>
      <c r="I31" s="417">
        <v>10</v>
      </c>
      <c r="J31" s="417" t="s">
        <v>626</v>
      </c>
      <c r="K31" s="417"/>
      <c r="L31" s="417">
        <v>10</v>
      </c>
      <c r="M31" s="562" t="s">
        <v>478</v>
      </c>
      <c r="N31" s="562"/>
      <c r="O31" s="563">
        <v>5</v>
      </c>
      <c r="P31" s="591"/>
      <c r="Q31" s="591"/>
      <c r="R31" s="591"/>
      <c r="S31" s="417" t="s">
        <v>460</v>
      </c>
      <c r="T31" s="416"/>
      <c r="U31" s="416">
        <v>20</v>
      </c>
      <c r="V31" s="415"/>
      <c r="W31" s="628" t="s">
        <v>24</v>
      </c>
      <c r="X31" s="468" t="s">
        <v>150</v>
      </c>
      <c r="Y31" s="626">
        <v>2.0499999999999998</v>
      </c>
      <c r="Z31" s="642"/>
      <c r="AA31" s="671" t="s">
        <v>151</v>
      </c>
      <c r="AB31" s="643">
        <v>2.2999999999999998</v>
      </c>
      <c r="AC31" s="670">
        <f>AB31*7</f>
        <v>16.099999999999998</v>
      </c>
      <c r="AD31" s="643">
        <f>AB31*5</f>
        <v>11.5</v>
      </c>
      <c r="AE31" s="643" t="s">
        <v>152</v>
      </c>
      <c r="AF31" s="669">
        <f>AC31*4+AD31*9</f>
        <v>167.89999999999998</v>
      </c>
    </row>
    <row r="32" spans="2:32" s="641" customFormat="1" ht="27.95" customHeight="1">
      <c r="B32" s="668" t="s">
        <v>153</v>
      </c>
      <c r="C32" s="688"/>
      <c r="D32" s="429" t="s">
        <v>302</v>
      </c>
      <c r="E32" s="429"/>
      <c r="F32" s="416">
        <v>26</v>
      </c>
      <c r="G32" s="429" t="s">
        <v>566</v>
      </c>
      <c r="H32" s="432"/>
      <c r="I32" s="416">
        <v>10</v>
      </c>
      <c r="J32" s="417" t="s">
        <v>211</v>
      </c>
      <c r="K32" s="417"/>
      <c r="L32" s="417">
        <v>10</v>
      </c>
      <c r="M32" s="562" t="s">
        <v>485</v>
      </c>
      <c r="N32" s="564"/>
      <c r="O32" s="563">
        <v>5</v>
      </c>
      <c r="P32" s="401"/>
      <c r="Q32" s="422"/>
      <c r="R32" s="401"/>
      <c r="S32" s="417" t="s">
        <v>580</v>
      </c>
      <c r="T32" s="471"/>
      <c r="U32" s="416">
        <v>10</v>
      </c>
      <c r="V32" s="415"/>
      <c r="W32" s="627" t="s">
        <v>528</v>
      </c>
      <c r="X32" s="468" t="s">
        <v>154</v>
      </c>
      <c r="Y32" s="626">
        <v>2.4</v>
      </c>
      <c r="Z32" s="652"/>
      <c r="AA32" s="642" t="s">
        <v>155</v>
      </c>
      <c r="AB32" s="643">
        <v>1.5</v>
      </c>
      <c r="AC32" s="643">
        <f>AB32*1</f>
        <v>1.5</v>
      </c>
      <c r="AD32" s="643" t="s">
        <v>152</v>
      </c>
      <c r="AE32" s="643">
        <f>AB32*5</f>
        <v>7.5</v>
      </c>
      <c r="AF32" s="643">
        <f>AC32*4+AE32*4</f>
        <v>36</v>
      </c>
    </row>
    <row r="33" spans="2:32" s="641" customFormat="1" ht="27.95" customHeight="1">
      <c r="B33" s="665" t="s">
        <v>200</v>
      </c>
      <c r="C33" s="688"/>
      <c r="D33" s="592"/>
      <c r="E33" s="592"/>
      <c r="F33" s="591"/>
      <c r="G33" s="401" t="s">
        <v>211</v>
      </c>
      <c r="H33" s="401"/>
      <c r="I33" s="434">
        <v>10</v>
      </c>
      <c r="J33" s="424"/>
      <c r="K33" s="424"/>
      <c r="L33" s="424"/>
      <c r="M33" s="434" t="s">
        <v>613</v>
      </c>
      <c r="N33" s="466"/>
      <c r="O33" s="434">
        <v>10</v>
      </c>
      <c r="P33" s="401"/>
      <c r="Q33" s="401"/>
      <c r="R33" s="401"/>
      <c r="S33" s="552" t="s">
        <v>211</v>
      </c>
      <c r="T33" s="564"/>
      <c r="U33" s="561">
        <v>5</v>
      </c>
      <c r="V33" s="415"/>
      <c r="W33" s="628" t="s">
        <v>26</v>
      </c>
      <c r="X33" s="468" t="s">
        <v>158</v>
      </c>
      <c r="Y33" s="626">
        <v>0</v>
      </c>
      <c r="Z33" s="642"/>
      <c r="AA33" s="642" t="s">
        <v>159</v>
      </c>
      <c r="AB33" s="643">
        <v>2.5</v>
      </c>
      <c r="AC33" s="643"/>
      <c r="AD33" s="643">
        <f>AB33*5</f>
        <v>12.5</v>
      </c>
      <c r="AE33" s="643" t="s">
        <v>152</v>
      </c>
      <c r="AF33" s="643">
        <f>AD33*9</f>
        <v>112.5</v>
      </c>
    </row>
    <row r="34" spans="2:32" s="641" customFormat="1" ht="27.95" customHeight="1">
      <c r="B34" s="665"/>
      <c r="C34" s="688"/>
      <c r="D34" s="592"/>
      <c r="E34" s="592"/>
      <c r="F34" s="591"/>
      <c r="G34" s="423"/>
      <c r="H34" s="457"/>
      <c r="I34" s="457"/>
      <c r="J34" s="457"/>
      <c r="K34" s="401"/>
      <c r="L34" s="457"/>
      <c r="M34" s="416" t="s">
        <v>459</v>
      </c>
      <c r="N34" s="471"/>
      <c r="O34" s="416">
        <v>5</v>
      </c>
      <c r="P34" s="401"/>
      <c r="Q34" s="401"/>
      <c r="R34" s="401"/>
      <c r="S34" s="756"/>
      <c r="T34" s="592"/>
      <c r="U34" s="591"/>
      <c r="V34" s="415"/>
      <c r="W34" s="627" t="s">
        <v>483</v>
      </c>
      <c r="X34" s="467" t="s">
        <v>160</v>
      </c>
      <c r="Y34" s="797">
        <v>0</v>
      </c>
      <c r="Z34" s="652"/>
      <c r="AA34" s="642" t="s">
        <v>161</v>
      </c>
      <c r="AB34" s="643">
        <v>1</v>
      </c>
      <c r="AC34" s="642"/>
      <c r="AD34" s="642"/>
      <c r="AE34" s="642">
        <f>AB34*15</f>
        <v>15</v>
      </c>
      <c r="AF34" s="642"/>
    </row>
    <row r="35" spans="2:32" s="641" customFormat="1" ht="27.95" customHeight="1">
      <c r="B35" s="426" t="s">
        <v>162</v>
      </c>
      <c r="C35" s="685"/>
      <c r="D35" s="592"/>
      <c r="E35" s="592"/>
      <c r="F35" s="765"/>
      <c r="G35" s="401"/>
      <c r="H35" s="458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765"/>
      <c r="T35" s="635"/>
      <c r="U35" s="763"/>
      <c r="V35" s="415"/>
      <c r="W35" s="628" t="s">
        <v>163</v>
      </c>
      <c r="X35" s="464"/>
      <c r="Y35" s="626"/>
      <c r="Z35" s="642"/>
      <c r="AA35" s="642"/>
      <c r="AB35" s="643"/>
      <c r="AC35" s="642">
        <f>SUM(AC30:AC34)</f>
        <v>29.599999999999998</v>
      </c>
      <c r="AD35" s="642">
        <f>SUM(AD30:AD34)</f>
        <v>24</v>
      </c>
      <c r="AE35" s="642">
        <f>SUM(AE30:AE34)</f>
        <v>112.5</v>
      </c>
      <c r="AF35" s="642">
        <f>AC35*4+AD35*9+AE35*4</f>
        <v>784.4</v>
      </c>
    </row>
    <row r="36" spans="2:32" s="641" customFormat="1" ht="27.95" customHeight="1">
      <c r="B36" s="684"/>
      <c r="C36" s="683"/>
      <c r="D36" s="592"/>
      <c r="E36" s="592"/>
      <c r="F36" s="591"/>
      <c r="G36" s="591"/>
      <c r="H36" s="592"/>
      <c r="I36" s="591"/>
      <c r="J36" s="681"/>
      <c r="K36" s="798"/>
      <c r="L36" s="681"/>
      <c r="M36" s="401"/>
      <c r="N36" s="401"/>
      <c r="O36" s="401"/>
      <c r="P36" s="591"/>
      <c r="Q36" s="592"/>
      <c r="R36" s="591"/>
      <c r="S36" s="591"/>
      <c r="T36" s="592"/>
      <c r="U36" s="591"/>
      <c r="V36" s="415"/>
      <c r="W36" s="627" t="s">
        <v>625</v>
      </c>
      <c r="X36" s="455"/>
      <c r="Y36" s="797"/>
      <c r="Z36" s="652"/>
      <c r="AA36" s="642"/>
      <c r="AB36" s="643"/>
      <c r="AC36" s="651">
        <f>AC35*4/AF35</f>
        <v>0.15094339622641509</v>
      </c>
      <c r="AD36" s="651">
        <f>AD35*9/AF35</f>
        <v>0.27536970933197347</v>
      </c>
      <c r="AE36" s="651">
        <f>AE35*4/AF35</f>
        <v>0.57368689444161147</v>
      </c>
      <c r="AF36" s="642"/>
    </row>
    <row r="37" spans="2:32" s="675" customFormat="1" ht="27.95" customHeight="1">
      <c r="B37" s="680"/>
      <c r="C37" s="664"/>
      <c r="D37" s="796"/>
      <c r="E37" s="793"/>
      <c r="F37" s="793"/>
      <c r="G37" s="793"/>
      <c r="H37" s="793"/>
      <c r="I37" s="793"/>
      <c r="J37" s="795"/>
      <c r="K37" s="720"/>
      <c r="L37" s="794"/>
      <c r="M37" s="795"/>
      <c r="N37" s="720"/>
      <c r="O37" s="794"/>
      <c r="P37" s="793"/>
      <c r="Q37" s="793"/>
      <c r="R37" s="793"/>
      <c r="S37" s="793"/>
      <c r="T37" s="793"/>
      <c r="U37" s="793"/>
      <c r="V37" s="415"/>
      <c r="W37" s="792" t="s">
        <v>25</v>
      </c>
      <c r="X37" s="791" t="s">
        <v>141</v>
      </c>
      <c r="Y37" s="790">
        <v>0</v>
      </c>
      <c r="Z37" s="642"/>
      <c r="AA37" s="642"/>
      <c r="AB37" s="643"/>
      <c r="AC37" s="642" t="s">
        <v>142</v>
      </c>
      <c r="AD37" s="642" t="s">
        <v>143</v>
      </c>
      <c r="AE37" s="642" t="s">
        <v>144</v>
      </c>
      <c r="AF37" s="642" t="s">
        <v>145</v>
      </c>
    </row>
    <row r="38" spans="2:32" s="641" customFormat="1" ht="27.95" customHeight="1">
      <c r="B38" s="668" t="s">
        <v>146</v>
      </c>
      <c r="C38" s="664"/>
      <c r="D38" s="789"/>
      <c r="E38" s="505"/>
      <c r="F38" s="605"/>
      <c r="G38" s="605"/>
      <c r="H38" s="605"/>
      <c r="I38" s="605"/>
      <c r="J38" s="504"/>
      <c r="K38" s="505"/>
      <c r="L38" s="504"/>
      <c r="M38" s="495"/>
      <c r="N38" s="784"/>
      <c r="O38" s="491"/>
      <c r="P38" s="505"/>
      <c r="Q38" s="505"/>
      <c r="R38" s="505"/>
      <c r="S38" s="504"/>
      <c r="T38" s="491"/>
      <c r="U38" s="505"/>
      <c r="V38" s="415"/>
      <c r="W38" s="627" t="s">
        <v>494</v>
      </c>
      <c r="X38" s="472" t="s">
        <v>147</v>
      </c>
      <c r="Y38" s="783">
        <v>0</v>
      </c>
      <c r="Z38" s="652"/>
      <c r="AA38" s="673" t="s">
        <v>148</v>
      </c>
      <c r="AB38" s="643">
        <v>6</v>
      </c>
      <c r="AC38" s="643">
        <f>AB38*2</f>
        <v>12</v>
      </c>
      <c r="AD38" s="643"/>
      <c r="AE38" s="643">
        <f>AB38*15</f>
        <v>90</v>
      </c>
      <c r="AF38" s="643">
        <f>AC38*4+AE38*4</f>
        <v>408</v>
      </c>
    </row>
    <row r="39" spans="2:32" s="641" customFormat="1" ht="27.95" customHeight="1">
      <c r="B39" s="668"/>
      <c r="C39" s="664"/>
      <c r="D39" s="789"/>
      <c r="E39" s="505"/>
      <c r="F39" s="505"/>
      <c r="G39" s="491"/>
      <c r="H39" s="504"/>
      <c r="I39" s="491"/>
      <c r="J39" s="504"/>
      <c r="K39" s="505"/>
      <c r="L39" s="504"/>
      <c r="M39" s="495"/>
      <c r="N39" s="505"/>
      <c r="O39" s="491"/>
      <c r="P39" s="505"/>
      <c r="Q39" s="505"/>
      <c r="R39" s="505"/>
      <c r="S39" s="504"/>
      <c r="T39" s="505"/>
      <c r="U39" s="505"/>
      <c r="V39" s="415"/>
      <c r="W39" s="628" t="s">
        <v>24</v>
      </c>
      <c r="X39" s="468" t="s">
        <v>150</v>
      </c>
      <c r="Y39" s="783">
        <v>0</v>
      </c>
      <c r="Z39" s="642"/>
      <c r="AA39" s="671" t="s">
        <v>151</v>
      </c>
      <c r="AB39" s="643">
        <v>2.2999999999999998</v>
      </c>
      <c r="AC39" s="670">
        <f>AB39*7</f>
        <v>16.099999999999998</v>
      </c>
      <c r="AD39" s="643">
        <f>AB39*5</f>
        <v>11.5</v>
      </c>
      <c r="AE39" s="643" t="s">
        <v>152</v>
      </c>
      <c r="AF39" s="669">
        <f>AC39*4+AD39*9</f>
        <v>167.89999999999998</v>
      </c>
    </row>
    <row r="40" spans="2:32" s="641" customFormat="1" ht="27.95" customHeight="1">
      <c r="B40" s="668" t="s">
        <v>153</v>
      </c>
      <c r="C40" s="664"/>
      <c r="D40" s="789"/>
      <c r="E40" s="784"/>
      <c r="F40" s="505"/>
      <c r="G40" s="491"/>
      <c r="H40" s="504"/>
      <c r="I40" s="491"/>
      <c r="J40" s="504"/>
      <c r="K40" s="784"/>
      <c r="L40" s="504"/>
      <c r="M40" s="495"/>
      <c r="N40" s="505"/>
      <c r="O40" s="491"/>
      <c r="P40" s="505"/>
      <c r="Q40" s="784"/>
      <c r="R40" s="505"/>
      <c r="S40" s="504"/>
      <c r="T40" s="784"/>
      <c r="U40" s="505"/>
      <c r="V40" s="415"/>
      <c r="W40" s="627" t="s">
        <v>494</v>
      </c>
      <c r="X40" s="468" t="s">
        <v>154</v>
      </c>
      <c r="Y40" s="783">
        <v>0</v>
      </c>
      <c r="Z40" s="652"/>
      <c r="AA40" s="642" t="s">
        <v>155</v>
      </c>
      <c r="AB40" s="643">
        <v>1.6</v>
      </c>
      <c r="AC40" s="643">
        <f>AB40*1</f>
        <v>1.6</v>
      </c>
      <c r="AD40" s="643" t="s">
        <v>152</v>
      </c>
      <c r="AE40" s="643">
        <f>AB40*5</f>
        <v>8</v>
      </c>
      <c r="AF40" s="643">
        <f>AC40*4+AE40*4</f>
        <v>38.4</v>
      </c>
    </row>
    <row r="41" spans="2:32" s="641" customFormat="1" ht="27.95" customHeight="1">
      <c r="B41" s="665" t="s">
        <v>217</v>
      </c>
      <c r="C41" s="664"/>
      <c r="D41" s="789"/>
      <c r="E41" s="784"/>
      <c r="F41" s="505"/>
      <c r="G41" s="505"/>
      <c r="H41" s="784"/>
      <c r="I41" s="505"/>
      <c r="J41" s="504"/>
      <c r="K41" s="505"/>
      <c r="L41" s="504"/>
      <c r="M41" s="495"/>
      <c r="N41" s="784"/>
      <c r="O41" s="491"/>
      <c r="P41" s="505"/>
      <c r="Q41" s="784"/>
      <c r="R41" s="505"/>
      <c r="S41" s="504"/>
      <c r="T41" s="784"/>
      <c r="U41" s="505"/>
      <c r="V41" s="415"/>
      <c r="W41" s="628" t="s">
        <v>26</v>
      </c>
      <c r="X41" s="468" t="s">
        <v>158</v>
      </c>
      <c r="Y41" s="783">
        <v>0</v>
      </c>
      <c r="Z41" s="642"/>
      <c r="AA41" s="642" t="s">
        <v>159</v>
      </c>
      <c r="AB41" s="643">
        <v>2.5</v>
      </c>
      <c r="AC41" s="643"/>
      <c r="AD41" s="643">
        <f>AB41*5</f>
        <v>12.5</v>
      </c>
      <c r="AE41" s="643" t="s">
        <v>152</v>
      </c>
      <c r="AF41" s="643">
        <f>AD41*9</f>
        <v>112.5</v>
      </c>
    </row>
    <row r="42" spans="2:32" s="641" customFormat="1" ht="27.95" customHeight="1">
      <c r="B42" s="665"/>
      <c r="C42" s="664"/>
      <c r="D42" s="787"/>
      <c r="E42" s="784"/>
      <c r="F42" s="505"/>
      <c r="G42" s="505"/>
      <c r="H42" s="784"/>
      <c r="I42" s="505"/>
      <c r="J42" s="505"/>
      <c r="K42" s="784"/>
      <c r="L42" s="505"/>
      <c r="M42" s="495"/>
      <c r="N42" s="784"/>
      <c r="O42" s="491"/>
      <c r="P42" s="505"/>
      <c r="Q42" s="784"/>
      <c r="R42" s="505"/>
      <c r="S42" s="504"/>
      <c r="T42" s="784"/>
      <c r="U42" s="505"/>
      <c r="V42" s="415"/>
      <c r="W42" s="627" t="s">
        <v>494</v>
      </c>
      <c r="X42" s="467" t="s">
        <v>160</v>
      </c>
      <c r="Y42" s="788">
        <v>0</v>
      </c>
      <c r="Z42" s="652"/>
      <c r="AA42" s="642" t="s">
        <v>161</v>
      </c>
      <c r="AB42" s="643"/>
      <c r="AC42" s="642"/>
      <c r="AD42" s="642"/>
      <c r="AE42" s="642">
        <f>AB42*15</f>
        <v>0</v>
      </c>
      <c r="AF42" s="642"/>
    </row>
    <row r="43" spans="2:32" s="641" customFormat="1" ht="27.95" customHeight="1">
      <c r="B43" s="426" t="s">
        <v>162</v>
      </c>
      <c r="C43" s="662"/>
      <c r="D43" s="787"/>
      <c r="E43" s="784"/>
      <c r="F43" s="505"/>
      <c r="G43" s="505"/>
      <c r="H43" s="784"/>
      <c r="I43" s="505"/>
      <c r="J43" s="642"/>
      <c r="K43" s="786"/>
      <c r="L43" s="642"/>
      <c r="M43" s="493"/>
      <c r="N43" s="785"/>
      <c r="O43" s="493"/>
      <c r="P43" s="505"/>
      <c r="Q43" s="784"/>
      <c r="R43" s="505"/>
      <c r="S43" s="505"/>
      <c r="T43" s="784"/>
      <c r="U43" s="505"/>
      <c r="V43" s="415"/>
      <c r="W43" s="628" t="s">
        <v>163</v>
      </c>
      <c r="X43" s="464"/>
      <c r="Y43" s="783"/>
      <c r="Z43" s="642"/>
      <c r="AA43" s="642"/>
      <c r="AB43" s="643"/>
      <c r="AC43" s="642">
        <f>SUM(AC38:AC42)</f>
        <v>29.7</v>
      </c>
      <c r="AD43" s="642">
        <f>SUM(AD38:AD42)</f>
        <v>24</v>
      </c>
      <c r="AE43" s="642">
        <f>SUM(AE38:AE42)</f>
        <v>98</v>
      </c>
      <c r="AF43" s="642">
        <f>AC43*4+AD43*9+AE43*4</f>
        <v>726.8</v>
      </c>
    </row>
    <row r="44" spans="2:32" s="641" customFormat="1" ht="27.95" customHeight="1" thickBot="1">
      <c r="B44" s="659"/>
      <c r="C44" s="652"/>
      <c r="D44" s="782"/>
      <c r="E44" s="778"/>
      <c r="F44" s="777"/>
      <c r="G44" s="777"/>
      <c r="H44" s="778"/>
      <c r="I44" s="777"/>
      <c r="J44" s="780"/>
      <c r="K44" s="781"/>
      <c r="L44" s="780"/>
      <c r="M44" s="779"/>
      <c r="N44" s="779"/>
      <c r="O44" s="779"/>
      <c r="P44" s="777"/>
      <c r="Q44" s="778"/>
      <c r="R44" s="777"/>
      <c r="S44" s="777"/>
      <c r="T44" s="778"/>
      <c r="U44" s="777"/>
      <c r="V44" s="400"/>
      <c r="W44" s="776" t="s">
        <v>493</v>
      </c>
      <c r="X44" s="775"/>
      <c r="Y44" s="774"/>
      <c r="Z44" s="652"/>
      <c r="AA44" s="642"/>
      <c r="AB44" s="643"/>
      <c r="AC44" s="651">
        <f>AC43*4/AF43</f>
        <v>0.16345624656026417</v>
      </c>
      <c r="AD44" s="651">
        <f>AD43*9/AF43</f>
        <v>0.29719317556411667</v>
      </c>
      <c r="AE44" s="651">
        <f>AE43*4/AF43</f>
        <v>0.53935057787561924</v>
      </c>
      <c r="AF44" s="642"/>
    </row>
    <row r="45" spans="2:32" s="641" customFormat="1" ht="21.75" customHeight="1">
      <c r="B45" s="648"/>
      <c r="C45" s="642"/>
      <c r="E45" s="647"/>
      <c r="H45" s="647"/>
      <c r="J45" s="749"/>
      <c r="K45" s="749"/>
      <c r="L45" s="749"/>
      <c r="M45" s="749"/>
      <c r="N45" s="749"/>
      <c r="O45" s="749"/>
      <c r="P45" s="749"/>
      <c r="Q45" s="749"/>
      <c r="R45" s="749"/>
      <c r="S45" s="749"/>
      <c r="T45" s="749"/>
      <c r="U45" s="749"/>
      <c r="V45" s="749"/>
      <c r="W45" s="749"/>
      <c r="X45" s="749"/>
      <c r="Y45" s="749"/>
      <c r="Z45" s="649"/>
      <c r="AA45" s="642"/>
      <c r="AB45" s="643"/>
      <c r="AC45" s="642"/>
      <c r="AD45" s="642"/>
      <c r="AE45" s="642"/>
      <c r="AF45" s="642"/>
    </row>
    <row r="46" spans="2:32" s="641" customFormat="1">
      <c r="B46" s="643"/>
      <c r="D46" s="748"/>
      <c r="E46" s="748"/>
      <c r="F46" s="747"/>
      <c r="G46" s="747"/>
      <c r="H46" s="746"/>
      <c r="I46" s="642"/>
      <c r="J46" s="642"/>
      <c r="K46" s="746"/>
      <c r="L46" s="642"/>
      <c r="N46" s="746"/>
      <c r="O46" s="642"/>
      <c r="Q46" s="746"/>
      <c r="R46" s="642"/>
      <c r="T46" s="746"/>
      <c r="U46" s="642"/>
      <c r="V46" s="745"/>
      <c r="W46" s="645"/>
      <c r="X46" s="208"/>
      <c r="Y46" s="744"/>
      <c r="AA46" s="642"/>
      <c r="AB46" s="643"/>
      <c r="AC46" s="642"/>
      <c r="AD46" s="642"/>
      <c r="AE46" s="642"/>
      <c r="AF46" s="642"/>
    </row>
    <row r="47" spans="2:32" s="641" customFormat="1">
      <c r="B47" s="648"/>
      <c r="E47" s="647"/>
      <c r="H47" s="647"/>
      <c r="K47" s="647"/>
      <c r="N47" s="647"/>
      <c r="Q47" s="647"/>
      <c r="T47" s="647"/>
      <c r="V47" s="646"/>
      <c r="W47" s="645"/>
      <c r="X47" s="208"/>
      <c r="Y47" s="744"/>
      <c r="AA47" s="642"/>
      <c r="AB47" s="643"/>
      <c r="AC47" s="642"/>
      <c r="AD47" s="642"/>
      <c r="AE47" s="642"/>
      <c r="AF47" s="642"/>
    </row>
    <row r="48" spans="2:32" s="641" customFormat="1">
      <c r="B48" s="648"/>
      <c r="E48" s="647"/>
      <c r="H48" s="647"/>
      <c r="K48" s="647"/>
      <c r="N48" s="647"/>
      <c r="Q48" s="647"/>
      <c r="T48" s="647"/>
      <c r="V48" s="646"/>
      <c r="W48" s="645"/>
      <c r="X48" s="208"/>
      <c r="Y48" s="744"/>
      <c r="AA48" s="642"/>
      <c r="AB48" s="643"/>
      <c r="AC48" s="642"/>
      <c r="AD48" s="642"/>
      <c r="AE48" s="642"/>
      <c r="AF48" s="642"/>
    </row>
    <row r="49" spans="2:32" s="641" customFormat="1">
      <c r="B49" s="648"/>
      <c r="E49" s="647"/>
      <c r="H49" s="647"/>
      <c r="K49" s="647"/>
      <c r="N49" s="647"/>
      <c r="Q49" s="647"/>
      <c r="T49" s="647"/>
      <c r="V49" s="646"/>
      <c r="W49" s="645"/>
      <c r="X49" s="208"/>
      <c r="Y49" s="744"/>
      <c r="AA49" s="642"/>
      <c r="AB49" s="643"/>
      <c r="AC49" s="642"/>
      <c r="AD49" s="642"/>
      <c r="AE49" s="642"/>
      <c r="AF49" s="642"/>
    </row>
    <row r="50" spans="2:32" s="641" customFormat="1">
      <c r="B50" s="648"/>
      <c r="E50" s="647"/>
      <c r="H50" s="647"/>
      <c r="K50" s="647"/>
      <c r="N50" s="647"/>
      <c r="Q50" s="647"/>
      <c r="T50" s="647"/>
      <c r="V50" s="646"/>
      <c r="W50" s="645"/>
      <c r="X50" s="208"/>
      <c r="Y50" s="744"/>
      <c r="AA50" s="642"/>
      <c r="AB50" s="643"/>
      <c r="AC50" s="642"/>
      <c r="AD50" s="642"/>
      <c r="AE50" s="642"/>
      <c r="AF50" s="642"/>
    </row>
    <row r="51" spans="2:32" s="641" customFormat="1">
      <c r="B51" s="648"/>
      <c r="E51" s="647"/>
      <c r="H51" s="647"/>
      <c r="K51" s="647"/>
      <c r="N51" s="647"/>
      <c r="Q51" s="647"/>
      <c r="T51" s="647"/>
      <c r="V51" s="646"/>
      <c r="W51" s="645"/>
      <c r="X51" s="208"/>
      <c r="Y51" s="744"/>
      <c r="AA51" s="642"/>
      <c r="AB51" s="643"/>
      <c r="AC51" s="642"/>
      <c r="AD51" s="642"/>
      <c r="AE51" s="642"/>
      <c r="AF51" s="642"/>
    </row>
    <row r="52" spans="2:32" s="641" customFormat="1">
      <c r="B52" s="648"/>
      <c r="E52" s="647"/>
      <c r="H52" s="647"/>
      <c r="K52" s="647"/>
      <c r="N52" s="647"/>
      <c r="Q52" s="647"/>
      <c r="T52" s="647"/>
      <c r="V52" s="646"/>
      <c r="W52" s="645"/>
      <c r="X52" s="208"/>
      <c r="Y52" s="744"/>
      <c r="AA52" s="642"/>
      <c r="AB52" s="643"/>
      <c r="AC52" s="642"/>
      <c r="AD52" s="642"/>
      <c r="AE52" s="642"/>
      <c r="AF52" s="642"/>
    </row>
  </sheetData>
  <mergeCells count="15">
    <mergeCell ref="J45:Y45"/>
    <mergeCell ref="D46:G46"/>
    <mergeCell ref="C21:C26"/>
    <mergeCell ref="B25:B26"/>
    <mergeCell ref="C29:C34"/>
    <mergeCell ref="B33:B34"/>
    <mergeCell ref="B1:Y1"/>
    <mergeCell ref="B2:G2"/>
    <mergeCell ref="C5:C10"/>
    <mergeCell ref="B9:B10"/>
    <mergeCell ref="C13:C18"/>
    <mergeCell ref="B17:B18"/>
    <mergeCell ref="V5:V44"/>
    <mergeCell ref="C37:C42"/>
    <mergeCell ref="B41:B42"/>
  </mergeCells>
  <phoneticPr fontId="4" type="noConversion"/>
  <pageMargins left="0.39370078740157483" right="0.15748031496062992" top="0.19685039370078741" bottom="0.15748031496062992" header="0.51181102362204722" footer="0.23622047244094491"/>
  <pageSetup paperSize="9" scale="45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7722E-2DF6-44A4-929C-2BFCACC85C64}">
  <dimension ref="A1:U58"/>
  <sheetViews>
    <sheetView zoomScaleNormal="100" workbookViewId="0">
      <selection activeCell="K10" sqref="K10"/>
    </sheetView>
  </sheetViews>
  <sheetFormatPr defaultColWidth="9" defaultRowHeight="16.5"/>
  <cols>
    <col min="1" max="9" width="7.625" style="6" customWidth="1"/>
    <col min="10" max="11" width="7.375" style="6" customWidth="1"/>
    <col min="12" max="13" width="7.625" style="6" customWidth="1"/>
    <col min="14" max="15" width="7.375" style="6" customWidth="1"/>
    <col min="16" max="20" width="7.625" style="6" customWidth="1"/>
    <col min="21" max="21" width="22.25" style="6" customWidth="1"/>
    <col min="22" max="16384" width="9" style="6"/>
  </cols>
  <sheetData>
    <row r="1" spans="1:21" s="5" customFormat="1" ht="20.100000000000001" customHeight="1" thickBot="1">
      <c r="A1" s="1" t="s">
        <v>0</v>
      </c>
      <c r="B1" s="2"/>
      <c r="C1" s="2"/>
      <c r="D1" s="2"/>
      <c r="E1" s="3"/>
      <c r="F1" s="3"/>
      <c r="G1" s="4"/>
      <c r="H1" s="278" t="s">
        <v>338</v>
      </c>
      <c r="I1" s="278"/>
      <c r="J1" s="278"/>
      <c r="K1" s="278"/>
      <c r="L1" s="278"/>
      <c r="M1" s="278"/>
      <c r="N1" s="278"/>
      <c r="O1" s="2" t="s">
        <v>1</v>
      </c>
      <c r="P1" s="2"/>
      <c r="U1" s="6"/>
    </row>
    <row r="2" spans="1:21" ht="15.95" customHeight="1">
      <c r="A2" s="249" t="s">
        <v>2</v>
      </c>
      <c r="B2" s="250"/>
      <c r="C2" s="250"/>
      <c r="D2" s="250"/>
      <c r="E2" s="251" t="s">
        <v>3</v>
      </c>
      <c r="F2" s="250"/>
      <c r="G2" s="250"/>
      <c r="H2" s="250"/>
      <c r="I2" s="251" t="s">
        <v>4</v>
      </c>
      <c r="J2" s="250"/>
      <c r="K2" s="250"/>
      <c r="L2" s="250"/>
      <c r="M2" s="251" t="s">
        <v>5</v>
      </c>
      <c r="N2" s="250"/>
      <c r="O2" s="250"/>
      <c r="P2" s="250"/>
      <c r="Q2" s="251" t="s">
        <v>6</v>
      </c>
      <c r="R2" s="250"/>
      <c r="S2" s="250"/>
      <c r="T2" s="258"/>
      <c r="U2" s="268" t="s">
        <v>7</v>
      </c>
    </row>
    <row r="3" spans="1:21" s="7" customFormat="1" ht="15.95" customHeight="1">
      <c r="A3" s="269"/>
      <c r="B3" s="259"/>
      <c r="C3" s="259"/>
      <c r="D3" s="260"/>
      <c r="E3" s="257"/>
      <c r="F3" s="259"/>
      <c r="G3" s="259"/>
      <c r="H3" s="259"/>
      <c r="I3" s="257" t="s">
        <v>61</v>
      </c>
      <c r="J3" s="259"/>
      <c r="K3" s="259"/>
      <c r="L3" s="260"/>
      <c r="M3" s="256" t="s">
        <v>9</v>
      </c>
      <c r="N3" s="256"/>
      <c r="O3" s="256"/>
      <c r="P3" s="256"/>
      <c r="Q3" s="257" t="s">
        <v>10</v>
      </c>
      <c r="R3" s="259"/>
      <c r="S3" s="259"/>
      <c r="T3" s="270"/>
      <c r="U3" s="263"/>
    </row>
    <row r="4" spans="1:21" s="8" customFormat="1" ht="15.95" customHeight="1">
      <c r="A4" s="240"/>
      <c r="B4" s="241"/>
      <c r="C4" s="241"/>
      <c r="D4" s="241"/>
      <c r="E4" s="243"/>
      <c r="F4" s="276"/>
      <c r="G4" s="276"/>
      <c r="H4" s="276"/>
      <c r="I4" s="243" t="s">
        <v>342</v>
      </c>
      <c r="J4" s="276"/>
      <c r="K4" s="276"/>
      <c r="L4" s="277"/>
      <c r="M4" s="241" t="s">
        <v>11</v>
      </c>
      <c r="N4" s="241"/>
      <c r="O4" s="241"/>
      <c r="P4" s="241"/>
      <c r="Q4" s="241" t="s">
        <v>12</v>
      </c>
      <c r="R4" s="241"/>
      <c r="S4" s="241"/>
      <c r="T4" s="262"/>
      <c r="U4" s="209"/>
    </row>
    <row r="5" spans="1:21" s="9" customFormat="1" ht="15.95" customHeight="1">
      <c r="A5" s="211"/>
      <c r="B5" s="212"/>
      <c r="C5" s="212"/>
      <c r="D5" s="212"/>
      <c r="E5" s="214"/>
      <c r="F5" s="271"/>
      <c r="G5" s="271"/>
      <c r="H5" s="271"/>
      <c r="I5" s="214" t="s">
        <v>13</v>
      </c>
      <c r="J5" s="271"/>
      <c r="K5" s="271"/>
      <c r="L5" s="272"/>
      <c r="M5" s="212" t="s">
        <v>14</v>
      </c>
      <c r="N5" s="212"/>
      <c r="O5" s="212"/>
      <c r="P5" s="212"/>
      <c r="Q5" s="212" t="s">
        <v>15</v>
      </c>
      <c r="R5" s="212"/>
      <c r="S5" s="212"/>
      <c r="T5" s="234"/>
      <c r="U5" s="210"/>
    </row>
    <row r="6" spans="1:21" s="10" customFormat="1" ht="15.95" customHeight="1">
      <c r="A6" s="223"/>
      <c r="B6" s="224"/>
      <c r="C6" s="224"/>
      <c r="D6" s="224"/>
      <c r="E6" s="225"/>
      <c r="F6" s="273"/>
      <c r="G6" s="273"/>
      <c r="H6" s="273"/>
      <c r="I6" s="225" t="s">
        <v>323</v>
      </c>
      <c r="J6" s="273"/>
      <c r="K6" s="273"/>
      <c r="L6" s="274"/>
      <c r="M6" s="224" t="s">
        <v>16</v>
      </c>
      <c r="N6" s="224"/>
      <c r="O6" s="224"/>
      <c r="P6" s="224"/>
      <c r="Q6" s="225" t="s">
        <v>17</v>
      </c>
      <c r="R6" s="273"/>
      <c r="S6" s="273"/>
      <c r="T6" s="275"/>
      <c r="U6" s="210"/>
    </row>
    <row r="7" spans="1:21" s="11" customFormat="1" ht="15.95" customHeight="1">
      <c r="A7" s="218"/>
      <c r="B7" s="219"/>
      <c r="C7" s="219"/>
      <c r="D7" s="219"/>
      <c r="E7" s="219"/>
      <c r="F7" s="219"/>
      <c r="G7" s="219"/>
      <c r="H7" s="219"/>
      <c r="I7" s="219" t="s">
        <v>18</v>
      </c>
      <c r="J7" s="219"/>
      <c r="K7" s="219"/>
      <c r="L7" s="219"/>
      <c r="M7" s="219" t="s">
        <v>19</v>
      </c>
      <c r="N7" s="219"/>
      <c r="O7" s="219"/>
      <c r="P7" s="219"/>
      <c r="Q7" s="219" t="s">
        <v>19</v>
      </c>
      <c r="R7" s="219"/>
      <c r="S7" s="219"/>
      <c r="T7" s="253"/>
      <c r="U7" s="210"/>
    </row>
    <row r="8" spans="1:21" s="12" customFormat="1" ht="15.95" customHeight="1">
      <c r="A8" s="230"/>
      <c r="B8" s="221"/>
      <c r="C8" s="221"/>
      <c r="D8" s="221"/>
      <c r="E8" s="222"/>
      <c r="F8" s="279"/>
      <c r="G8" s="279"/>
      <c r="H8" s="279"/>
      <c r="I8" s="222" t="s">
        <v>20</v>
      </c>
      <c r="J8" s="279"/>
      <c r="K8" s="279"/>
      <c r="L8" s="280"/>
      <c r="M8" s="221" t="s">
        <v>21</v>
      </c>
      <c r="N8" s="221"/>
      <c r="O8" s="221"/>
      <c r="P8" s="221"/>
      <c r="Q8" s="221" t="s">
        <v>22</v>
      </c>
      <c r="R8" s="221"/>
      <c r="S8" s="221"/>
      <c r="T8" s="229"/>
      <c r="U8" s="210"/>
    </row>
    <row r="9" spans="1:21" s="16" customFormat="1" ht="11.1" customHeight="1">
      <c r="A9" s="13" t="s">
        <v>23</v>
      </c>
      <c r="B9" s="14">
        <f>玉美第一週明細!V11</f>
        <v>0</v>
      </c>
      <c r="C9" s="14" t="s">
        <v>24</v>
      </c>
      <c r="D9" s="14">
        <f>玉美第一週明細!V7</f>
        <v>0</v>
      </c>
      <c r="E9" s="14" t="s">
        <v>23</v>
      </c>
      <c r="F9" s="14">
        <f>玉美第一週明細!V19</f>
        <v>0</v>
      </c>
      <c r="G9" s="14" t="s">
        <v>24</v>
      </c>
      <c r="H9" s="14">
        <f>玉美第一週明細!V15</f>
        <v>0</v>
      </c>
      <c r="I9" s="14" t="s">
        <v>23</v>
      </c>
      <c r="J9" s="14">
        <f>玉美第一週明細!V27</f>
        <v>734.9</v>
      </c>
      <c r="K9" s="14" t="s">
        <v>24</v>
      </c>
      <c r="L9" s="14">
        <f>玉美第一週明細!V23</f>
        <v>22.5</v>
      </c>
      <c r="M9" s="14" t="s">
        <v>23</v>
      </c>
      <c r="N9" s="14">
        <f>玉美第一週明細!V35</f>
        <v>760.9</v>
      </c>
      <c r="O9" s="14" t="s">
        <v>24</v>
      </c>
      <c r="P9" s="14">
        <f>玉美第一週明細!V31</f>
        <v>22.5</v>
      </c>
      <c r="Q9" s="14" t="s">
        <v>23</v>
      </c>
      <c r="R9" s="14">
        <f>玉美第一週明細!V43</f>
        <v>818.7</v>
      </c>
      <c r="S9" s="14" t="s">
        <v>24</v>
      </c>
      <c r="T9" s="15">
        <f>玉美第一週明細!V39</f>
        <v>27.5</v>
      </c>
      <c r="U9" s="252"/>
    </row>
    <row r="10" spans="1:21" s="16" customFormat="1" ht="11.1" customHeight="1" thickBot="1">
      <c r="A10" s="17" t="s">
        <v>25</v>
      </c>
      <c r="B10" s="18">
        <f>玉美第一週明細!V5</f>
        <v>0</v>
      </c>
      <c r="C10" s="18" t="s">
        <v>26</v>
      </c>
      <c r="D10" s="18">
        <f>玉美第一週明細!V9</f>
        <v>0</v>
      </c>
      <c r="E10" s="18" t="s">
        <v>25</v>
      </c>
      <c r="F10" s="18">
        <f>玉美第一週明細!V13</f>
        <v>0</v>
      </c>
      <c r="G10" s="18" t="s">
        <v>26</v>
      </c>
      <c r="H10" s="18">
        <f>玉美第一週明細!V17</f>
        <v>0</v>
      </c>
      <c r="I10" s="18" t="s">
        <v>25</v>
      </c>
      <c r="J10" s="18">
        <f>玉美第一週明細!V21</f>
        <v>104.5</v>
      </c>
      <c r="K10" s="18" t="s">
        <v>26</v>
      </c>
      <c r="L10" s="18">
        <f>玉美第一週明細!V25</f>
        <v>28.6</v>
      </c>
      <c r="M10" s="18" t="s">
        <v>25</v>
      </c>
      <c r="N10" s="18">
        <f>玉美第一週明細!V29</f>
        <v>110</v>
      </c>
      <c r="O10" s="18" t="s">
        <v>26</v>
      </c>
      <c r="P10" s="18">
        <f>玉美第一週明細!V33</f>
        <v>29.6</v>
      </c>
      <c r="Q10" s="18" t="s">
        <v>25</v>
      </c>
      <c r="R10" s="18">
        <f>玉美第一週明細!V37</f>
        <v>113</v>
      </c>
      <c r="S10" s="18" t="s">
        <v>26</v>
      </c>
      <c r="T10" s="19">
        <f>玉美第一週明細!V41</f>
        <v>29.8</v>
      </c>
      <c r="U10" s="263" t="s">
        <v>27</v>
      </c>
    </row>
    <row r="11" spans="1:21" ht="15.95" customHeight="1">
      <c r="A11" s="249" t="s">
        <v>28</v>
      </c>
      <c r="B11" s="250"/>
      <c r="C11" s="250"/>
      <c r="D11" s="250"/>
      <c r="E11" s="251" t="s">
        <v>29</v>
      </c>
      <c r="F11" s="250"/>
      <c r="G11" s="250"/>
      <c r="H11" s="250"/>
      <c r="I11" s="251" t="s">
        <v>30</v>
      </c>
      <c r="J11" s="250"/>
      <c r="K11" s="250"/>
      <c r="L11" s="250"/>
      <c r="M11" s="251" t="s">
        <v>31</v>
      </c>
      <c r="N11" s="250"/>
      <c r="O11" s="250"/>
      <c r="P11" s="264"/>
      <c r="Q11" s="265" t="s">
        <v>32</v>
      </c>
      <c r="R11" s="266"/>
      <c r="S11" s="266"/>
      <c r="T11" s="267"/>
      <c r="U11" s="263"/>
    </row>
    <row r="12" spans="1:21" s="7" customFormat="1" ht="15.95" customHeight="1">
      <c r="A12" s="255" t="s">
        <v>8</v>
      </c>
      <c r="B12" s="256"/>
      <c r="C12" s="256"/>
      <c r="D12" s="256"/>
      <c r="E12" s="256" t="s">
        <v>33</v>
      </c>
      <c r="F12" s="256"/>
      <c r="G12" s="256"/>
      <c r="H12" s="256"/>
      <c r="I12" s="256" t="s">
        <v>8</v>
      </c>
      <c r="J12" s="256"/>
      <c r="K12" s="256"/>
      <c r="L12" s="256"/>
      <c r="M12" s="256" t="s">
        <v>34</v>
      </c>
      <c r="N12" s="256"/>
      <c r="O12" s="256"/>
      <c r="P12" s="257"/>
      <c r="Q12" s="256" t="s">
        <v>35</v>
      </c>
      <c r="R12" s="256"/>
      <c r="S12" s="256"/>
      <c r="T12" s="261"/>
      <c r="U12" s="209"/>
    </row>
    <row r="13" spans="1:21" s="8" customFormat="1" ht="15.95" customHeight="1">
      <c r="A13" s="240" t="s">
        <v>36</v>
      </c>
      <c r="B13" s="241"/>
      <c r="C13" s="241"/>
      <c r="D13" s="241"/>
      <c r="E13" s="242" t="s">
        <v>37</v>
      </c>
      <c r="F13" s="241"/>
      <c r="G13" s="241"/>
      <c r="H13" s="241"/>
      <c r="I13" s="242" t="s">
        <v>38</v>
      </c>
      <c r="J13" s="241"/>
      <c r="K13" s="241"/>
      <c r="L13" s="241"/>
      <c r="M13" s="242" t="s">
        <v>39</v>
      </c>
      <c r="N13" s="241"/>
      <c r="O13" s="241"/>
      <c r="P13" s="243"/>
      <c r="Q13" s="241" t="s">
        <v>40</v>
      </c>
      <c r="R13" s="241"/>
      <c r="S13" s="241"/>
      <c r="T13" s="262"/>
      <c r="U13" s="210"/>
    </row>
    <row r="14" spans="1:21" s="9" customFormat="1" ht="15.95" customHeight="1">
      <c r="A14" s="211" t="s">
        <v>41</v>
      </c>
      <c r="B14" s="212"/>
      <c r="C14" s="212"/>
      <c r="D14" s="212"/>
      <c r="E14" s="213" t="s">
        <v>42</v>
      </c>
      <c r="F14" s="212"/>
      <c r="G14" s="212"/>
      <c r="H14" s="212"/>
      <c r="I14" s="213" t="s">
        <v>43</v>
      </c>
      <c r="J14" s="212"/>
      <c r="K14" s="212"/>
      <c r="L14" s="212"/>
      <c r="M14" s="213" t="s">
        <v>44</v>
      </c>
      <c r="N14" s="212"/>
      <c r="O14" s="212"/>
      <c r="P14" s="214"/>
      <c r="Q14" s="212" t="s">
        <v>45</v>
      </c>
      <c r="R14" s="212"/>
      <c r="S14" s="212"/>
      <c r="T14" s="234"/>
      <c r="U14" s="210"/>
    </row>
    <row r="15" spans="1:21" s="10" customFormat="1" ht="15.95" customHeight="1">
      <c r="A15" s="223" t="s">
        <v>46</v>
      </c>
      <c r="B15" s="224"/>
      <c r="C15" s="224"/>
      <c r="D15" s="224"/>
      <c r="E15" s="224" t="s">
        <v>47</v>
      </c>
      <c r="F15" s="224"/>
      <c r="G15" s="224"/>
      <c r="H15" s="224"/>
      <c r="I15" s="224" t="s">
        <v>48</v>
      </c>
      <c r="J15" s="224"/>
      <c r="K15" s="224"/>
      <c r="L15" s="224"/>
      <c r="M15" s="224" t="s">
        <v>49</v>
      </c>
      <c r="N15" s="224"/>
      <c r="O15" s="224"/>
      <c r="P15" s="225"/>
      <c r="Q15" s="224" t="s">
        <v>50</v>
      </c>
      <c r="R15" s="224"/>
      <c r="S15" s="224"/>
      <c r="T15" s="235"/>
      <c r="U15" s="210"/>
    </row>
    <row r="16" spans="1:21" s="11" customFormat="1" ht="15.95" customHeight="1">
      <c r="A16" s="218" t="s">
        <v>18</v>
      </c>
      <c r="B16" s="219"/>
      <c r="C16" s="219"/>
      <c r="D16" s="219"/>
      <c r="E16" s="219" t="s">
        <v>19</v>
      </c>
      <c r="F16" s="219"/>
      <c r="G16" s="219"/>
      <c r="H16" s="219"/>
      <c r="I16" s="219" t="s">
        <v>19</v>
      </c>
      <c r="J16" s="219"/>
      <c r="K16" s="219"/>
      <c r="L16" s="219"/>
      <c r="M16" s="219" t="s">
        <v>19</v>
      </c>
      <c r="N16" s="219"/>
      <c r="O16" s="219"/>
      <c r="P16" s="220"/>
      <c r="Q16" s="219" t="s">
        <v>18</v>
      </c>
      <c r="R16" s="219"/>
      <c r="S16" s="219"/>
      <c r="T16" s="253"/>
      <c r="U16" s="210"/>
    </row>
    <row r="17" spans="1:21" s="12" customFormat="1" ht="15.95" customHeight="1">
      <c r="A17" s="230" t="s">
        <v>51</v>
      </c>
      <c r="B17" s="221"/>
      <c r="C17" s="221"/>
      <c r="D17" s="221"/>
      <c r="E17" s="221" t="s">
        <v>52</v>
      </c>
      <c r="F17" s="221"/>
      <c r="G17" s="221"/>
      <c r="H17" s="221"/>
      <c r="I17" s="221" t="s">
        <v>334</v>
      </c>
      <c r="J17" s="221"/>
      <c r="K17" s="221"/>
      <c r="L17" s="221"/>
      <c r="M17" s="221" t="s">
        <v>53</v>
      </c>
      <c r="N17" s="221"/>
      <c r="O17" s="221"/>
      <c r="P17" s="222"/>
      <c r="Q17" s="221" t="s">
        <v>54</v>
      </c>
      <c r="R17" s="221"/>
      <c r="S17" s="221"/>
      <c r="T17" s="229"/>
      <c r="U17" s="210"/>
    </row>
    <row r="18" spans="1:21" s="12" customFormat="1" ht="15.95" customHeight="1">
      <c r="A18" s="230"/>
      <c r="B18" s="221"/>
      <c r="C18" s="221"/>
      <c r="D18" s="221"/>
      <c r="E18" s="231" t="s">
        <v>339</v>
      </c>
      <c r="F18" s="231"/>
      <c r="G18" s="231"/>
      <c r="H18" s="231"/>
      <c r="I18" s="221"/>
      <c r="J18" s="221"/>
      <c r="K18" s="221"/>
      <c r="L18" s="221"/>
      <c r="M18" s="221"/>
      <c r="N18" s="221"/>
      <c r="O18" s="221"/>
      <c r="P18" s="222"/>
      <c r="Q18" s="221"/>
      <c r="R18" s="221"/>
      <c r="S18" s="221"/>
      <c r="T18" s="229"/>
      <c r="U18" s="252"/>
    </row>
    <row r="19" spans="1:21" s="16" customFormat="1" ht="11.1" customHeight="1">
      <c r="A19" s="13" t="s">
        <v>23</v>
      </c>
      <c r="B19" s="14">
        <f>玉美第二週明細!V11</f>
        <v>726.5</v>
      </c>
      <c r="C19" s="14" t="s">
        <v>24</v>
      </c>
      <c r="D19" s="14">
        <f>玉美第二週明細!V7</f>
        <v>22.5</v>
      </c>
      <c r="E19" s="14" t="s">
        <v>23</v>
      </c>
      <c r="F19" s="14">
        <f>玉美第二週明細!V19</f>
        <v>760.2</v>
      </c>
      <c r="G19" s="14" t="s">
        <v>24</v>
      </c>
      <c r="H19" s="14">
        <f>玉美第二週明細!V15</f>
        <v>25</v>
      </c>
      <c r="I19" s="14" t="s">
        <v>23</v>
      </c>
      <c r="J19" s="14">
        <f>玉美第二週明細!V27</f>
        <v>733.7</v>
      </c>
      <c r="K19" s="14" t="s">
        <v>24</v>
      </c>
      <c r="L19" s="14">
        <f>玉美第二週明細!V23</f>
        <v>22.5</v>
      </c>
      <c r="M19" s="14" t="s">
        <v>23</v>
      </c>
      <c r="N19" s="14">
        <f>玉美第二週明細!V35</f>
        <v>753.3</v>
      </c>
      <c r="O19" s="14" t="s">
        <v>24</v>
      </c>
      <c r="P19" s="14">
        <f>玉美第二週明細!V31</f>
        <v>22.5</v>
      </c>
      <c r="Q19" s="14" t="s">
        <v>23</v>
      </c>
      <c r="R19" s="14">
        <f>玉美第二週明細!V43</f>
        <v>798.2</v>
      </c>
      <c r="S19" s="14" t="s">
        <v>24</v>
      </c>
      <c r="T19" s="15">
        <f>玉美第二週明細!V39</f>
        <v>25</v>
      </c>
      <c r="U19" s="209" t="s">
        <v>55</v>
      </c>
    </row>
    <row r="20" spans="1:21" s="16" customFormat="1" ht="11.1" customHeight="1" thickBot="1">
      <c r="A20" s="17" t="s">
        <v>25</v>
      </c>
      <c r="B20" s="18">
        <f>玉美第二週明細!V5</f>
        <v>102.5</v>
      </c>
      <c r="C20" s="18" t="s">
        <v>26</v>
      </c>
      <c r="D20" s="18">
        <f>玉美第二週明細!V9</f>
        <v>28.5</v>
      </c>
      <c r="E20" s="18" t="s">
        <v>25</v>
      </c>
      <c r="F20" s="18">
        <f>玉美第二週明細!V13</f>
        <v>105</v>
      </c>
      <c r="G20" s="18" t="s">
        <v>26</v>
      </c>
      <c r="H20" s="18">
        <f>玉美第二週明細!V17</f>
        <v>28.799999999999997</v>
      </c>
      <c r="I20" s="18" t="s">
        <v>25</v>
      </c>
      <c r="J20" s="18">
        <f>玉美第二週明細!V21</f>
        <v>104</v>
      </c>
      <c r="K20" s="18" t="s">
        <v>26</v>
      </c>
      <c r="L20" s="18">
        <f>玉美第二週明細!V25</f>
        <v>28.8</v>
      </c>
      <c r="M20" s="18" t="s">
        <v>25</v>
      </c>
      <c r="N20" s="18">
        <f>玉美第二週明細!V29</f>
        <v>108.5</v>
      </c>
      <c r="O20" s="18" t="s">
        <v>26</v>
      </c>
      <c r="P20" s="18">
        <f>玉美第二週明細!V33</f>
        <v>29.2</v>
      </c>
      <c r="Q20" s="18" t="s">
        <v>25</v>
      </c>
      <c r="R20" s="18">
        <f>玉美第二週明細!V37</f>
        <v>113.5</v>
      </c>
      <c r="S20" s="18" t="s">
        <v>26</v>
      </c>
      <c r="T20" s="19">
        <f>玉美第二週明細!V41</f>
        <v>29.8</v>
      </c>
      <c r="U20" s="210"/>
    </row>
    <row r="21" spans="1:21" ht="15.95" customHeight="1">
      <c r="A21" s="249" t="s">
        <v>56</v>
      </c>
      <c r="B21" s="250"/>
      <c r="C21" s="250"/>
      <c r="D21" s="250"/>
      <c r="E21" s="251" t="s">
        <v>57</v>
      </c>
      <c r="F21" s="250"/>
      <c r="G21" s="250"/>
      <c r="H21" s="250"/>
      <c r="I21" s="251" t="s">
        <v>58</v>
      </c>
      <c r="J21" s="250"/>
      <c r="K21" s="250"/>
      <c r="L21" s="250"/>
      <c r="M21" s="251" t="s">
        <v>59</v>
      </c>
      <c r="N21" s="250"/>
      <c r="O21" s="250"/>
      <c r="P21" s="250"/>
      <c r="Q21" s="251" t="s">
        <v>60</v>
      </c>
      <c r="R21" s="250"/>
      <c r="S21" s="250"/>
      <c r="T21" s="258"/>
      <c r="U21" s="252"/>
    </row>
    <row r="22" spans="1:21" s="7" customFormat="1" ht="15.95" customHeight="1">
      <c r="A22" s="255" t="s">
        <v>8</v>
      </c>
      <c r="B22" s="256"/>
      <c r="C22" s="256"/>
      <c r="D22" s="256"/>
      <c r="E22" s="256" t="s">
        <v>34</v>
      </c>
      <c r="F22" s="256"/>
      <c r="G22" s="256"/>
      <c r="H22" s="256"/>
      <c r="I22" s="256" t="s">
        <v>8</v>
      </c>
      <c r="J22" s="256"/>
      <c r="K22" s="256"/>
      <c r="L22" s="256"/>
      <c r="M22" s="256" t="s">
        <v>61</v>
      </c>
      <c r="N22" s="256"/>
      <c r="O22" s="256"/>
      <c r="P22" s="257"/>
      <c r="Q22" s="256" t="s">
        <v>62</v>
      </c>
      <c r="R22" s="256"/>
      <c r="S22" s="256"/>
      <c r="T22" s="261"/>
      <c r="U22" s="210"/>
    </row>
    <row r="23" spans="1:21" s="8" customFormat="1" ht="15.95" customHeight="1">
      <c r="A23" s="240" t="s">
        <v>63</v>
      </c>
      <c r="B23" s="241"/>
      <c r="C23" s="241"/>
      <c r="D23" s="241"/>
      <c r="E23" s="242" t="s">
        <v>64</v>
      </c>
      <c r="F23" s="241"/>
      <c r="G23" s="241"/>
      <c r="H23" s="241"/>
      <c r="I23" s="242" t="s">
        <v>65</v>
      </c>
      <c r="J23" s="241"/>
      <c r="K23" s="241"/>
      <c r="L23" s="241"/>
      <c r="M23" s="242" t="s">
        <v>66</v>
      </c>
      <c r="N23" s="241"/>
      <c r="O23" s="241"/>
      <c r="P23" s="243"/>
      <c r="Q23" s="241" t="s">
        <v>346</v>
      </c>
      <c r="R23" s="241"/>
      <c r="S23" s="241"/>
      <c r="T23" s="262"/>
      <c r="U23" s="210"/>
    </row>
    <row r="24" spans="1:21" s="9" customFormat="1" ht="15.95" customHeight="1">
      <c r="A24" s="211" t="s">
        <v>67</v>
      </c>
      <c r="B24" s="212"/>
      <c r="C24" s="212"/>
      <c r="D24" s="212"/>
      <c r="E24" s="213" t="s">
        <v>68</v>
      </c>
      <c r="F24" s="212"/>
      <c r="G24" s="212"/>
      <c r="H24" s="212"/>
      <c r="I24" s="213" t="s">
        <v>69</v>
      </c>
      <c r="J24" s="212"/>
      <c r="K24" s="212"/>
      <c r="L24" s="212"/>
      <c r="M24" s="213" t="s">
        <v>70</v>
      </c>
      <c r="N24" s="212"/>
      <c r="O24" s="212"/>
      <c r="P24" s="214"/>
      <c r="Q24" s="212" t="s">
        <v>330</v>
      </c>
      <c r="R24" s="212"/>
      <c r="S24" s="212"/>
      <c r="T24" s="234"/>
      <c r="U24" s="210"/>
    </row>
    <row r="25" spans="1:21" s="10" customFormat="1" ht="15.95" customHeight="1">
      <c r="A25" s="223" t="s">
        <v>326</v>
      </c>
      <c r="B25" s="224"/>
      <c r="C25" s="224"/>
      <c r="D25" s="224"/>
      <c r="E25" s="224" t="s">
        <v>71</v>
      </c>
      <c r="F25" s="224"/>
      <c r="G25" s="224"/>
      <c r="H25" s="224"/>
      <c r="I25" s="224" t="s">
        <v>72</v>
      </c>
      <c r="J25" s="224"/>
      <c r="K25" s="224"/>
      <c r="L25" s="224"/>
      <c r="M25" s="224" t="s">
        <v>13</v>
      </c>
      <c r="N25" s="224"/>
      <c r="O25" s="224"/>
      <c r="P25" s="225"/>
      <c r="Q25" s="224" t="s">
        <v>344</v>
      </c>
      <c r="R25" s="224"/>
      <c r="S25" s="224"/>
      <c r="T25" s="235"/>
      <c r="U25" s="210"/>
    </row>
    <row r="26" spans="1:21" s="11" customFormat="1" ht="15.95" customHeight="1">
      <c r="A26" s="218" t="s">
        <v>18</v>
      </c>
      <c r="B26" s="219"/>
      <c r="C26" s="219"/>
      <c r="D26" s="219"/>
      <c r="E26" s="219" t="s">
        <v>18</v>
      </c>
      <c r="F26" s="219"/>
      <c r="G26" s="219"/>
      <c r="H26" s="219"/>
      <c r="I26" s="219" t="s">
        <v>19</v>
      </c>
      <c r="J26" s="219"/>
      <c r="K26" s="219"/>
      <c r="L26" s="219"/>
      <c r="M26" s="219" t="s">
        <v>19</v>
      </c>
      <c r="N26" s="219"/>
      <c r="O26" s="219"/>
      <c r="P26" s="220"/>
      <c r="Q26" s="219" t="s">
        <v>19</v>
      </c>
      <c r="R26" s="219"/>
      <c r="S26" s="219"/>
      <c r="T26" s="253"/>
      <c r="U26" s="252"/>
    </row>
    <row r="27" spans="1:21" s="12" customFormat="1" ht="15.95" customHeight="1">
      <c r="A27" s="230" t="s">
        <v>73</v>
      </c>
      <c r="B27" s="221"/>
      <c r="C27" s="221"/>
      <c r="D27" s="221"/>
      <c r="E27" s="221" t="s">
        <v>74</v>
      </c>
      <c r="F27" s="221"/>
      <c r="G27" s="221"/>
      <c r="H27" s="221"/>
      <c r="I27" s="221" t="s">
        <v>75</v>
      </c>
      <c r="J27" s="221"/>
      <c r="K27" s="221"/>
      <c r="L27" s="221"/>
      <c r="M27" s="221" t="s">
        <v>76</v>
      </c>
      <c r="N27" s="221"/>
      <c r="O27" s="221"/>
      <c r="P27" s="222"/>
      <c r="Q27" s="221" t="s">
        <v>331</v>
      </c>
      <c r="R27" s="221"/>
      <c r="S27" s="221"/>
      <c r="T27" s="229"/>
      <c r="U27" s="209" t="s">
        <v>77</v>
      </c>
    </row>
    <row r="28" spans="1:21" s="12" customFormat="1" ht="15.95" customHeight="1">
      <c r="A28" s="230"/>
      <c r="B28" s="221"/>
      <c r="C28" s="221"/>
      <c r="D28" s="221"/>
      <c r="E28" s="231" t="s">
        <v>340</v>
      </c>
      <c r="F28" s="231"/>
      <c r="G28" s="231"/>
      <c r="H28" s="231"/>
      <c r="I28" s="221"/>
      <c r="J28" s="221"/>
      <c r="K28" s="221"/>
      <c r="L28" s="221"/>
      <c r="M28" s="221"/>
      <c r="N28" s="221"/>
      <c r="O28" s="221"/>
      <c r="P28" s="222"/>
      <c r="Q28" s="221"/>
      <c r="R28" s="221"/>
      <c r="S28" s="221"/>
      <c r="T28" s="229"/>
      <c r="U28" s="210"/>
    </row>
    <row r="29" spans="1:21" s="16" customFormat="1" ht="11.1" customHeight="1">
      <c r="A29" s="13" t="s">
        <v>23</v>
      </c>
      <c r="B29" s="14">
        <f>玉美第三週明細!V11</f>
        <v>755.7</v>
      </c>
      <c r="C29" s="14" t="s">
        <v>24</v>
      </c>
      <c r="D29" s="14">
        <f>玉美第三週明細!V7</f>
        <v>22.5</v>
      </c>
      <c r="E29" s="14" t="s">
        <v>23</v>
      </c>
      <c r="F29" s="14">
        <f>玉美第三週明細!V19</f>
        <v>750.9</v>
      </c>
      <c r="G29" s="14" t="s">
        <v>24</v>
      </c>
      <c r="H29" s="14">
        <f>玉美第三週明細!V15</f>
        <v>22.5</v>
      </c>
      <c r="I29" s="14" t="s">
        <v>23</v>
      </c>
      <c r="J29" s="14">
        <f>玉美第三週明細!V27</f>
        <v>742.5</v>
      </c>
      <c r="K29" s="14" t="s">
        <v>24</v>
      </c>
      <c r="L29" s="14">
        <f>玉美第三週明細!V23</f>
        <v>22.5</v>
      </c>
      <c r="M29" s="14" t="s">
        <v>23</v>
      </c>
      <c r="N29" s="14">
        <f>玉美第三週明細!V35</f>
        <v>741.7</v>
      </c>
      <c r="O29" s="14" t="s">
        <v>24</v>
      </c>
      <c r="P29" s="14">
        <f>玉美第三週明細!V31</f>
        <v>22.5</v>
      </c>
      <c r="Q29" s="14" t="s">
        <v>23</v>
      </c>
      <c r="R29" s="14">
        <f>玉美第三週明細!V43</f>
        <v>170.1</v>
      </c>
      <c r="S29" s="14" t="s">
        <v>24</v>
      </c>
      <c r="T29" s="15">
        <f>玉美第三週明細!V39</f>
        <v>12.5</v>
      </c>
      <c r="U29" s="252"/>
    </row>
    <row r="30" spans="1:21" s="16" customFormat="1" ht="11.1" customHeight="1" thickBot="1">
      <c r="A30" s="17" t="s">
        <v>25</v>
      </c>
      <c r="B30" s="18">
        <f>玉美第三週明細!V5</f>
        <v>109</v>
      </c>
      <c r="C30" s="18" t="s">
        <v>26</v>
      </c>
      <c r="D30" s="18">
        <f>玉美第三週明細!V9</f>
        <v>29.3</v>
      </c>
      <c r="E30" s="18" t="s">
        <v>25</v>
      </c>
      <c r="F30" s="18">
        <f>玉美第三週明細!V13</f>
        <v>108</v>
      </c>
      <c r="G30" s="18" t="s">
        <v>26</v>
      </c>
      <c r="H30" s="18">
        <f>玉美第三週明細!V17</f>
        <v>29.1</v>
      </c>
      <c r="I30" s="18" t="s">
        <v>25</v>
      </c>
      <c r="J30" s="18">
        <f>玉美第三週明細!V21</f>
        <v>106</v>
      </c>
      <c r="K30" s="18" t="s">
        <v>26</v>
      </c>
      <c r="L30" s="18">
        <f>玉美第三週明細!V25</f>
        <v>29</v>
      </c>
      <c r="M30" s="18" t="s">
        <v>25</v>
      </c>
      <c r="N30" s="18">
        <f>玉美第三週明細!V29</f>
        <v>106</v>
      </c>
      <c r="O30" s="18" t="s">
        <v>26</v>
      </c>
      <c r="P30" s="18">
        <f>玉美第三週明細!V33</f>
        <v>28.8</v>
      </c>
      <c r="Q30" s="18" t="s">
        <v>25</v>
      </c>
      <c r="R30" s="18">
        <f>玉美第三週明細!V37</f>
        <v>12</v>
      </c>
      <c r="S30" s="18" t="s">
        <v>26</v>
      </c>
      <c r="T30" s="19">
        <f>玉美第三週明細!V41</f>
        <v>2.4</v>
      </c>
      <c r="U30" s="209"/>
    </row>
    <row r="31" spans="1:21" ht="15.95" customHeight="1">
      <c r="A31" s="249" t="s">
        <v>78</v>
      </c>
      <c r="B31" s="250"/>
      <c r="C31" s="250"/>
      <c r="D31" s="250"/>
      <c r="E31" s="251" t="s">
        <v>79</v>
      </c>
      <c r="F31" s="250"/>
      <c r="G31" s="250"/>
      <c r="H31" s="250"/>
      <c r="I31" s="251" t="s">
        <v>80</v>
      </c>
      <c r="J31" s="250"/>
      <c r="K31" s="250"/>
      <c r="L31" s="250"/>
      <c r="M31" s="251" t="s">
        <v>81</v>
      </c>
      <c r="N31" s="250"/>
      <c r="O31" s="250"/>
      <c r="P31" s="250"/>
      <c r="Q31" s="251" t="s">
        <v>82</v>
      </c>
      <c r="R31" s="250"/>
      <c r="S31" s="250"/>
      <c r="T31" s="258"/>
      <c r="U31" s="210"/>
    </row>
    <row r="32" spans="1:21" ht="15.95" customHeight="1">
      <c r="A32" s="255" t="s">
        <v>83</v>
      </c>
      <c r="B32" s="256"/>
      <c r="C32" s="256"/>
      <c r="D32" s="256"/>
      <c r="E32" s="256" t="s">
        <v>83</v>
      </c>
      <c r="F32" s="256"/>
      <c r="G32" s="256"/>
      <c r="H32" s="256"/>
      <c r="I32" s="257" t="s">
        <v>61</v>
      </c>
      <c r="J32" s="259"/>
      <c r="K32" s="259"/>
      <c r="L32" s="260"/>
      <c r="M32" s="256" t="s">
        <v>33</v>
      </c>
      <c r="N32" s="256"/>
      <c r="O32" s="256"/>
      <c r="P32" s="257"/>
      <c r="Q32" s="256" t="s">
        <v>84</v>
      </c>
      <c r="R32" s="256"/>
      <c r="S32" s="256"/>
      <c r="T32" s="261"/>
      <c r="U32" s="210"/>
    </row>
    <row r="33" spans="1:21" ht="15.95" customHeight="1">
      <c r="A33" s="240" t="s">
        <v>85</v>
      </c>
      <c r="B33" s="241"/>
      <c r="C33" s="241"/>
      <c r="D33" s="241"/>
      <c r="E33" s="242" t="s">
        <v>85</v>
      </c>
      <c r="F33" s="241"/>
      <c r="G33" s="241"/>
      <c r="H33" s="241"/>
      <c r="I33" s="242" t="s">
        <v>86</v>
      </c>
      <c r="J33" s="241"/>
      <c r="K33" s="241"/>
      <c r="L33" s="241"/>
      <c r="M33" s="242" t="s">
        <v>87</v>
      </c>
      <c r="N33" s="241"/>
      <c r="O33" s="241"/>
      <c r="P33" s="243"/>
      <c r="Q33" s="241" t="s">
        <v>88</v>
      </c>
      <c r="R33" s="241"/>
      <c r="S33" s="241"/>
      <c r="T33" s="262"/>
      <c r="U33" s="210"/>
    </row>
    <row r="34" spans="1:21" ht="15.95" customHeight="1">
      <c r="A34" s="211" t="s">
        <v>89</v>
      </c>
      <c r="B34" s="212"/>
      <c r="C34" s="212"/>
      <c r="D34" s="212"/>
      <c r="E34" s="213" t="s">
        <v>89</v>
      </c>
      <c r="F34" s="212"/>
      <c r="G34" s="212"/>
      <c r="H34" s="212"/>
      <c r="I34" s="213" t="s">
        <v>90</v>
      </c>
      <c r="J34" s="212"/>
      <c r="K34" s="212"/>
      <c r="L34" s="212"/>
      <c r="M34" s="213" t="s">
        <v>91</v>
      </c>
      <c r="N34" s="212"/>
      <c r="O34" s="212"/>
      <c r="P34" s="214"/>
      <c r="Q34" s="212" t="s">
        <v>92</v>
      </c>
      <c r="R34" s="212"/>
      <c r="S34" s="212"/>
      <c r="T34" s="234"/>
      <c r="U34" s="252"/>
    </row>
    <row r="35" spans="1:21" ht="15.95" customHeight="1">
      <c r="A35" s="223" t="s">
        <v>93</v>
      </c>
      <c r="B35" s="224"/>
      <c r="C35" s="224"/>
      <c r="D35" s="224"/>
      <c r="E35" s="224" t="s">
        <v>93</v>
      </c>
      <c r="F35" s="224"/>
      <c r="G35" s="224"/>
      <c r="H35" s="224"/>
      <c r="I35" s="224" t="s">
        <v>94</v>
      </c>
      <c r="J35" s="224"/>
      <c r="K35" s="224"/>
      <c r="L35" s="224"/>
      <c r="M35" s="224" t="s">
        <v>95</v>
      </c>
      <c r="N35" s="224"/>
      <c r="O35" s="224"/>
      <c r="P35" s="225"/>
      <c r="Q35" s="224" t="s">
        <v>96</v>
      </c>
      <c r="R35" s="224"/>
      <c r="S35" s="224"/>
      <c r="T35" s="235"/>
      <c r="U35" s="209" t="s">
        <v>97</v>
      </c>
    </row>
    <row r="36" spans="1:21" ht="15.95" customHeight="1">
      <c r="A36" s="218" t="s">
        <v>98</v>
      </c>
      <c r="B36" s="219"/>
      <c r="C36" s="219"/>
      <c r="D36" s="219"/>
      <c r="E36" s="219" t="s">
        <v>98</v>
      </c>
      <c r="F36" s="219"/>
      <c r="G36" s="219"/>
      <c r="H36" s="219"/>
      <c r="I36" s="219" t="s">
        <v>18</v>
      </c>
      <c r="J36" s="219"/>
      <c r="K36" s="219"/>
      <c r="L36" s="219"/>
      <c r="M36" s="219" t="s">
        <v>19</v>
      </c>
      <c r="N36" s="219"/>
      <c r="O36" s="219"/>
      <c r="P36" s="220"/>
      <c r="Q36" s="219" t="s">
        <v>19</v>
      </c>
      <c r="R36" s="219"/>
      <c r="S36" s="219"/>
      <c r="T36" s="253"/>
      <c r="U36" s="252"/>
    </row>
    <row r="37" spans="1:21" ht="15.95" customHeight="1">
      <c r="A37" s="230"/>
      <c r="B37" s="221"/>
      <c r="C37" s="221"/>
      <c r="D37" s="221"/>
      <c r="E37" s="221"/>
      <c r="F37" s="221"/>
      <c r="G37" s="221"/>
      <c r="H37" s="221"/>
      <c r="I37" s="221" t="s">
        <v>337</v>
      </c>
      <c r="J37" s="221"/>
      <c r="K37" s="221"/>
      <c r="L37" s="221"/>
      <c r="M37" s="221" t="s">
        <v>99</v>
      </c>
      <c r="N37" s="221"/>
      <c r="O37" s="221"/>
      <c r="P37" s="222"/>
      <c r="Q37" s="221" t="s">
        <v>100</v>
      </c>
      <c r="R37" s="221"/>
      <c r="S37" s="221"/>
      <c r="T37" s="229"/>
      <c r="U37" s="246"/>
    </row>
    <row r="38" spans="1:21" s="20" customFormat="1" ht="11.1" customHeight="1">
      <c r="A38" s="13" t="s">
        <v>23</v>
      </c>
      <c r="B38" s="14">
        <f>玉美第四週明細!V11</f>
        <v>0</v>
      </c>
      <c r="C38" s="14" t="s">
        <v>24</v>
      </c>
      <c r="D38" s="14">
        <f>玉美第四週明細!V7</f>
        <v>0</v>
      </c>
      <c r="E38" s="14" t="s">
        <v>23</v>
      </c>
      <c r="F38" s="14">
        <f>玉美第四週明細!V19</f>
        <v>0</v>
      </c>
      <c r="G38" s="14" t="s">
        <v>24</v>
      </c>
      <c r="H38" s="14">
        <f>玉美第四週明細!V15</f>
        <v>0</v>
      </c>
      <c r="I38" s="14" t="s">
        <v>23</v>
      </c>
      <c r="J38" s="14">
        <f>玉美第四週明細!V27</f>
        <v>719.3</v>
      </c>
      <c r="K38" s="14" t="s">
        <v>24</v>
      </c>
      <c r="L38" s="14">
        <f>玉美第四週明細!V23</f>
        <v>22.5</v>
      </c>
      <c r="M38" s="14" t="s">
        <v>23</v>
      </c>
      <c r="N38" s="14">
        <f>玉美第四週明細!V35</f>
        <v>728.1</v>
      </c>
      <c r="O38" s="14" t="s">
        <v>24</v>
      </c>
      <c r="P38" s="14">
        <f>玉美第四週明細!V31</f>
        <v>22.5</v>
      </c>
      <c r="Q38" s="14" t="s">
        <v>23</v>
      </c>
      <c r="R38" s="14">
        <f>玉美第四週明細!V43</f>
        <v>744.5</v>
      </c>
      <c r="S38" s="14" t="s">
        <v>24</v>
      </c>
      <c r="T38" s="15">
        <f>玉美第四週明細!V39</f>
        <v>22.5</v>
      </c>
      <c r="U38" s="247"/>
    </row>
    <row r="39" spans="1:21" s="20" customFormat="1" ht="11.1" customHeight="1" thickBot="1">
      <c r="A39" s="17" t="s">
        <v>25</v>
      </c>
      <c r="B39" s="18">
        <f>玉美第四週明細!V5</f>
        <v>0</v>
      </c>
      <c r="C39" s="18" t="s">
        <v>26</v>
      </c>
      <c r="D39" s="18">
        <f>玉美第四週明細!V9</f>
        <v>0</v>
      </c>
      <c r="E39" s="18" t="s">
        <v>25</v>
      </c>
      <c r="F39" s="18">
        <f>玉美第四週明細!V13</f>
        <v>0</v>
      </c>
      <c r="G39" s="18" t="s">
        <v>26</v>
      </c>
      <c r="H39" s="18">
        <f>玉美第四週明細!V17</f>
        <v>0</v>
      </c>
      <c r="I39" s="18" t="s">
        <v>25</v>
      </c>
      <c r="J39" s="18">
        <f>玉美第四週明細!V21</f>
        <v>101</v>
      </c>
      <c r="K39" s="18" t="s">
        <v>26</v>
      </c>
      <c r="L39" s="18">
        <f>玉美第四週明細!V25</f>
        <v>28.2</v>
      </c>
      <c r="M39" s="18" t="s">
        <v>25</v>
      </c>
      <c r="N39" s="18">
        <f>玉美第四週明細!V29</f>
        <v>103</v>
      </c>
      <c r="O39" s="18" t="s">
        <v>26</v>
      </c>
      <c r="P39" s="18">
        <f>玉美第四週明細!V33</f>
        <v>28.4</v>
      </c>
      <c r="Q39" s="18" t="s">
        <v>25</v>
      </c>
      <c r="R39" s="18">
        <f>玉美第四週明細!V37</f>
        <v>106.5</v>
      </c>
      <c r="S39" s="18" t="s">
        <v>26</v>
      </c>
      <c r="T39" s="19">
        <f>玉美第四週明細!V41</f>
        <v>29</v>
      </c>
      <c r="U39" s="247"/>
    </row>
    <row r="40" spans="1:21" ht="15.95" customHeight="1">
      <c r="A40" s="249" t="s">
        <v>101</v>
      </c>
      <c r="B40" s="250"/>
      <c r="C40" s="250"/>
      <c r="D40" s="250"/>
      <c r="E40" s="251" t="s">
        <v>102</v>
      </c>
      <c r="F40" s="250"/>
      <c r="G40" s="250"/>
      <c r="H40" s="250"/>
      <c r="I40" s="251" t="s">
        <v>103</v>
      </c>
      <c r="J40" s="250"/>
      <c r="K40" s="250"/>
      <c r="L40" s="250"/>
      <c r="M40" s="251" t="s">
        <v>104</v>
      </c>
      <c r="N40" s="250"/>
      <c r="O40" s="250"/>
      <c r="P40" s="250"/>
      <c r="Q40" s="254" t="s">
        <v>105</v>
      </c>
      <c r="R40" s="254"/>
      <c r="S40" s="254"/>
      <c r="T40" s="254"/>
      <c r="U40" s="247"/>
    </row>
    <row r="41" spans="1:21" ht="15.95" customHeight="1">
      <c r="A41" s="255" t="s">
        <v>8</v>
      </c>
      <c r="B41" s="256"/>
      <c r="C41" s="256"/>
      <c r="D41" s="256"/>
      <c r="E41" s="256" t="s">
        <v>34</v>
      </c>
      <c r="F41" s="256"/>
      <c r="G41" s="256"/>
      <c r="H41" s="256"/>
      <c r="I41" s="256" t="s">
        <v>8</v>
      </c>
      <c r="J41" s="256"/>
      <c r="K41" s="256"/>
      <c r="L41" s="256"/>
      <c r="M41" s="256" t="s">
        <v>33</v>
      </c>
      <c r="N41" s="256"/>
      <c r="O41" s="256"/>
      <c r="P41" s="257"/>
      <c r="Q41" s="236" t="s">
        <v>106</v>
      </c>
      <c r="R41" s="236"/>
      <c r="S41" s="236"/>
      <c r="T41" s="237"/>
      <c r="U41" s="248"/>
    </row>
    <row r="42" spans="1:21" ht="15.95" customHeight="1">
      <c r="A42" s="240" t="s">
        <v>107</v>
      </c>
      <c r="B42" s="241"/>
      <c r="C42" s="241"/>
      <c r="D42" s="241"/>
      <c r="E42" s="242" t="s">
        <v>108</v>
      </c>
      <c r="F42" s="241"/>
      <c r="G42" s="241"/>
      <c r="H42" s="241"/>
      <c r="I42" s="242" t="s">
        <v>109</v>
      </c>
      <c r="J42" s="241"/>
      <c r="K42" s="241"/>
      <c r="L42" s="241"/>
      <c r="M42" s="242" t="s">
        <v>110</v>
      </c>
      <c r="N42" s="241"/>
      <c r="O42" s="241"/>
      <c r="P42" s="243"/>
      <c r="Q42" s="244" t="s">
        <v>111</v>
      </c>
      <c r="R42" s="244"/>
      <c r="S42" s="244"/>
      <c r="T42" s="245"/>
      <c r="U42" s="209" t="s">
        <v>112</v>
      </c>
    </row>
    <row r="43" spans="1:21" ht="15.95" customHeight="1">
      <c r="A43" s="211" t="s">
        <v>332</v>
      </c>
      <c r="B43" s="212"/>
      <c r="C43" s="212"/>
      <c r="D43" s="212"/>
      <c r="E43" s="213" t="s">
        <v>113</v>
      </c>
      <c r="F43" s="212"/>
      <c r="G43" s="212"/>
      <c r="H43" s="212"/>
      <c r="I43" s="213" t="s">
        <v>114</v>
      </c>
      <c r="J43" s="212"/>
      <c r="K43" s="212"/>
      <c r="L43" s="212"/>
      <c r="M43" s="213" t="s">
        <v>115</v>
      </c>
      <c r="N43" s="212"/>
      <c r="O43" s="212"/>
      <c r="P43" s="214"/>
      <c r="Q43" s="238" t="s">
        <v>116</v>
      </c>
      <c r="R43" s="238"/>
      <c r="S43" s="238"/>
      <c r="T43" s="239"/>
      <c r="U43" s="210"/>
    </row>
    <row r="44" spans="1:21" ht="15.95" customHeight="1">
      <c r="A44" s="223" t="s">
        <v>72</v>
      </c>
      <c r="B44" s="224"/>
      <c r="C44" s="224"/>
      <c r="D44" s="224"/>
      <c r="E44" s="224" t="s">
        <v>343</v>
      </c>
      <c r="F44" s="224"/>
      <c r="G44" s="224"/>
      <c r="H44" s="224"/>
      <c r="I44" s="224" t="s">
        <v>117</v>
      </c>
      <c r="J44" s="224"/>
      <c r="K44" s="224"/>
      <c r="L44" s="224"/>
      <c r="M44" s="224" t="s">
        <v>118</v>
      </c>
      <c r="N44" s="224"/>
      <c r="O44" s="224"/>
      <c r="P44" s="225"/>
      <c r="Q44" s="226" t="s">
        <v>119</v>
      </c>
      <c r="R44" s="227"/>
      <c r="S44" s="227"/>
      <c r="T44" s="228"/>
      <c r="U44" s="209"/>
    </row>
    <row r="45" spans="1:21" ht="15.95" customHeight="1">
      <c r="A45" s="218" t="s">
        <v>18</v>
      </c>
      <c r="B45" s="219"/>
      <c r="C45" s="219"/>
      <c r="D45" s="219"/>
      <c r="E45" s="219" t="s">
        <v>19</v>
      </c>
      <c r="F45" s="219"/>
      <c r="G45" s="219"/>
      <c r="H45" s="219"/>
      <c r="I45" s="219" t="s">
        <v>19</v>
      </c>
      <c r="J45" s="219"/>
      <c r="K45" s="219"/>
      <c r="L45" s="219"/>
      <c r="M45" s="219" t="s">
        <v>18</v>
      </c>
      <c r="N45" s="219"/>
      <c r="O45" s="219"/>
      <c r="P45" s="220"/>
      <c r="Q45" s="232" t="s">
        <v>19</v>
      </c>
      <c r="R45" s="232"/>
      <c r="S45" s="232"/>
      <c r="T45" s="233"/>
      <c r="U45" s="210"/>
    </row>
    <row r="46" spans="1:21" ht="15.95" customHeight="1">
      <c r="A46" s="230" t="s">
        <v>120</v>
      </c>
      <c r="B46" s="221"/>
      <c r="C46" s="221"/>
      <c r="D46" s="221"/>
      <c r="E46" s="221" t="s">
        <v>121</v>
      </c>
      <c r="F46" s="221"/>
      <c r="G46" s="221"/>
      <c r="H46" s="221"/>
      <c r="I46" s="221" t="s">
        <v>122</v>
      </c>
      <c r="J46" s="221"/>
      <c r="K46" s="221"/>
      <c r="L46" s="221"/>
      <c r="M46" s="221" t="s">
        <v>123</v>
      </c>
      <c r="N46" s="221"/>
      <c r="O46" s="221"/>
      <c r="P46" s="222"/>
      <c r="Q46" s="215" t="s">
        <v>124</v>
      </c>
      <c r="R46" s="215"/>
      <c r="S46" s="215"/>
      <c r="T46" s="216"/>
      <c r="U46" s="210"/>
    </row>
    <row r="47" spans="1:21" ht="15.95" customHeight="1">
      <c r="A47" s="230"/>
      <c r="B47" s="221"/>
      <c r="C47" s="221"/>
      <c r="D47" s="221"/>
      <c r="E47" s="231" t="s">
        <v>341</v>
      </c>
      <c r="F47" s="231"/>
      <c r="G47" s="231"/>
      <c r="H47" s="231"/>
      <c r="I47" s="221"/>
      <c r="J47" s="221"/>
      <c r="K47" s="221"/>
      <c r="L47" s="221"/>
      <c r="M47" s="221"/>
      <c r="N47" s="221"/>
      <c r="O47" s="221"/>
      <c r="P47" s="222"/>
      <c r="Q47" s="221"/>
      <c r="R47" s="221"/>
      <c r="S47" s="221"/>
      <c r="T47" s="229"/>
      <c r="U47" s="210"/>
    </row>
    <row r="48" spans="1:21" s="20" customFormat="1" ht="11.1" customHeight="1">
      <c r="A48" s="13" t="s">
        <v>125</v>
      </c>
      <c r="B48" s="14">
        <v>751.3</v>
      </c>
      <c r="C48" s="14" t="s">
        <v>24</v>
      </c>
      <c r="D48" s="14">
        <v>22.5</v>
      </c>
      <c r="E48" s="14" t="s">
        <v>125</v>
      </c>
      <c r="F48" s="14">
        <v>758.1</v>
      </c>
      <c r="G48" s="14" t="s">
        <v>24</v>
      </c>
      <c r="H48" s="14">
        <v>22.5</v>
      </c>
      <c r="I48" s="14" t="s">
        <v>125</v>
      </c>
      <c r="J48" s="14">
        <v>758.1</v>
      </c>
      <c r="K48" s="14" t="s">
        <v>24</v>
      </c>
      <c r="L48" s="14">
        <v>22.5</v>
      </c>
      <c r="M48" s="14" t="s">
        <v>125</v>
      </c>
      <c r="N48" s="14">
        <v>714.5</v>
      </c>
      <c r="O48" s="14" t="s">
        <v>24</v>
      </c>
      <c r="P48" s="14">
        <v>22.5</v>
      </c>
      <c r="Q48" s="14" t="s">
        <v>23</v>
      </c>
      <c r="R48" s="14">
        <f>玉美第二週明細!V51</f>
        <v>762.2</v>
      </c>
      <c r="S48" s="14" t="s">
        <v>24</v>
      </c>
      <c r="T48" s="15">
        <f>玉美第二週明細!V47</f>
        <v>25</v>
      </c>
      <c r="U48" s="210"/>
    </row>
    <row r="49" spans="1:21" s="20" customFormat="1" ht="11.1" customHeight="1" thickBot="1">
      <c r="A49" s="17" t="s">
        <v>25</v>
      </c>
      <c r="B49" s="18">
        <v>108</v>
      </c>
      <c r="C49" s="18" t="s">
        <v>26</v>
      </c>
      <c r="D49" s="18">
        <v>29.2</v>
      </c>
      <c r="E49" s="18" t="s">
        <v>25</v>
      </c>
      <c r="F49" s="18">
        <v>109.5</v>
      </c>
      <c r="G49" s="18" t="s">
        <v>26</v>
      </c>
      <c r="H49" s="18">
        <v>29.2</v>
      </c>
      <c r="I49" s="18" t="s">
        <v>25</v>
      </c>
      <c r="J49" s="18">
        <v>109.5</v>
      </c>
      <c r="K49" s="18" t="s">
        <v>26</v>
      </c>
      <c r="L49" s="18">
        <v>28.7</v>
      </c>
      <c r="M49" s="18" t="s">
        <v>25</v>
      </c>
      <c r="N49" s="18">
        <v>100</v>
      </c>
      <c r="O49" s="18" t="s">
        <v>26</v>
      </c>
      <c r="P49" s="18">
        <v>28</v>
      </c>
      <c r="Q49" s="18" t="s">
        <v>25</v>
      </c>
      <c r="R49" s="18">
        <f>玉美第二週明細!V45</f>
        <v>105.5</v>
      </c>
      <c r="S49" s="18" t="s">
        <v>26</v>
      </c>
      <c r="T49" s="19">
        <f>玉美第二週明細!V49</f>
        <v>28.8</v>
      </c>
      <c r="U49" s="217"/>
    </row>
    <row r="57" spans="1:21">
      <c r="U57" s="20"/>
    </row>
    <row r="58" spans="1:21">
      <c r="U58" s="20"/>
    </row>
  </sheetData>
  <mergeCells count="203">
    <mergeCell ref="A8:D8"/>
    <mergeCell ref="E8:H8"/>
    <mergeCell ref="I8:L8"/>
    <mergeCell ref="A7:D7"/>
    <mergeCell ref="E7:H7"/>
    <mergeCell ref="I7:L7"/>
    <mergeCell ref="M7:P7"/>
    <mergeCell ref="Q7:T7"/>
    <mergeCell ref="M8:P8"/>
    <mergeCell ref="Q8:T8"/>
    <mergeCell ref="Q6:T6"/>
    <mergeCell ref="A4:D4"/>
    <mergeCell ref="E4:H4"/>
    <mergeCell ref="I4:L4"/>
    <mergeCell ref="M4:P4"/>
    <mergeCell ref="H1:N1"/>
    <mergeCell ref="A2:D2"/>
    <mergeCell ref="E2:H2"/>
    <mergeCell ref="I2:L2"/>
    <mergeCell ref="M2:P2"/>
    <mergeCell ref="Q2:T2"/>
    <mergeCell ref="U10:U11"/>
    <mergeCell ref="A11:D11"/>
    <mergeCell ref="E11:H11"/>
    <mergeCell ref="I11:L11"/>
    <mergeCell ref="M11:P11"/>
    <mergeCell ref="Q11:T11"/>
    <mergeCell ref="Q13:T13"/>
    <mergeCell ref="U2:U3"/>
    <mergeCell ref="A3:D3"/>
    <mergeCell ref="E3:H3"/>
    <mergeCell ref="I3:L3"/>
    <mergeCell ref="M3:P3"/>
    <mergeCell ref="Q3:T3"/>
    <mergeCell ref="Q4:T4"/>
    <mergeCell ref="A5:D5"/>
    <mergeCell ref="E5:H5"/>
    <mergeCell ref="I5:L5"/>
    <mergeCell ref="M5:P5"/>
    <mergeCell ref="U4:U9"/>
    <mergeCell ref="Q5:T5"/>
    <mergeCell ref="A6:D6"/>
    <mergeCell ref="E6:H6"/>
    <mergeCell ref="I6:L6"/>
    <mergeCell ref="M6:P6"/>
    <mergeCell ref="M15:P15"/>
    <mergeCell ref="Q15:T15"/>
    <mergeCell ref="A16:D16"/>
    <mergeCell ref="E16:H16"/>
    <mergeCell ref="I16:L16"/>
    <mergeCell ref="M16:P16"/>
    <mergeCell ref="Q16:T16"/>
    <mergeCell ref="Q12:T12"/>
    <mergeCell ref="A13:D13"/>
    <mergeCell ref="E13:H13"/>
    <mergeCell ref="I13:L13"/>
    <mergeCell ref="M13:P13"/>
    <mergeCell ref="A17:D17"/>
    <mergeCell ref="E17:H17"/>
    <mergeCell ref="I17:L17"/>
    <mergeCell ref="M17:P17"/>
    <mergeCell ref="Q17:T17"/>
    <mergeCell ref="U19:U21"/>
    <mergeCell ref="A21:D21"/>
    <mergeCell ref="E21:H21"/>
    <mergeCell ref="I21:L21"/>
    <mergeCell ref="M21:P21"/>
    <mergeCell ref="Q21:T21"/>
    <mergeCell ref="U12:U18"/>
    <mergeCell ref="A14:D14"/>
    <mergeCell ref="E14:H14"/>
    <mergeCell ref="I14:L14"/>
    <mergeCell ref="M14:P14"/>
    <mergeCell ref="Q14:T14"/>
    <mergeCell ref="A12:D12"/>
    <mergeCell ref="E12:H12"/>
    <mergeCell ref="I12:L12"/>
    <mergeCell ref="M12:P12"/>
    <mergeCell ref="A15:D15"/>
    <mergeCell ref="E15:H15"/>
    <mergeCell ref="I15:L15"/>
    <mergeCell ref="U22:U26"/>
    <mergeCell ref="A23:D23"/>
    <mergeCell ref="E23:H23"/>
    <mergeCell ref="I23:L23"/>
    <mergeCell ref="M23:P23"/>
    <mergeCell ref="Q23:T23"/>
    <mergeCell ref="A24:D24"/>
    <mergeCell ref="E24:H24"/>
    <mergeCell ref="I24:L24"/>
    <mergeCell ref="M24:P24"/>
    <mergeCell ref="A26:D26"/>
    <mergeCell ref="E26:H26"/>
    <mergeCell ref="I26:L26"/>
    <mergeCell ref="M26:P26"/>
    <mergeCell ref="Q26:T26"/>
    <mergeCell ref="A22:D22"/>
    <mergeCell ref="E22:H22"/>
    <mergeCell ref="I22:L22"/>
    <mergeCell ref="M22:P22"/>
    <mergeCell ref="Q22:T22"/>
    <mergeCell ref="U27:U29"/>
    <mergeCell ref="U30:U34"/>
    <mergeCell ref="A31:D31"/>
    <mergeCell ref="E31:H31"/>
    <mergeCell ref="I31:L31"/>
    <mergeCell ref="M31:P31"/>
    <mergeCell ref="Q31:T31"/>
    <mergeCell ref="A32:D32"/>
    <mergeCell ref="E32:H32"/>
    <mergeCell ref="I32:L32"/>
    <mergeCell ref="A27:D27"/>
    <mergeCell ref="E27:H27"/>
    <mergeCell ref="I27:L27"/>
    <mergeCell ref="M27:P27"/>
    <mergeCell ref="Q27:T27"/>
    <mergeCell ref="M32:P32"/>
    <mergeCell ref="Q32:T32"/>
    <mergeCell ref="A33:D33"/>
    <mergeCell ref="E33:H33"/>
    <mergeCell ref="I33:L33"/>
    <mergeCell ref="M33:P33"/>
    <mergeCell ref="Q33:T33"/>
    <mergeCell ref="A34:D34"/>
    <mergeCell ref="E34:H34"/>
    <mergeCell ref="U37:U41"/>
    <mergeCell ref="A40:D40"/>
    <mergeCell ref="E40:H40"/>
    <mergeCell ref="I40:L40"/>
    <mergeCell ref="M40:P40"/>
    <mergeCell ref="U35:U36"/>
    <mergeCell ref="A36:D36"/>
    <mergeCell ref="E36:H36"/>
    <mergeCell ref="I36:L36"/>
    <mergeCell ref="M36:P36"/>
    <mergeCell ref="Q36:T36"/>
    <mergeCell ref="Q40:T40"/>
    <mergeCell ref="A41:D41"/>
    <mergeCell ref="E41:H41"/>
    <mergeCell ref="I41:L41"/>
    <mergeCell ref="M41:P41"/>
    <mergeCell ref="E46:H46"/>
    <mergeCell ref="I46:L46"/>
    <mergeCell ref="I34:L34"/>
    <mergeCell ref="M34:P34"/>
    <mergeCell ref="Q34:T34"/>
    <mergeCell ref="A35:D35"/>
    <mergeCell ref="E35:H35"/>
    <mergeCell ref="I35:L35"/>
    <mergeCell ref="M35:P35"/>
    <mergeCell ref="Q35:T35"/>
    <mergeCell ref="Q41:T41"/>
    <mergeCell ref="Q43:T43"/>
    <mergeCell ref="A37:D37"/>
    <mergeCell ref="E37:H37"/>
    <mergeCell ref="I37:L37"/>
    <mergeCell ref="M37:P37"/>
    <mergeCell ref="Q37:T37"/>
    <mergeCell ref="A42:D42"/>
    <mergeCell ref="E42:H42"/>
    <mergeCell ref="I42:L42"/>
    <mergeCell ref="M42:P42"/>
    <mergeCell ref="Q42:T42"/>
    <mergeCell ref="A18:D18"/>
    <mergeCell ref="E18:H18"/>
    <mergeCell ref="I18:L18"/>
    <mergeCell ref="M18:P18"/>
    <mergeCell ref="Q18:T18"/>
    <mergeCell ref="A28:D28"/>
    <mergeCell ref="E28:H28"/>
    <mergeCell ref="I28:L28"/>
    <mergeCell ref="M28:P28"/>
    <mergeCell ref="Q28:T28"/>
    <mergeCell ref="Q24:T24"/>
    <mergeCell ref="A25:D25"/>
    <mergeCell ref="E25:H25"/>
    <mergeCell ref="I25:L25"/>
    <mergeCell ref="M25:P25"/>
    <mergeCell ref="Q25:T25"/>
    <mergeCell ref="U42:U43"/>
    <mergeCell ref="A43:D43"/>
    <mergeCell ref="E43:H43"/>
    <mergeCell ref="I43:L43"/>
    <mergeCell ref="M43:P43"/>
    <mergeCell ref="Q46:T46"/>
    <mergeCell ref="U44:U49"/>
    <mergeCell ref="A45:D45"/>
    <mergeCell ref="E45:H45"/>
    <mergeCell ref="I45:L45"/>
    <mergeCell ref="M45:P45"/>
    <mergeCell ref="M46:P46"/>
    <mergeCell ref="A44:D44"/>
    <mergeCell ref="E44:H44"/>
    <mergeCell ref="I44:L44"/>
    <mergeCell ref="M44:P44"/>
    <mergeCell ref="Q44:T44"/>
    <mergeCell ref="M47:P47"/>
    <mergeCell ref="Q47:T47"/>
    <mergeCell ref="A47:D47"/>
    <mergeCell ref="E47:H47"/>
    <mergeCell ref="I47:L47"/>
    <mergeCell ref="Q45:T45"/>
    <mergeCell ref="A46:D46"/>
  </mergeCells>
  <phoneticPr fontId="10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A587-AE65-4B21-BBD6-4E43FE80D50D}">
  <dimension ref="A1:AK47"/>
  <sheetViews>
    <sheetView topLeftCell="A25" zoomScale="85" zoomScaleNormal="85" workbookViewId="0">
      <selection activeCell="C21" sqref="C21:E22"/>
    </sheetView>
  </sheetViews>
  <sheetFormatPr defaultColWidth="9" defaultRowHeight="20.25"/>
  <cols>
    <col min="1" max="1" width="5.625" style="33" customWidth="1"/>
    <col min="2" max="2" width="0" style="29" hidden="1" customWidth="1"/>
    <col min="3" max="3" width="12.625" style="29" customWidth="1"/>
    <col min="4" max="4" width="4.625" style="137" customWidth="1"/>
    <col min="5" max="5" width="4.625" style="29" customWidth="1"/>
    <col min="6" max="6" width="12.625" style="29" customWidth="1"/>
    <col min="7" max="7" width="4.625" style="137" customWidth="1"/>
    <col min="8" max="8" width="4.625" style="29" customWidth="1"/>
    <col min="9" max="9" width="12.625" style="29" customWidth="1"/>
    <col min="10" max="10" width="4.625" style="137" customWidth="1"/>
    <col min="11" max="11" width="4.625" style="29" customWidth="1"/>
    <col min="12" max="12" width="12.625" style="29" customWidth="1"/>
    <col min="13" max="13" width="4.625" style="137" customWidth="1"/>
    <col min="14" max="14" width="4.625" style="29" customWidth="1"/>
    <col min="15" max="15" width="12.625" style="29" customWidth="1"/>
    <col min="16" max="16" width="4.625" style="137" customWidth="1"/>
    <col min="17" max="17" width="4.625" style="29" customWidth="1"/>
    <col min="18" max="18" width="12.625" style="29" customWidth="1"/>
    <col min="19" max="19" width="4.625" style="137" customWidth="1"/>
    <col min="20" max="20" width="4.625" style="29" customWidth="1"/>
    <col min="21" max="21" width="5.625" style="29" customWidth="1"/>
    <col min="22" max="22" width="12.625" style="141" customWidth="1"/>
    <col min="23" max="23" width="12.625" style="142" customWidth="1"/>
    <col min="24" max="24" width="5.625" style="143" customWidth="1"/>
    <col min="25" max="25" width="6.625" style="29" customWidth="1"/>
    <col min="26" max="26" width="6" style="29" hidden="1" customWidth="1"/>
    <col min="27" max="27" width="5.5" style="33" hidden="1" customWidth="1"/>
    <col min="28" max="28" width="7.75" style="29" hidden="1" customWidth="1"/>
    <col min="29" max="29" width="8" style="29" hidden="1" customWidth="1"/>
    <col min="30" max="30" width="7.875" style="29" hidden="1" customWidth="1"/>
    <col min="31" max="31" width="7.5" style="29" hidden="1" customWidth="1"/>
    <col min="32" max="16384" width="9" style="29"/>
  </cols>
  <sheetData>
    <row r="1" spans="1:37" s="24" customFormat="1" ht="20.100000000000001" customHeight="1">
      <c r="A1" s="21" t="s">
        <v>0</v>
      </c>
      <c r="B1" s="22"/>
      <c r="C1" s="22"/>
      <c r="D1" s="22"/>
      <c r="E1" s="22"/>
      <c r="F1" s="22"/>
      <c r="G1" s="291" t="s">
        <v>126</v>
      </c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3"/>
      <c r="AA1" s="25"/>
    </row>
    <row r="2" spans="1:37" ht="17.100000000000001" customHeight="1" thickBot="1">
      <c r="A2" s="26" t="s">
        <v>127</v>
      </c>
      <c r="B2" s="26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S2" s="28"/>
      <c r="T2" s="28"/>
      <c r="U2" s="28"/>
      <c r="V2" s="30"/>
      <c r="W2" s="31"/>
      <c r="X2" s="32"/>
      <c r="Y2" s="30"/>
    </row>
    <row r="3" spans="1:37" ht="17.100000000000001" customHeight="1">
      <c r="A3" s="34" t="s">
        <v>128</v>
      </c>
      <c r="B3" s="35" t="s">
        <v>129</v>
      </c>
      <c r="C3" s="36" t="s">
        <v>130</v>
      </c>
      <c r="D3" s="37" t="s">
        <v>131</v>
      </c>
      <c r="E3" s="37" t="s">
        <v>132</v>
      </c>
      <c r="F3" s="36" t="s">
        <v>133</v>
      </c>
      <c r="G3" s="37" t="s">
        <v>131</v>
      </c>
      <c r="H3" s="37" t="s">
        <v>132</v>
      </c>
      <c r="I3" s="36" t="s">
        <v>134</v>
      </c>
      <c r="J3" s="37" t="s">
        <v>131</v>
      </c>
      <c r="K3" s="37" t="s">
        <v>132</v>
      </c>
      <c r="L3" s="36" t="s">
        <v>134</v>
      </c>
      <c r="M3" s="37" t="s">
        <v>131</v>
      </c>
      <c r="N3" s="37" t="s">
        <v>132</v>
      </c>
      <c r="O3" s="36" t="s">
        <v>134</v>
      </c>
      <c r="P3" s="37" t="s">
        <v>131</v>
      </c>
      <c r="Q3" s="37" t="s">
        <v>132</v>
      </c>
      <c r="R3" s="38" t="s">
        <v>135</v>
      </c>
      <c r="S3" s="37" t="s">
        <v>131</v>
      </c>
      <c r="T3" s="37" t="s">
        <v>132</v>
      </c>
      <c r="U3" s="39" t="s">
        <v>136</v>
      </c>
      <c r="V3" s="40" t="s">
        <v>137</v>
      </c>
      <c r="W3" s="41" t="s">
        <v>138</v>
      </c>
      <c r="X3" s="42" t="s">
        <v>139</v>
      </c>
      <c r="Y3" s="33"/>
      <c r="Z3" s="33"/>
      <c r="AG3" s="33"/>
    </row>
    <row r="4" spans="1:37" ht="17.100000000000001" customHeight="1">
      <c r="A4" s="43">
        <v>8</v>
      </c>
      <c r="B4" s="292"/>
      <c r="C4" s="44"/>
      <c r="D4" s="45"/>
      <c r="E4" s="46"/>
      <c r="F4" s="44"/>
      <c r="G4" s="45"/>
      <c r="H4" s="46"/>
      <c r="I4" s="44"/>
      <c r="J4" s="45"/>
      <c r="K4" s="46"/>
      <c r="L4" s="44"/>
      <c r="M4" s="45"/>
      <c r="N4" s="46"/>
      <c r="O4" s="44"/>
      <c r="P4" s="47"/>
      <c r="Q4" s="46"/>
      <c r="R4" s="44"/>
      <c r="S4" s="47"/>
      <c r="T4" s="46"/>
      <c r="U4" s="293"/>
      <c r="V4" s="48" t="s">
        <v>140</v>
      </c>
      <c r="W4" s="49" t="s">
        <v>141</v>
      </c>
      <c r="X4" s="50"/>
      <c r="AB4" s="29" t="s">
        <v>142</v>
      </c>
      <c r="AC4" s="29" t="s">
        <v>143</v>
      </c>
      <c r="AD4" s="29" t="s">
        <v>144</v>
      </c>
      <c r="AE4" s="29" t="s">
        <v>145</v>
      </c>
      <c r="AG4" s="33"/>
    </row>
    <row r="5" spans="1:37" ht="17.100000000000001" customHeight="1">
      <c r="A5" s="51" t="s">
        <v>146</v>
      </c>
      <c r="B5" s="281"/>
      <c r="C5" s="52"/>
      <c r="D5" s="53"/>
      <c r="E5" s="54"/>
      <c r="F5" s="55"/>
      <c r="G5" s="53"/>
      <c r="H5" s="56"/>
      <c r="I5" s="57"/>
      <c r="J5" s="58"/>
      <c r="K5" s="59"/>
      <c r="L5" s="57"/>
      <c r="M5" s="59"/>
      <c r="N5" s="53"/>
      <c r="O5" s="60"/>
      <c r="P5" s="61"/>
      <c r="Q5" s="62"/>
      <c r="R5" s="57"/>
      <c r="S5" s="58"/>
      <c r="T5" s="63"/>
      <c r="U5" s="284"/>
      <c r="V5" s="64">
        <f>X4*15+X6*5</f>
        <v>0</v>
      </c>
      <c r="W5" s="65" t="s">
        <v>147</v>
      </c>
      <c r="X5" s="66"/>
      <c r="Y5" s="30"/>
      <c r="Z5" s="33" t="s">
        <v>148</v>
      </c>
      <c r="AA5" s="33">
        <v>5.4</v>
      </c>
      <c r="AB5" s="33">
        <f>AA5*2</f>
        <v>10.8</v>
      </c>
      <c r="AC5" s="33"/>
      <c r="AD5" s="33">
        <f>AA5*15</f>
        <v>81</v>
      </c>
      <c r="AE5" s="33">
        <f>AB5*4+AD5*4</f>
        <v>367.2</v>
      </c>
      <c r="AF5" s="33"/>
      <c r="AG5" s="33"/>
      <c r="AH5" s="33"/>
      <c r="AI5" s="33"/>
      <c r="AJ5" s="33"/>
      <c r="AK5" s="33"/>
    </row>
    <row r="6" spans="1:37" ht="17.100000000000001" customHeight="1">
      <c r="A6" s="51">
        <v>30</v>
      </c>
      <c r="B6" s="281"/>
      <c r="C6" s="67"/>
      <c r="D6" s="68"/>
      <c r="E6" s="69"/>
      <c r="F6" s="70"/>
      <c r="G6" s="68"/>
      <c r="H6" s="71"/>
      <c r="I6" s="72"/>
      <c r="J6" s="73"/>
      <c r="K6" s="73"/>
      <c r="L6" s="72"/>
      <c r="M6" s="73"/>
      <c r="N6" s="68"/>
      <c r="O6" s="74"/>
      <c r="P6" s="74"/>
      <c r="Q6" s="74"/>
      <c r="R6" s="72"/>
      <c r="S6" s="73"/>
      <c r="T6" s="75"/>
      <c r="U6" s="284"/>
      <c r="V6" s="76" t="s">
        <v>149</v>
      </c>
      <c r="W6" s="77" t="s">
        <v>150</v>
      </c>
      <c r="X6" s="66"/>
      <c r="Z6" s="78" t="s">
        <v>151</v>
      </c>
      <c r="AA6" s="33">
        <v>2</v>
      </c>
      <c r="AB6" s="79">
        <f>AA6*7</f>
        <v>14</v>
      </c>
      <c r="AC6" s="33">
        <f>AA6*5</f>
        <v>10</v>
      </c>
      <c r="AD6" s="33" t="s">
        <v>152</v>
      </c>
      <c r="AE6" s="80">
        <f>AB6*4+AC6*9</f>
        <v>146</v>
      </c>
      <c r="AF6" s="78"/>
      <c r="AG6" s="33"/>
      <c r="AH6" s="79"/>
      <c r="AI6" s="33"/>
      <c r="AJ6" s="33"/>
      <c r="AK6" s="80"/>
    </row>
    <row r="7" spans="1:37" ht="17.100000000000001" customHeight="1">
      <c r="A7" s="51" t="s">
        <v>153</v>
      </c>
      <c r="B7" s="281"/>
      <c r="C7" s="81"/>
      <c r="D7" s="81"/>
      <c r="E7" s="74"/>
      <c r="F7" s="70"/>
      <c r="G7" s="68"/>
      <c r="H7" s="71"/>
      <c r="I7" s="82"/>
      <c r="J7" s="73"/>
      <c r="K7" s="73"/>
      <c r="L7" s="70"/>
      <c r="M7" s="68"/>
      <c r="N7" s="68"/>
      <c r="O7" s="74"/>
      <c r="P7" s="81"/>
      <c r="Q7" s="74"/>
      <c r="R7" s="72"/>
      <c r="S7" s="73"/>
      <c r="T7" s="75"/>
      <c r="U7" s="284"/>
      <c r="V7" s="64">
        <f>X5*5+X7*5</f>
        <v>0</v>
      </c>
      <c r="W7" s="77" t="s">
        <v>154</v>
      </c>
      <c r="X7" s="66"/>
      <c r="Y7" s="30"/>
      <c r="Z7" s="29" t="s">
        <v>155</v>
      </c>
      <c r="AA7" s="33">
        <v>1.7</v>
      </c>
      <c r="AB7" s="33">
        <f>AA7*1</f>
        <v>1.7</v>
      </c>
      <c r="AC7" s="33" t="s">
        <v>152</v>
      </c>
      <c r="AD7" s="33">
        <f>AA7*5</f>
        <v>8.5</v>
      </c>
      <c r="AE7" s="33">
        <f>AB7*4+AD7*4</f>
        <v>40.799999999999997</v>
      </c>
      <c r="AG7" s="33"/>
      <c r="AH7" s="33"/>
      <c r="AI7" s="33"/>
      <c r="AJ7" s="33"/>
      <c r="AK7" s="33"/>
    </row>
    <row r="8" spans="1:37" ht="17.100000000000001" customHeight="1">
      <c r="A8" s="286" t="s">
        <v>156</v>
      </c>
      <c r="B8" s="281"/>
      <c r="C8" s="74"/>
      <c r="D8" s="74"/>
      <c r="E8" s="74"/>
      <c r="F8" s="83"/>
      <c r="G8" s="84"/>
      <c r="H8" s="71"/>
      <c r="I8" s="82"/>
      <c r="J8" s="73"/>
      <c r="K8" s="84"/>
      <c r="L8" s="82"/>
      <c r="M8" s="73"/>
      <c r="N8" s="68"/>
      <c r="O8" s="74"/>
      <c r="P8" s="81"/>
      <c r="Q8" s="74"/>
      <c r="R8" s="73"/>
      <c r="S8" s="73"/>
      <c r="T8" s="75"/>
      <c r="U8" s="284"/>
      <c r="V8" s="76" t="s">
        <v>157</v>
      </c>
      <c r="W8" s="77" t="s">
        <v>158</v>
      </c>
      <c r="X8" s="66"/>
      <c r="Z8" s="29" t="s">
        <v>159</v>
      </c>
      <c r="AA8" s="33">
        <v>2.5</v>
      </c>
      <c r="AB8" s="33"/>
      <c r="AC8" s="33">
        <f>AA8*5</f>
        <v>12.5</v>
      </c>
      <c r="AD8" s="33" t="s">
        <v>152</v>
      </c>
      <c r="AE8" s="33">
        <f>AC8*9</f>
        <v>112.5</v>
      </c>
      <c r="AG8" s="33"/>
      <c r="AH8" s="33"/>
      <c r="AI8" s="33"/>
      <c r="AJ8" s="33"/>
      <c r="AK8" s="33"/>
    </row>
    <row r="9" spans="1:37" ht="17.100000000000001" customHeight="1">
      <c r="A9" s="286"/>
      <c r="B9" s="281"/>
      <c r="C9" s="74"/>
      <c r="D9" s="74"/>
      <c r="E9" s="74"/>
      <c r="F9" s="83"/>
      <c r="G9" s="84"/>
      <c r="H9" s="71"/>
      <c r="I9" s="83"/>
      <c r="J9" s="84"/>
      <c r="K9" s="71"/>
      <c r="L9" s="70"/>
      <c r="M9" s="68"/>
      <c r="N9" s="68"/>
      <c r="O9" s="74"/>
      <c r="P9" s="81"/>
      <c r="Q9" s="74"/>
      <c r="R9" s="73"/>
      <c r="S9" s="73"/>
      <c r="T9" s="75"/>
      <c r="U9" s="284"/>
      <c r="V9" s="64">
        <f>X4*2+X5*7+X6*1</f>
        <v>0</v>
      </c>
      <c r="W9" s="85" t="s">
        <v>160</v>
      </c>
      <c r="X9" s="86"/>
      <c r="Y9" s="30"/>
      <c r="Z9" s="29" t="s">
        <v>161</v>
      </c>
      <c r="AD9" s="29">
        <f>AA9*15</f>
        <v>0</v>
      </c>
      <c r="AG9" s="33"/>
    </row>
    <row r="10" spans="1:37" ht="17.100000000000001" customHeight="1">
      <c r="A10" s="87" t="s">
        <v>162</v>
      </c>
      <c r="B10" s="88"/>
      <c r="C10" s="74"/>
      <c r="D10" s="81"/>
      <c r="E10" s="74"/>
      <c r="F10" s="74"/>
      <c r="G10" s="81"/>
      <c r="H10" s="74"/>
      <c r="I10" s="74"/>
      <c r="J10" s="81"/>
      <c r="K10" s="74"/>
      <c r="L10" s="69"/>
      <c r="M10" s="81"/>
      <c r="N10" s="69"/>
      <c r="O10" s="74"/>
      <c r="P10" s="81"/>
      <c r="Q10" s="74"/>
      <c r="R10" s="89"/>
      <c r="S10" s="89"/>
      <c r="T10" s="90"/>
      <c r="U10" s="284"/>
      <c r="V10" s="76" t="s">
        <v>163</v>
      </c>
      <c r="W10" s="91"/>
      <c r="X10" s="66"/>
      <c r="AB10" s="29">
        <f>SUM(AB5:AB9)</f>
        <v>26.5</v>
      </c>
      <c r="AC10" s="29">
        <f>SUM(AC5:AC9)</f>
        <v>22.5</v>
      </c>
      <c r="AD10" s="29">
        <f>SUM(AD5:AD9)</f>
        <v>89.5</v>
      </c>
      <c r="AE10" s="29">
        <f>AB10*4+AC10*9+AD10*4</f>
        <v>666.5</v>
      </c>
      <c r="AG10" s="33"/>
    </row>
    <row r="11" spans="1:37" ht="17.100000000000001" customHeight="1">
      <c r="A11" s="92"/>
      <c r="B11" s="93"/>
      <c r="C11" s="74"/>
      <c r="D11" s="81"/>
      <c r="E11" s="74"/>
      <c r="F11" s="74"/>
      <c r="G11" s="81"/>
      <c r="H11" s="74"/>
      <c r="I11" s="74"/>
      <c r="J11" s="81"/>
      <c r="K11" s="74"/>
      <c r="L11" s="74"/>
      <c r="M11" s="81"/>
      <c r="N11" s="74"/>
      <c r="O11" s="74"/>
      <c r="P11" s="81"/>
      <c r="Q11" s="74"/>
      <c r="R11" s="74"/>
      <c r="S11" s="81"/>
      <c r="T11" s="81"/>
      <c r="U11" s="290"/>
      <c r="V11" s="94">
        <f>V5*4+V7*9+V9*4</f>
        <v>0</v>
      </c>
      <c r="W11" s="95"/>
      <c r="X11" s="96"/>
      <c r="Y11" s="30"/>
      <c r="AB11" s="97">
        <f>AB10*4/AE10</f>
        <v>0.15903975993998501</v>
      </c>
      <c r="AC11" s="97">
        <f>AC10*9/AE10</f>
        <v>0.30382595648912231</v>
      </c>
      <c r="AD11" s="97">
        <f>AD10*4/AE10</f>
        <v>0.53713428357089277</v>
      </c>
    </row>
    <row r="12" spans="1:37" ht="17.100000000000001" customHeight="1">
      <c r="A12" s="43">
        <v>8</v>
      </c>
      <c r="B12" s="292"/>
      <c r="C12" s="44"/>
      <c r="D12" s="45"/>
      <c r="E12" s="46"/>
      <c r="F12" s="44"/>
      <c r="G12" s="45"/>
      <c r="H12" s="46"/>
      <c r="I12" s="44"/>
      <c r="J12" s="45"/>
      <c r="K12" s="46"/>
      <c r="L12" s="44"/>
      <c r="M12" s="45"/>
      <c r="N12" s="46"/>
      <c r="O12" s="44"/>
      <c r="P12" s="47"/>
      <c r="Q12" s="46"/>
      <c r="R12" s="44"/>
      <c r="S12" s="47"/>
      <c r="T12" s="46"/>
      <c r="U12" s="282"/>
      <c r="V12" s="48" t="s">
        <v>140</v>
      </c>
      <c r="W12" s="49" t="s">
        <v>141</v>
      </c>
      <c r="X12" s="50"/>
      <c r="AB12" s="29" t="s">
        <v>142</v>
      </c>
      <c r="AC12" s="29" t="s">
        <v>143</v>
      </c>
      <c r="AD12" s="29" t="s">
        <v>144</v>
      </c>
      <c r="AE12" s="29" t="s">
        <v>145</v>
      </c>
      <c r="AG12" s="33"/>
    </row>
    <row r="13" spans="1:37" ht="17.100000000000001" customHeight="1">
      <c r="A13" s="51" t="s">
        <v>146</v>
      </c>
      <c r="B13" s="281"/>
      <c r="C13" s="52"/>
      <c r="D13" s="53"/>
      <c r="E13" s="54"/>
      <c r="F13" s="98"/>
      <c r="G13" s="99"/>
      <c r="H13" s="100"/>
      <c r="I13" s="98"/>
      <c r="J13" s="100"/>
      <c r="K13" s="100"/>
      <c r="L13" s="98"/>
      <c r="M13" s="100"/>
      <c r="N13" s="100"/>
      <c r="O13" s="60"/>
      <c r="P13" s="61"/>
      <c r="Q13" s="62"/>
      <c r="R13" s="98"/>
      <c r="S13" s="100"/>
      <c r="T13" s="100"/>
      <c r="U13" s="284"/>
      <c r="V13" s="64">
        <f t="shared" ref="V13" si="0">X12*15+X14*5</f>
        <v>0</v>
      </c>
      <c r="W13" s="65" t="s">
        <v>147</v>
      </c>
      <c r="X13" s="66"/>
      <c r="Y13" s="30"/>
      <c r="Z13" s="33" t="s">
        <v>148</v>
      </c>
      <c r="AA13" s="33">
        <v>5.5</v>
      </c>
      <c r="AB13" s="33">
        <f>AA13*2</f>
        <v>11</v>
      </c>
      <c r="AC13" s="33"/>
      <c r="AD13" s="33">
        <f>AA13*15</f>
        <v>82.5</v>
      </c>
      <c r="AE13" s="33">
        <f>AB13*4+AD13*4</f>
        <v>374</v>
      </c>
      <c r="AF13" s="33"/>
      <c r="AG13" s="33"/>
      <c r="AH13" s="33"/>
      <c r="AI13" s="33"/>
      <c r="AJ13" s="33"/>
      <c r="AK13" s="33"/>
    </row>
    <row r="14" spans="1:37" ht="17.100000000000001" customHeight="1">
      <c r="A14" s="51">
        <v>31</v>
      </c>
      <c r="B14" s="281"/>
      <c r="C14" s="67"/>
      <c r="D14" s="68"/>
      <c r="E14" s="69"/>
      <c r="F14" s="101"/>
      <c r="G14" s="89"/>
      <c r="H14" s="89"/>
      <c r="I14" s="102"/>
      <c r="J14" s="102"/>
      <c r="K14" s="89"/>
      <c r="L14" s="101"/>
      <c r="M14" s="89"/>
      <c r="N14" s="89"/>
      <c r="O14" s="74"/>
      <c r="P14" s="74"/>
      <c r="Q14" s="74"/>
      <c r="R14" s="102"/>
      <c r="S14" s="89"/>
      <c r="T14" s="89"/>
      <c r="U14" s="284"/>
      <c r="V14" s="76" t="s">
        <v>149</v>
      </c>
      <c r="W14" s="77" t="s">
        <v>150</v>
      </c>
      <c r="X14" s="66"/>
      <c r="Z14" s="78" t="s">
        <v>151</v>
      </c>
      <c r="AA14" s="33">
        <v>2</v>
      </c>
      <c r="AB14" s="79">
        <f>AA14*7</f>
        <v>14</v>
      </c>
      <c r="AC14" s="33">
        <f>AA14*5</f>
        <v>10</v>
      </c>
      <c r="AD14" s="33" t="s">
        <v>152</v>
      </c>
      <c r="AE14" s="80">
        <f>AB14*4+AC14*9</f>
        <v>146</v>
      </c>
      <c r="AF14" s="78"/>
      <c r="AG14" s="33"/>
      <c r="AH14" s="79"/>
      <c r="AI14" s="33"/>
      <c r="AJ14" s="33"/>
      <c r="AK14" s="80"/>
    </row>
    <row r="15" spans="1:37" ht="17.100000000000001" customHeight="1">
      <c r="A15" s="51" t="s">
        <v>153</v>
      </c>
      <c r="B15" s="281"/>
      <c r="C15" s="81"/>
      <c r="D15" s="81"/>
      <c r="E15" s="74"/>
      <c r="F15" s="101"/>
      <c r="G15" s="89"/>
      <c r="H15" s="89"/>
      <c r="I15" s="101"/>
      <c r="J15" s="89"/>
      <c r="K15" s="89"/>
      <c r="L15" s="101"/>
      <c r="M15" s="89"/>
      <c r="N15" s="103"/>
      <c r="O15" s="74"/>
      <c r="P15" s="81"/>
      <c r="Q15" s="74"/>
      <c r="R15" s="101"/>
      <c r="S15" s="89"/>
      <c r="T15" s="84"/>
      <c r="U15" s="284"/>
      <c r="V15" s="64">
        <f t="shared" ref="V15" si="1">X13*5+X15*5</f>
        <v>0</v>
      </c>
      <c r="W15" s="77" t="s">
        <v>154</v>
      </c>
      <c r="X15" s="66"/>
      <c r="Y15" s="30"/>
      <c r="Z15" s="29" t="s">
        <v>155</v>
      </c>
      <c r="AA15" s="33">
        <v>1.9</v>
      </c>
      <c r="AB15" s="33">
        <f>AA15*1</f>
        <v>1.9</v>
      </c>
      <c r="AC15" s="33" t="s">
        <v>152</v>
      </c>
      <c r="AD15" s="33">
        <f>AA15*5</f>
        <v>9.5</v>
      </c>
      <c r="AE15" s="33">
        <f>AB15*4+AD15*4</f>
        <v>45.6</v>
      </c>
      <c r="AG15" s="33"/>
      <c r="AH15" s="33"/>
      <c r="AI15" s="33"/>
      <c r="AJ15" s="33"/>
      <c r="AK15" s="33"/>
    </row>
    <row r="16" spans="1:37" ht="17.100000000000001" customHeight="1">
      <c r="A16" s="286" t="s">
        <v>164</v>
      </c>
      <c r="B16" s="281"/>
      <c r="C16" s="81"/>
      <c r="D16" s="81"/>
      <c r="E16" s="74"/>
      <c r="F16" s="101"/>
      <c r="G16" s="89"/>
      <c r="H16" s="104"/>
      <c r="I16" s="102"/>
      <c r="J16" s="89"/>
      <c r="K16" s="89"/>
      <c r="L16" s="102"/>
      <c r="M16" s="102"/>
      <c r="N16" s="103"/>
      <c r="O16" s="74"/>
      <c r="P16" s="81"/>
      <c r="Q16" s="74"/>
      <c r="R16" s="101"/>
      <c r="S16" s="89"/>
      <c r="T16" s="104"/>
      <c r="U16" s="284"/>
      <c r="V16" s="76" t="s">
        <v>157</v>
      </c>
      <c r="W16" s="77" t="s">
        <v>158</v>
      </c>
      <c r="X16" s="66"/>
      <c r="Z16" s="29" t="s">
        <v>159</v>
      </c>
      <c r="AA16" s="33">
        <v>2.5</v>
      </c>
      <c r="AB16" s="33"/>
      <c r="AC16" s="33">
        <f>AA16*5</f>
        <v>12.5</v>
      </c>
      <c r="AD16" s="33" t="s">
        <v>152</v>
      </c>
      <c r="AE16" s="33">
        <f>AC16*9</f>
        <v>112.5</v>
      </c>
      <c r="AG16" s="33"/>
      <c r="AH16" s="33"/>
      <c r="AI16" s="33"/>
      <c r="AJ16" s="33"/>
      <c r="AK16" s="33"/>
    </row>
    <row r="17" spans="1:37" ht="17.100000000000001" customHeight="1">
      <c r="A17" s="286"/>
      <c r="B17" s="281"/>
      <c r="C17" s="81"/>
      <c r="D17" s="81"/>
      <c r="E17" s="74"/>
      <c r="F17" s="89"/>
      <c r="G17" s="89"/>
      <c r="H17" s="74"/>
      <c r="I17" s="102"/>
      <c r="J17" s="89"/>
      <c r="K17" s="104"/>
      <c r="L17" s="89"/>
      <c r="M17" s="89"/>
      <c r="N17" s="71"/>
      <c r="O17" s="74"/>
      <c r="P17" s="81"/>
      <c r="Q17" s="74"/>
      <c r="R17" s="74"/>
      <c r="S17" s="81"/>
      <c r="T17" s="74"/>
      <c r="U17" s="284"/>
      <c r="V17" s="64">
        <f t="shared" ref="V17" si="2">X12*2+X13*7+X14*1</f>
        <v>0</v>
      </c>
      <c r="W17" s="85" t="s">
        <v>160</v>
      </c>
      <c r="X17" s="86"/>
      <c r="Y17" s="30"/>
      <c r="Z17" s="29" t="s">
        <v>161</v>
      </c>
      <c r="AD17" s="29">
        <f>AA17*15</f>
        <v>0</v>
      </c>
      <c r="AG17" s="33"/>
    </row>
    <row r="18" spans="1:37" ht="17.100000000000001" customHeight="1">
      <c r="A18" s="87" t="s">
        <v>162</v>
      </c>
      <c r="B18" s="88"/>
      <c r="C18" s="81"/>
      <c r="D18" s="81"/>
      <c r="E18" s="74"/>
      <c r="F18" s="74"/>
      <c r="G18" s="81"/>
      <c r="H18" s="74"/>
      <c r="I18" s="74"/>
      <c r="J18" s="81"/>
      <c r="K18" s="74"/>
      <c r="L18" s="83"/>
      <c r="M18" s="84"/>
      <c r="N18" s="71"/>
      <c r="O18" s="74"/>
      <c r="P18" s="81"/>
      <c r="Q18" s="74"/>
      <c r="R18" s="74"/>
      <c r="S18" s="81"/>
      <c r="T18" s="74"/>
      <c r="U18" s="284"/>
      <c r="V18" s="76" t="s">
        <v>163</v>
      </c>
      <c r="W18" s="91"/>
      <c r="X18" s="66"/>
      <c r="AB18" s="29">
        <f>SUM(AB13:AB17)</f>
        <v>26.9</v>
      </c>
      <c r="AC18" s="29">
        <f>SUM(AC13:AC17)</f>
        <v>22.5</v>
      </c>
      <c r="AD18" s="29">
        <f>SUM(AD13:AD17)</f>
        <v>92</v>
      </c>
      <c r="AE18" s="29">
        <f>AB18*4+AC18*9+AD18*4</f>
        <v>678.1</v>
      </c>
      <c r="AG18" s="33"/>
    </row>
    <row r="19" spans="1:37" ht="17.100000000000001" customHeight="1">
      <c r="A19" s="92"/>
      <c r="B19" s="93"/>
      <c r="C19" s="81"/>
      <c r="D19" s="81"/>
      <c r="E19" s="74"/>
      <c r="F19" s="74"/>
      <c r="G19" s="81"/>
      <c r="H19" s="74"/>
      <c r="I19" s="74"/>
      <c r="J19" s="81"/>
      <c r="K19" s="74"/>
      <c r="L19" s="74"/>
      <c r="M19" s="81"/>
      <c r="N19" s="74"/>
      <c r="O19" s="74"/>
      <c r="P19" s="81"/>
      <c r="Q19" s="74"/>
      <c r="R19" s="74"/>
      <c r="S19" s="81"/>
      <c r="T19" s="74"/>
      <c r="U19" s="290"/>
      <c r="V19" s="94">
        <f t="shared" ref="V19" si="3">V13*4+V15*9+V17*4</f>
        <v>0</v>
      </c>
      <c r="W19" s="105"/>
      <c r="X19" s="86"/>
      <c r="Y19" s="30"/>
      <c r="AB19" s="97">
        <f>AB18*4/AE18</f>
        <v>0.15867866096445951</v>
      </c>
      <c r="AC19" s="97">
        <f>AC18*9/AE18</f>
        <v>0.29862852086712871</v>
      </c>
      <c r="AD19" s="97">
        <f>AD18*4/AE18</f>
        <v>0.54269281816841175</v>
      </c>
    </row>
    <row r="20" spans="1:37" ht="17.100000000000001" customHeight="1">
      <c r="A20" s="43">
        <v>9</v>
      </c>
      <c r="B20" s="281"/>
      <c r="C20" s="44" t="str">
        <f>玉美彰化菜單!I3</f>
        <v>小米飯</v>
      </c>
      <c r="D20" s="45" t="s">
        <v>165</v>
      </c>
      <c r="E20" s="46"/>
      <c r="F20" s="44" t="str">
        <f>玉美彰化菜單!I4</f>
        <v>*蒜泥白肉</v>
      </c>
      <c r="G20" s="45" t="s">
        <v>166</v>
      </c>
      <c r="H20" s="46"/>
      <c r="I20" s="44" t="str">
        <f>玉美彰化菜單!I5</f>
        <v>總匯什錦</v>
      </c>
      <c r="J20" s="45" t="s">
        <v>166</v>
      </c>
      <c r="K20" s="46"/>
      <c r="L20" s="44" t="str">
        <f>玉美彰化菜單!I6</f>
        <v>三杯杏鮑菇(豆)</v>
      </c>
      <c r="M20" s="45" t="s">
        <v>167</v>
      </c>
      <c r="N20" s="46"/>
      <c r="O20" s="44" t="str">
        <f>玉美彰化菜單!I7</f>
        <v>淺色蔬菜</v>
      </c>
      <c r="P20" s="47" t="s">
        <v>168</v>
      </c>
      <c r="Q20" s="46"/>
      <c r="R20" s="44" t="str">
        <f>玉美彰化菜單!I8</f>
        <v>紫菜蛋花湯</v>
      </c>
      <c r="S20" s="47" t="s">
        <v>166</v>
      </c>
      <c r="T20" s="46"/>
      <c r="U20" s="282"/>
      <c r="V20" s="48" t="s">
        <v>140</v>
      </c>
      <c r="W20" s="49" t="s">
        <v>141</v>
      </c>
      <c r="X20" s="50">
        <v>6.3</v>
      </c>
      <c r="AB20" s="29" t="s">
        <v>142</v>
      </c>
      <c r="AC20" s="29" t="s">
        <v>143</v>
      </c>
      <c r="AD20" s="29" t="s">
        <v>144</v>
      </c>
      <c r="AE20" s="29" t="s">
        <v>145</v>
      </c>
      <c r="AG20" s="33"/>
    </row>
    <row r="21" spans="1:37" ht="17.100000000000001" customHeight="1">
      <c r="A21" s="51" t="s">
        <v>146</v>
      </c>
      <c r="B21" s="281"/>
      <c r="C21" s="52" t="s">
        <v>169</v>
      </c>
      <c r="D21" s="53"/>
      <c r="E21" s="54">
        <v>80</v>
      </c>
      <c r="F21" s="98" t="s">
        <v>170</v>
      </c>
      <c r="G21" s="99"/>
      <c r="H21" s="100">
        <v>45</v>
      </c>
      <c r="I21" s="98" t="s">
        <v>171</v>
      </c>
      <c r="J21" s="98"/>
      <c r="K21" s="98">
        <v>40</v>
      </c>
      <c r="L21" s="98" t="s">
        <v>172</v>
      </c>
      <c r="M21" s="100"/>
      <c r="N21" s="100">
        <v>70</v>
      </c>
      <c r="O21" s="60" t="s">
        <v>173</v>
      </c>
      <c r="P21" s="61"/>
      <c r="Q21" s="62">
        <v>100</v>
      </c>
      <c r="R21" s="98" t="s">
        <v>174</v>
      </c>
      <c r="S21" s="100"/>
      <c r="T21" s="100">
        <v>15</v>
      </c>
      <c r="U21" s="283"/>
      <c r="V21" s="64">
        <f t="shared" ref="V21" si="4">X20*15+X22*5</f>
        <v>104.5</v>
      </c>
      <c r="W21" s="65" t="s">
        <v>147</v>
      </c>
      <c r="X21" s="66">
        <v>2</v>
      </c>
      <c r="Y21" s="30"/>
      <c r="Z21" s="33" t="s">
        <v>148</v>
      </c>
      <c r="AA21" s="33">
        <v>5.6</v>
      </c>
      <c r="AB21" s="33">
        <f>AA21*2</f>
        <v>11.2</v>
      </c>
      <c r="AC21" s="33"/>
      <c r="AD21" s="33">
        <f>AA21*15</f>
        <v>84</v>
      </c>
      <c r="AE21" s="33">
        <f>AB21*4+AD21*4</f>
        <v>380.8</v>
      </c>
      <c r="AF21" s="33"/>
      <c r="AG21" s="33"/>
      <c r="AH21" s="33"/>
      <c r="AI21" s="33"/>
      <c r="AJ21" s="33"/>
      <c r="AK21" s="33"/>
    </row>
    <row r="22" spans="1:37" ht="17.100000000000001" customHeight="1">
      <c r="A22" s="51">
        <v>1</v>
      </c>
      <c r="B22" s="281"/>
      <c r="C22" s="67" t="s">
        <v>345</v>
      </c>
      <c r="D22" s="68"/>
      <c r="E22" s="69">
        <v>40</v>
      </c>
      <c r="F22" s="101" t="s">
        <v>314</v>
      </c>
      <c r="G22" s="102"/>
      <c r="H22" s="89">
        <v>20</v>
      </c>
      <c r="I22" s="102" t="s">
        <v>175</v>
      </c>
      <c r="J22" s="89"/>
      <c r="K22" s="89">
        <v>10</v>
      </c>
      <c r="L22" s="101" t="s">
        <v>176</v>
      </c>
      <c r="M22" s="101" t="s">
        <v>177</v>
      </c>
      <c r="N22" s="101">
        <v>15</v>
      </c>
      <c r="O22" s="74"/>
      <c r="P22" s="74"/>
      <c r="Q22" s="106"/>
      <c r="R22" s="101" t="s">
        <v>178</v>
      </c>
      <c r="S22" s="89"/>
      <c r="T22" s="89">
        <v>3</v>
      </c>
      <c r="U22" s="283"/>
      <c r="V22" s="76" t="s">
        <v>149</v>
      </c>
      <c r="W22" s="77" t="s">
        <v>150</v>
      </c>
      <c r="X22" s="66">
        <v>2</v>
      </c>
      <c r="Z22" s="78" t="s">
        <v>151</v>
      </c>
      <c r="AA22" s="33">
        <v>2.1</v>
      </c>
      <c r="AB22" s="79">
        <f>AA22*7</f>
        <v>14.700000000000001</v>
      </c>
      <c r="AC22" s="33">
        <f>AA22*5</f>
        <v>10.5</v>
      </c>
      <c r="AD22" s="33" t="s">
        <v>152</v>
      </c>
      <c r="AE22" s="80">
        <f>AB22*4+AC22*9</f>
        <v>153.30000000000001</v>
      </c>
      <c r="AF22" s="78"/>
      <c r="AG22" s="33"/>
      <c r="AH22" s="79"/>
      <c r="AI22" s="33"/>
      <c r="AJ22" s="33"/>
      <c r="AK22" s="80"/>
    </row>
    <row r="23" spans="1:37" ht="17.100000000000001" customHeight="1">
      <c r="A23" s="51" t="s">
        <v>153</v>
      </c>
      <c r="B23" s="281"/>
      <c r="C23" s="67"/>
      <c r="D23" s="81"/>
      <c r="E23" s="74"/>
      <c r="F23" s="101" t="s">
        <v>179</v>
      </c>
      <c r="G23" s="89"/>
      <c r="H23" s="107">
        <v>1</v>
      </c>
      <c r="I23" s="102" t="s">
        <v>180</v>
      </c>
      <c r="J23" s="89"/>
      <c r="K23" s="89">
        <v>10</v>
      </c>
      <c r="L23" s="102" t="s">
        <v>181</v>
      </c>
      <c r="M23" s="108"/>
      <c r="N23" s="89">
        <v>1</v>
      </c>
      <c r="O23" s="74"/>
      <c r="P23" s="81"/>
      <c r="Q23" s="106"/>
      <c r="R23" s="89" t="s">
        <v>182</v>
      </c>
      <c r="S23" s="89"/>
      <c r="T23" s="89">
        <v>1</v>
      </c>
      <c r="U23" s="283"/>
      <c r="V23" s="64">
        <f t="shared" ref="V23" si="5">X21*5+X23*5</f>
        <v>22.5</v>
      </c>
      <c r="W23" s="77" t="s">
        <v>154</v>
      </c>
      <c r="X23" s="66">
        <v>2.5</v>
      </c>
      <c r="Y23" s="30"/>
      <c r="Z23" s="29" t="s">
        <v>155</v>
      </c>
      <c r="AA23" s="33">
        <v>1.6</v>
      </c>
      <c r="AB23" s="33">
        <f>AA23*1</f>
        <v>1.6</v>
      </c>
      <c r="AC23" s="33" t="s">
        <v>152</v>
      </c>
      <c r="AD23" s="33">
        <f>AA23*5</f>
        <v>8</v>
      </c>
      <c r="AE23" s="33">
        <f>AB23*4+AD23*4</f>
        <v>38.4</v>
      </c>
      <c r="AG23" s="33"/>
      <c r="AH23" s="33"/>
      <c r="AI23" s="33"/>
      <c r="AJ23" s="33"/>
      <c r="AK23" s="33"/>
    </row>
    <row r="24" spans="1:37" ht="17.100000000000001" customHeight="1">
      <c r="A24" s="286" t="s">
        <v>183</v>
      </c>
      <c r="B24" s="281"/>
      <c r="C24" s="83"/>
      <c r="D24" s="84"/>
      <c r="E24" s="69"/>
      <c r="F24" s="101"/>
      <c r="G24" s="89"/>
      <c r="H24" s="107"/>
      <c r="I24" s="89" t="s">
        <v>184</v>
      </c>
      <c r="J24" s="89"/>
      <c r="K24" s="89">
        <v>3</v>
      </c>
      <c r="L24" s="102" t="s">
        <v>185</v>
      </c>
      <c r="M24" s="89"/>
      <c r="N24" s="89">
        <v>1</v>
      </c>
      <c r="O24" s="74"/>
      <c r="P24" s="81"/>
      <c r="Q24" s="106"/>
      <c r="R24" s="101"/>
      <c r="S24" s="89"/>
      <c r="T24" s="109"/>
      <c r="U24" s="283"/>
      <c r="V24" s="76" t="s">
        <v>157</v>
      </c>
      <c r="W24" s="77" t="s">
        <v>158</v>
      </c>
      <c r="X24" s="66"/>
      <c r="Z24" s="29" t="s">
        <v>159</v>
      </c>
      <c r="AA24" s="33">
        <v>2.5</v>
      </c>
      <c r="AB24" s="33"/>
      <c r="AC24" s="33">
        <f>AA24*5</f>
        <v>12.5</v>
      </c>
      <c r="AD24" s="33" t="s">
        <v>152</v>
      </c>
      <c r="AE24" s="33">
        <f>AC24*9</f>
        <v>112.5</v>
      </c>
      <c r="AG24" s="33"/>
      <c r="AH24" s="33"/>
      <c r="AI24" s="33"/>
      <c r="AJ24" s="33"/>
      <c r="AK24" s="33"/>
    </row>
    <row r="25" spans="1:37" ht="17.100000000000001" customHeight="1">
      <c r="A25" s="286"/>
      <c r="B25" s="281"/>
      <c r="C25" s="83"/>
      <c r="D25" s="84"/>
      <c r="E25" s="110"/>
      <c r="F25" s="89"/>
      <c r="G25" s="89"/>
      <c r="H25" s="107"/>
      <c r="I25" s="89" t="s">
        <v>186</v>
      </c>
      <c r="J25" s="101"/>
      <c r="K25" s="111">
        <v>5</v>
      </c>
      <c r="L25" s="89"/>
      <c r="M25" s="89"/>
      <c r="N25" s="69"/>
      <c r="O25" s="74"/>
      <c r="P25" s="81"/>
      <c r="Q25" s="106"/>
      <c r="R25" s="83"/>
      <c r="S25" s="84"/>
      <c r="T25" s="112"/>
      <c r="U25" s="283"/>
      <c r="V25" s="64">
        <f t="shared" ref="V25" si="6">X20*2+X21*7+X22*1</f>
        <v>28.6</v>
      </c>
      <c r="W25" s="85" t="s">
        <v>160</v>
      </c>
      <c r="X25" s="66"/>
      <c r="Y25" s="30"/>
      <c r="Z25" s="29" t="s">
        <v>161</v>
      </c>
      <c r="AD25" s="29">
        <f>AA25*15</f>
        <v>0</v>
      </c>
      <c r="AG25" s="33"/>
    </row>
    <row r="26" spans="1:37" ht="17.100000000000001" customHeight="1">
      <c r="A26" s="87" t="s">
        <v>162</v>
      </c>
      <c r="B26" s="88"/>
      <c r="C26" s="74"/>
      <c r="D26" s="81"/>
      <c r="E26" s="74"/>
      <c r="F26" s="74"/>
      <c r="G26" s="81"/>
      <c r="H26" s="106"/>
      <c r="I26" s="113"/>
      <c r="J26" s="114"/>
      <c r="K26" s="113"/>
      <c r="L26" s="115"/>
      <c r="M26" s="81"/>
      <c r="N26" s="69"/>
      <c r="O26" s="74"/>
      <c r="P26" s="81"/>
      <c r="Q26" s="106"/>
      <c r="R26" s="113"/>
      <c r="S26" s="116"/>
      <c r="T26" s="113"/>
      <c r="U26" s="283"/>
      <c r="V26" s="76" t="s">
        <v>163</v>
      </c>
      <c r="W26" s="91"/>
      <c r="X26" s="66"/>
      <c r="AB26" s="29">
        <f>SUM(AB21:AB25)</f>
        <v>27.5</v>
      </c>
      <c r="AC26" s="29">
        <f>SUM(AC21:AC25)</f>
        <v>23</v>
      </c>
      <c r="AD26" s="29">
        <f>SUM(AD21:AD25)</f>
        <v>92</v>
      </c>
      <c r="AE26" s="29">
        <f>AB26*4+AC26*9+AD26*4</f>
        <v>685</v>
      </c>
      <c r="AG26" s="33"/>
    </row>
    <row r="27" spans="1:37" ht="17.100000000000001" customHeight="1" thickBot="1">
      <c r="A27" s="117"/>
      <c r="B27" s="118"/>
      <c r="C27" s="81"/>
      <c r="D27" s="81"/>
      <c r="E27" s="74"/>
      <c r="F27" s="74"/>
      <c r="G27" s="81"/>
      <c r="H27" s="106"/>
      <c r="I27" s="119"/>
      <c r="J27" s="120"/>
      <c r="K27" s="119"/>
      <c r="L27" s="115"/>
      <c r="M27" s="81"/>
      <c r="N27" s="69"/>
      <c r="O27" s="74"/>
      <c r="P27" s="81"/>
      <c r="Q27" s="106"/>
      <c r="R27" s="119"/>
      <c r="S27" s="116"/>
      <c r="T27" s="119"/>
      <c r="U27" s="289"/>
      <c r="V27" s="94">
        <f t="shared" ref="V27" si="7">V21*4+V23*9+V25*4</f>
        <v>734.9</v>
      </c>
      <c r="W27" s="95"/>
      <c r="X27" s="66"/>
      <c r="Y27" s="30"/>
      <c r="AB27" s="97">
        <f>AB26*4/AE26</f>
        <v>0.16058394160583941</v>
      </c>
      <c r="AC27" s="97">
        <f>AC26*9/AE26</f>
        <v>0.30218978102189781</v>
      </c>
      <c r="AD27" s="97">
        <f>AD26*4/AE26</f>
        <v>0.53722627737226281</v>
      </c>
      <c r="AG27" s="33"/>
      <c r="AH27" s="97"/>
      <c r="AI27" s="97"/>
      <c r="AJ27" s="97"/>
    </row>
    <row r="28" spans="1:37" ht="17.100000000000001" customHeight="1">
      <c r="A28" s="43">
        <v>9</v>
      </c>
      <c r="B28" s="281"/>
      <c r="C28" s="44" t="str">
        <f>玉美彰化菜單!M3</f>
        <v>燕麥飯</v>
      </c>
      <c r="D28" s="45" t="s">
        <v>165</v>
      </c>
      <c r="E28" s="46"/>
      <c r="F28" s="44" t="str">
        <f>玉美彰化菜單!M4</f>
        <v>照燒魚(海)</v>
      </c>
      <c r="G28" s="45" t="s">
        <v>187</v>
      </c>
      <c r="H28" s="46"/>
      <c r="I28" s="44" t="str">
        <f>玉美彰化菜單!M5</f>
        <v>刺瓜肉片</v>
      </c>
      <c r="J28" s="45" t="s">
        <v>166</v>
      </c>
      <c r="K28" s="46"/>
      <c r="L28" s="44" t="str">
        <f>玉美彰化菜單!M6</f>
        <v>金茸粉絲</v>
      </c>
      <c r="M28" s="45" t="s">
        <v>167</v>
      </c>
      <c r="N28" s="46"/>
      <c r="O28" s="44" t="str">
        <f>玉美彰化菜單!M7</f>
        <v>深色蔬菜</v>
      </c>
      <c r="P28" s="47" t="s">
        <v>168</v>
      </c>
      <c r="Q28" s="46"/>
      <c r="R28" s="44" t="str">
        <f>玉美彰化菜單!M8</f>
        <v>鮮筍湯</v>
      </c>
      <c r="S28" s="47" t="s">
        <v>166</v>
      </c>
      <c r="T28" s="46"/>
      <c r="U28" s="282"/>
      <c r="V28" s="48" t="s">
        <v>140</v>
      </c>
      <c r="W28" s="49" t="s">
        <v>141</v>
      </c>
      <c r="X28" s="121">
        <v>6.4</v>
      </c>
      <c r="AB28" s="29" t="s">
        <v>142</v>
      </c>
      <c r="AC28" s="29" t="s">
        <v>143</v>
      </c>
      <c r="AD28" s="29" t="s">
        <v>144</v>
      </c>
      <c r="AE28" s="29" t="s">
        <v>145</v>
      </c>
      <c r="AG28" s="33"/>
    </row>
    <row r="29" spans="1:37" ht="17.100000000000001" customHeight="1">
      <c r="A29" s="51" t="s">
        <v>146</v>
      </c>
      <c r="B29" s="281"/>
      <c r="C29" s="52" t="s">
        <v>169</v>
      </c>
      <c r="D29" s="53"/>
      <c r="E29" s="54">
        <v>80</v>
      </c>
      <c r="F29" s="98" t="s">
        <v>188</v>
      </c>
      <c r="G29" s="99" t="s">
        <v>322</v>
      </c>
      <c r="H29" s="100">
        <v>55</v>
      </c>
      <c r="I29" s="98" t="s">
        <v>189</v>
      </c>
      <c r="J29" s="98"/>
      <c r="K29" s="98">
        <v>70</v>
      </c>
      <c r="L29" s="98" t="s">
        <v>190</v>
      </c>
      <c r="M29" s="100"/>
      <c r="N29" s="100">
        <v>20</v>
      </c>
      <c r="O29" s="60" t="s">
        <v>173</v>
      </c>
      <c r="P29" s="61"/>
      <c r="Q29" s="62">
        <v>100</v>
      </c>
      <c r="R29" s="98" t="s">
        <v>191</v>
      </c>
      <c r="S29" s="100"/>
      <c r="T29" s="100">
        <v>30</v>
      </c>
      <c r="U29" s="284"/>
      <c r="V29" s="64">
        <f t="shared" ref="V29" si="8">X28*15+X30*5</f>
        <v>110</v>
      </c>
      <c r="W29" s="65" t="s">
        <v>147</v>
      </c>
      <c r="X29" s="122">
        <v>2</v>
      </c>
      <c r="Y29" s="30"/>
      <c r="Z29" s="33" t="s">
        <v>148</v>
      </c>
      <c r="AA29" s="33">
        <v>5.5</v>
      </c>
      <c r="AB29" s="33">
        <f>AA29*2</f>
        <v>11</v>
      </c>
      <c r="AC29" s="33"/>
      <c r="AD29" s="33">
        <f>AA29*15</f>
        <v>82.5</v>
      </c>
      <c r="AE29" s="33">
        <f>AB29*4+AD29*4</f>
        <v>374</v>
      </c>
      <c r="AF29" s="33"/>
      <c r="AG29" s="33"/>
      <c r="AH29" s="33"/>
      <c r="AI29" s="33"/>
      <c r="AJ29" s="33"/>
      <c r="AK29" s="33"/>
    </row>
    <row r="30" spans="1:37" ht="17.100000000000001" customHeight="1">
      <c r="A30" s="51">
        <v>2</v>
      </c>
      <c r="B30" s="281"/>
      <c r="C30" s="67" t="s">
        <v>192</v>
      </c>
      <c r="D30" s="68"/>
      <c r="E30" s="69">
        <v>40</v>
      </c>
      <c r="F30" s="101" t="s">
        <v>193</v>
      </c>
      <c r="G30" s="102"/>
      <c r="H30" s="89">
        <v>5</v>
      </c>
      <c r="I30" s="102" t="s">
        <v>186</v>
      </c>
      <c r="J30" s="89"/>
      <c r="K30" s="89">
        <v>5</v>
      </c>
      <c r="L30" s="101" t="s">
        <v>194</v>
      </c>
      <c r="M30" s="101"/>
      <c r="N30" s="101">
        <v>10</v>
      </c>
      <c r="O30" s="74"/>
      <c r="P30" s="74"/>
      <c r="Q30" s="106"/>
      <c r="R30" s="101" t="s">
        <v>195</v>
      </c>
      <c r="S30" s="89"/>
      <c r="T30" s="89">
        <v>15</v>
      </c>
      <c r="U30" s="284"/>
      <c r="V30" s="76" t="s">
        <v>149</v>
      </c>
      <c r="W30" s="77" t="s">
        <v>150</v>
      </c>
      <c r="X30" s="122">
        <v>2.8</v>
      </c>
      <c r="Z30" s="78" t="s">
        <v>151</v>
      </c>
      <c r="AA30" s="33">
        <v>2</v>
      </c>
      <c r="AB30" s="79">
        <f>AA30*7</f>
        <v>14</v>
      </c>
      <c r="AC30" s="33">
        <f>AA30*5</f>
        <v>10</v>
      </c>
      <c r="AD30" s="33" t="s">
        <v>152</v>
      </c>
      <c r="AE30" s="80">
        <f>AB30*4+AC30*9</f>
        <v>146</v>
      </c>
      <c r="AF30" s="78"/>
      <c r="AG30" s="33"/>
      <c r="AH30" s="79"/>
      <c r="AI30" s="33"/>
      <c r="AJ30" s="33"/>
      <c r="AK30" s="80"/>
    </row>
    <row r="31" spans="1:37" ht="17.100000000000001" customHeight="1">
      <c r="A31" s="51" t="s">
        <v>153</v>
      </c>
      <c r="B31" s="281"/>
      <c r="C31" s="67"/>
      <c r="D31" s="81"/>
      <c r="E31" s="74"/>
      <c r="F31" s="101" t="s">
        <v>196</v>
      </c>
      <c r="G31" s="89"/>
      <c r="H31" s="107">
        <v>3</v>
      </c>
      <c r="I31" s="102" t="s">
        <v>197</v>
      </c>
      <c r="J31" s="89"/>
      <c r="K31" s="89">
        <v>3</v>
      </c>
      <c r="L31" s="102" t="s">
        <v>198</v>
      </c>
      <c r="M31" s="108"/>
      <c r="N31" s="89">
        <v>10</v>
      </c>
      <c r="O31" s="74"/>
      <c r="P31" s="81"/>
      <c r="Q31" s="106"/>
      <c r="R31" s="101" t="s">
        <v>199</v>
      </c>
      <c r="S31" s="89"/>
      <c r="T31" s="89">
        <v>5</v>
      </c>
      <c r="U31" s="284"/>
      <c r="V31" s="64">
        <f t="shared" ref="V31" si="9">X29*5+X31*5</f>
        <v>22.5</v>
      </c>
      <c r="W31" s="77" t="s">
        <v>154</v>
      </c>
      <c r="X31" s="122">
        <v>2.5</v>
      </c>
      <c r="Y31" s="30"/>
      <c r="Z31" s="29" t="s">
        <v>155</v>
      </c>
      <c r="AA31" s="33">
        <v>2</v>
      </c>
      <c r="AB31" s="33">
        <f>AA31*1</f>
        <v>2</v>
      </c>
      <c r="AC31" s="33" t="s">
        <v>152</v>
      </c>
      <c r="AD31" s="33">
        <f>AA31*5</f>
        <v>10</v>
      </c>
      <c r="AE31" s="33">
        <f>AB31*4+AD31*4</f>
        <v>48</v>
      </c>
      <c r="AG31" s="33"/>
      <c r="AH31" s="33"/>
      <c r="AI31" s="33"/>
      <c r="AJ31" s="33"/>
      <c r="AK31" s="33"/>
    </row>
    <row r="32" spans="1:37" ht="17.100000000000001" customHeight="1">
      <c r="A32" s="286" t="s">
        <v>200</v>
      </c>
      <c r="B32" s="281"/>
      <c r="C32" s="83"/>
      <c r="D32" s="84"/>
      <c r="E32" s="69"/>
      <c r="F32" s="101" t="s">
        <v>201</v>
      </c>
      <c r="G32" s="89"/>
      <c r="H32" s="107">
        <v>0.1</v>
      </c>
      <c r="I32" s="89" t="s">
        <v>202</v>
      </c>
      <c r="J32" s="89"/>
      <c r="K32" s="89">
        <v>2</v>
      </c>
      <c r="L32" s="102" t="s">
        <v>203</v>
      </c>
      <c r="M32" s="89"/>
      <c r="N32" s="89">
        <v>5</v>
      </c>
      <c r="O32" s="74"/>
      <c r="P32" s="81"/>
      <c r="Q32" s="106"/>
      <c r="R32" s="101"/>
      <c r="S32" s="89"/>
      <c r="T32" s="109"/>
      <c r="U32" s="284"/>
      <c r="V32" s="76" t="s">
        <v>157</v>
      </c>
      <c r="W32" s="77" t="s">
        <v>158</v>
      </c>
      <c r="X32" s="122"/>
      <c r="Z32" s="29" t="s">
        <v>159</v>
      </c>
      <c r="AA32" s="33">
        <v>2.5</v>
      </c>
      <c r="AB32" s="33"/>
      <c r="AC32" s="33">
        <f>AA32*5</f>
        <v>12.5</v>
      </c>
      <c r="AD32" s="33" t="s">
        <v>152</v>
      </c>
      <c r="AE32" s="33">
        <f>AC32*9</f>
        <v>112.5</v>
      </c>
      <c r="AG32" s="33"/>
      <c r="AH32" s="33"/>
      <c r="AI32" s="33"/>
      <c r="AJ32" s="33"/>
      <c r="AK32" s="33"/>
    </row>
    <row r="33" spans="1:37" ht="17.100000000000001" customHeight="1">
      <c r="A33" s="286"/>
      <c r="B33" s="281"/>
      <c r="C33" s="83"/>
      <c r="D33" s="84"/>
      <c r="E33" s="110"/>
      <c r="F33" s="89"/>
      <c r="G33" s="89"/>
      <c r="H33" s="107"/>
      <c r="I33" s="101" t="s">
        <v>204</v>
      </c>
      <c r="J33" s="101"/>
      <c r="K33" s="111">
        <v>8</v>
      </c>
      <c r="L33" s="89" t="s">
        <v>186</v>
      </c>
      <c r="M33" s="89"/>
      <c r="N33" s="69">
        <v>5</v>
      </c>
      <c r="O33" s="74"/>
      <c r="P33" s="81"/>
      <c r="Q33" s="106"/>
      <c r="R33" s="83"/>
      <c r="S33" s="84"/>
      <c r="T33" s="112"/>
      <c r="U33" s="284"/>
      <c r="V33" s="64">
        <f t="shared" ref="V33" si="10">X28*2+X29*7+X30*1</f>
        <v>29.6</v>
      </c>
      <c r="W33" s="85" t="s">
        <v>160</v>
      </c>
      <c r="X33" s="122"/>
      <c r="Y33" s="30"/>
      <c r="Z33" s="29" t="s">
        <v>161</v>
      </c>
      <c r="AD33" s="29">
        <f>AA33*15</f>
        <v>0</v>
      </c>
      <c r="AG33" s="33"/>
    </row>
    <row r="34" spans="1:37" ht="17.100000000000001" customHeight="1">
      <c r="A34" s="87" t="s">
        <v>162</v>
      </c>
      <c r="B34" s="88"/>
      <c r="C34" s="74"/>
      <c r="D34" s="81"/>
      <c r="E34" s="74"/>
      <c r="F34" s="74"/>
      <c r="G34" s="81"/>
      <c r="H34" s="106"/>
      <c r="I34" s="113"/>
      <c r="J34" s="114"/>
      <c r="K34" s="113"/>
      <c r="L34" s="115" t="s">
        <v>202</v>
      </c>
      <c r="M34" s="81"/>
      <c r="N34" s="69">
        <v>3</v>
      </c>
      <c r="O34" s="74"/>
      <c r="P34" s="81"/>
      <c r="Q34" s="106"/>
      <c r="R34" s="113"/>
      <c r="S34" s="116"/>
      <c r="T34" s="113"/>
      <c r="U34" s="284"/>
      <c r="V34" s="76" t="s">
        <v>163</v>
      </c>
      <c r="W34" s="91"/>
      <c r="X34" s="122"/>
      <c r="AB34" s="29">
        <f>SUM(AB29:AB33)</f>
        <v>27</v>
      </c>
      <c r="AC34" s="29">
        <f>SUM(AC29:AC33)</f>
        <v>22.5</v>
      </c>
      <c r="AD34" s="29">
        <f>SUM(AD29:AD33)</f>
        <v>92.5</v>
      </c>
      <c r="AE34" s="29">
        <f>AB34*4+AC34*9+AD34*4</f>
        <v>680.5</v>
      </c>
      <c r="AG34" s="33"/>
    </row>
    <row r="35" spans="1:37" ht="17.100000000000001" customHeight="1">
      <c r="A35" s="92"/>
      <c r="B35" s="93"/>
      <c r="C35" s="81"/>
      <c r="D35" s="81"/>
      <c r="E35" s="74"/>
      <c r="F35" s="74"/>
      <c r="G35" s="81"/>
      <c r="H35" s="106"/>
      <c r="I35" s="119"/>
      <c r="J35" s="120"/>
      <c r="K35" s="119"/>
      <c r="L35" s="115"/>
      <c r="M35" s="81"/>
      <c r="N35" s="69"/>
      <c r="O35" s="74"/>
      <c r="P35" s="81"/>
      <c r="Q35" s="106"/>
      <c r="R35" s="119"/>
      <c r="S35" s="116"/>
      <c r="T35" s="119"/>
      <c r="U35" s="290"/>
      <c r="V35" s="94">
        <f t="shared" ref="V35" si="11">V29*4+V31*9+V33*4</f>
        <v>760.9</v>
      </c>
      <c r="W35" s="105"/>
      <c r="X35" s="122"/>
      <c r="Y35" s="30"/>
      <c r="AB35" s="97">
        <f>AB34*4/AE34</f>
        <v>0.15870683321087437</v>
      </c>
      <c r="AC35" s="97">
        <f>AC34*9/AE34</f>
        <v>0.29757531227038941</v>
      </c>
      <c r="AD35" s="97">
        <f>AD34*4/AE34</f>
        <v>0.54371785451873622</v>
      </c>
    </row>
    <row r="36" spans="1:37" ht="17.100000000000001" customHeight="1">
      <c r="A36" s="43">
        <v>9</v>
      </c>
      <c r="B36" s="281"/>
      <c r="C36" s="44" t="str">
        <f>玉美彰化菜單!Q3</f>
        <v>上海菜飯</v>
      </c>
      <c r="D36" s="45" t="s">
        <v>167</v>
      </c>
      <c r="E36" s="46"/>
      <c r="F36" s="44" t="str">
        <f>玉美彰化菜單!Q4</f>
        <v>鮮蔬燒雞</v>
      </c>
      <c r="G36" s="45" t="s">
        <v>187</v>
      </c>
      <c r="H36" s="46"/>
      <c r="I36" s="44" t="str">
        <f>玉美彰化菜單!Q5</f>
        <v>地瓜薯條(炸.加)</v>
      </c>
      <c r="J36" s="45" t="s">
        <v>205</v>
      </c>
      <c r="K36" s="46"/>
      <c r="L36" s="44" t="str">
        <f>玉美彰化菜單!Q6</f>
        <v>家常豆腐(豆)</v>
      </c>
      <c r="M36" s="45" t="s">
        <v>166</v>
      </c>
      <c r="N36" s="46"/>
      <c r="O36" s="44" t="str">
        <f>玉美彰化菜單!Q7</f>
        <v>深色蔬菜</v>
      </c>
      <c r="P36" s="47" t="s">
        <v>168</v>
      </c>
      <c r="Q36" s="46"/>
      <c r="R36" s="44" t="str">
        <f>玉美彰化菜單!Q8</f>
        <v>一品冬瓜湯</v>
      </c>
      <c r="S36" s="47" t="s">
        <v>166</v>
      </c>
      <c r="T36" s="46"/>
      <c r="U36" s="282"/>
      <c r="V36" s="48" t="s">
        <v>140</v>
      </c>
      <c r="W36" s="49" t="s">
        <v>141</v>
      </c>
      <c r="X36" s="123">
        <v>6.8</v>
      </c>
      <c r="AB36" s="29" t="s">
        <v>142</v>
      </c>
      <c r="AC36" s="29" t="s">
        <v>143</v>
      </c>
      <c r="AD36" s="29" t="s">
        <v>144</v>
      </c>
      <c r="AE36" s="29" t="s">
        <v>145</v>
      </c>
      <c r="AG36" s="33"/>
    </row>
    <row r="37" spans="1:37" ht="17.100000000000001" customHeight="1">
      <c r="A37" s="51" t="s">
        <v>146</v>
      </c>
      <c r="B37" s="281"/>
      <c r="C37" s="52" t="s">
        <v>169</v>
      </c>
      <c r="D37" s="53"/>
      <c r="E37" s="54">
        <v>120</v>
      </c>
      <c r="F37" s="98" t="s">
        <v>206</v>
      </c>
      <c r="G37" s="99"/>
      <c r="H37" s="100">
        <v>55</v>
      </c>
      <c r="I37" s="98" t="s">
        <v>207</v>
      </c>
      <c r="J37" s="98"/>
      <c r="K37" s="98">
        <v>45</v>
      </c>
      <c r="L37" s="98" t="s">
        <v>208</v>
      </c>
      <c r="M37" s="100" t="s">
        <v>177</v>
      </c>
      <c r="N37" s="100">
        <v>50</v>
      </c>
      <c r="O37" s="60" t="s">
        <v>173</v>
      </c>
      <c r="P37" s="61"/>
      <c r="Q37" s="62">
        <v>100</v>
      </c>
      <c r="R37" s="98" t="s">
        <v>209</v>
      </c>
      <c r="S37" s="100"/>
      <c r="T37" s="100">
        <v>40</v>
      </c>
      <c r="U37" s="283"/>
      <c r="V37" s="64">
        <f t="shared" ref="V37" si="12">X36*15+X38*5</f>
        <v>113</v>
      </c>
      <c r="W37" s="65" t="s">
        <v>147</v>
      </c>
      <c r="X37" s="122">
        <v>2</v>
      </c>
      <c r="Y37" s="30"/>
      <c r="Z37" s="33" t="s">
        <v>148</v>
      </c>
      <c r="AA37" s="33">
        <v>6.1</v>
      </c>
      <c r="AB37" s="33">
        <f>AA37*2</f>
        <v>12.2</v>
      </c>
      <c r="AC37" s="33"/>
      <c r="AD37" s="33">
        <f>AA37*15</f>
        <v>91.5</v>
      </c>
      <c r="AE37" s="33">
        <f>AB37*4+AD37*4</f>
        <v>414.8</v>
      </c>
      <c r="AF37" s="33"/>
      <c r="AG37" s="33"/>
      <c r="AH37" s="33"/>
      <c r="AI37" s="33"/>
      <c r="AJ37" s="33"/>
      <c r="AK37" s="33"/>
    </row>
    <row r="38" spans="1:37" ht="17.100000000000001" customHeight="1">
      <c r="A38" s="51">
        <v>3</v>
      </c>
      <c r="B38" s="281"/>
      <c r="C38" s="67" t="s">
        <v>210</v>
      </c>
      <c r="D38" s="68"/>
      <c r="E38" s="69">
        <v>20</v>
      </c>
      <c r="F38" s="101" t="s">
        <v>211</v>
      </c>
      <c r="G38" s="102"/>
      <c r="H38" s="89">
        <v>15</v>
      </c>
      <c r="I38" s="102"/>
      <c r="J38" s="89"/>
      <c r="K38" s="89"/>
      <c r="L38" s="101" t="s">
        <v>203</v>
      </c>
      <c r="M38" s="101"/>
      <c r="N38" s="101">
        <v>5</v>
      </c>
      <c r="O38" s="74"/>
      <c r="P38" s="74"/>
      <c r="Q38" s="106"/>
      <c r="R38" s="101" t="s">
        <v>212</v>
      </c>
      <c r="S38" s="89"/>
      <c r="T38" s="89">
        <v>5</v>
      </c>
      <c r="U38" s="283"/>
      <c r="V38" s="76" t="s">
        <v>149</v>
      </c>
      <c r="W38" s="77" t="s">
        <v>150</v>
      </c>
      <c r="X38" s="122">
        <v>2.2000000000000002</v>
      </c>
      <c r="Z38" s="78" t="s">
        <v>151</v>
      </c>
      <c r="AA38" s="33">
        <v>2</v>
      </c>
      <c r="AB38" s="79">
        <f>AA38*7</f>
        <v>14</v>
      </c>
      <c r="AC38" s="33">
        <f>AA38*5</f>
        <v>10</v>
      </c>
      <c r="AD38" s="33" t="s">
        <v>152</v>
      </c>
      <c r="AE38" s="80">
        <f>AB38*4+AC38*9</f>
        <v>146</v>
      </c>
      <c r="AF38" s="78"/>
      <c r="AG38" s="33"/>
      <c r="AH38" s="79"/>
      <c r="AI38" s="33"/>
      <c r="AJ38" s="33"/>
      <c r="AK38" s="80"/>
    </row>
    <row r="39" spans="1:37" ht="17.100000000000001" customHeight="1">
      <c r="A39" s="51" t="s">
        <v>153</v>
      </c>
      <c r="B39" s="281"/>
      <c r="C39" s="67" t="s">
        <v>213</v>
      </c>
      <c r="D39" s="81"/>
      <c r="E39" s="104">
        <v>8</v>
      </c>
      <c r="F39" s="101" t="s">
        <v>214</v>
      </c>
      <c r="G39" s="89"/>
      <c r="H39" s="107">
        <v>30</v>
      </c>
      <c r="I39" s="102"/>
      <c r="J39" s="89"/>
      <c r="K39" s="89"/>
      <c r="L39" s="102" t="s">
        <v>215</v>
      </c>
      <c r="M39" s="108"/>
      <c r="N39" s="89">
        <v>1</v>
      </c>
      <c r="O39" s="74"/>
      <c r="P39" s="81"/>
      <c r="Q39" s="106"/>
      <c r="R39" s="89" t="s">
        <v>216</v>
      </c>
      <c r="S39" s="89"/>
      <c r="T39" s="89">
        <v>1</v>
      </c>
      <c r="U39" s="283"/>
      <c r="V39" s="64">
        <f t="shared" ref="V39" si="13">X37*5+X39*5</f>
        <v>27.5</v>
      </c>
      <c r="W39" s="77" t="s">
        <v>154</v>
      </c>
      <c r="X39" s="122">
        <v>3.5</v>
      </c>
      <c r="Y39" s="30"/>
      <c r="Z39" s="29" t="s">
        <v>155</v>
      </c>
      <c r="AA39" s="33">
        <v>1.9</v>
      </c>
      <c r="AB39" s="33">
        <f>AA39*1</f>
        <v>1.9</v>
      </c>
      <c r="AC39" s="33" t="s">
        <v>152</v>
      </c>
      <c r="AD39" s="33">
        <f>AA39*5</f>
        <v>9.5</v>
      </c>
      <c r="AE39" s="33">
        <f>AB39*4+AD39*4</f>
        <v>45.6</v>
      </c>
      <c r="AG39" s="33"/>
      <c r="AH39" s="33"/>
      <c r="AI39" s="33"/>
      <c r="AJ39" s="33"/>
      <c r="AK39" s="33"/>
    </row>
    <row r="40" spans="1:37" ht="17.100000000000001" customHeight="1">
      <c r="A40" s="286" t="s">
        <v>217</v>
      </c>
      <c r="B40" s="281"/>
      <c r="C40" s="83" t="s">
        <v>186</v>
      </c>
      <c r="D40" s="84"/>
      <c r="E40" s="69">
        <v>5</v>
      </c>
      <c r="F40" s="101"/>
      <c r="G40" s="89"/>
      <c r="H40" s="107"/>
      <c r="I40" s="89"/>
      <c r="J40" s="89"/>
      <c r="K40" s="89"/>
      <c r="L40" s="102"/>
      <c r="M40" s="89"/>
      <c r="N40" s="89"/>
      <c r="O40" s="74"/>
      <c r="P40" s="81"/>
      <c r="Q40" s="106"/>
      <c r="R40" s="101"/>
      <c r="S40" s="89"/>
      <c r="T40" s="109"/>
      <c r="U40" s="283"/>
      <c r="V40" s="76" t="s">
        <v>157</v>
      </c>
      <c r="W40" s="77" t="s">
        <v>158</v>
      </c>
      <c r="X40" s="122"/>
      <c r="Z40" s="29" t="s">
        <v>159</v>
      </c>
      <c r="AA40" s="33">
        <v>2.5</v>
      </c>
      <c r="AB40" s="33"/>
      <c r="AC40" s="33">
        <f>AA40*5</f>
        <v>12.5</v>
      </c>
      <c r="AD40" s="33" t="s">
        <v>152</v>
      </c>
      <c r="AE40" s="33">
        <f>AC40*9</f>
        <v>112.5</v>
      </c>
      <c r="AG40" s="33"/>
      <c r="AH40" s="33"/>
      <c r="AI40" s="33"/>
      <c r="AJ40" s="33"/>
      <c r="AK40" s="33"/>
    </row>
    <row r="41" spans="1:37" ht="17.100000000000001" customHeight="1">
      <c r="A41" s="286"/>
      <c r="B41" s="281"/>
      <c r="C41" s="83" t="s">
        <v>218</v>
      </c>
      <c r="D41" s="84"/>
      <c r="E41" s="110">
        <v>1</v>
      </c>
      <c r="F41" s="89"/>
      <c r="G41" s="89"/>
      <c r="H41" s="107"/>
      <c r="I41" s="89"/>
      <c r="J41" s="101"/>
      <c r="K41" s="111"/>
      <c r="L41" s="89"/>
      <c r="M41" s="89"/>
      <c r="N41" s="69"/>
      <c r="O41" s="74"/>
      <c r="P41" s="81"/>
      <c r="Q41" s="106"/>
      <c r="R41" s="83"/>
      <c r="S41" s="84"/>
      <c r="T41" s="112"/>
      <c r="U41" s="283"/>
      <c r="V41" s="64">
        <f t="shared" ref="V41" si="14">X36*2+X37*7+X38*1</f>
        <v>29.8</v>
      </c>
      <c r="W41" s="85" t="s">
        <v>160</v>
      </c>
      <c r="X41" s="122"/>
      <c r="Y41" s="30"/>
      <c r="Z41" s="29" t="s">
        <v>161</v>
      </c>
      <c r="AD41" s="29">
        <f>AA41*15</f>
        <v>0</v>
      </c>
      <c r="AG41" s="33"/>
    </row>
    <row r="42" spans="1:37" ht="17.100000000000001" customHeight="1">
      <c r="A42" s="87" t="s">
        <v>162</v>
      </c>
      <c r="B42" s="88"/>
      <c r="C42" s="74"/>
      <c r="D42" s="81"/>
      <c r="E42" s="74"/>
      <c r="F42" s="74"/>
      <c r="G42" s="81"/>
      <c r="H42" s="106"/>
      <c r="I42" s="113"/>
      <c r="J42" s="114"/>
      <c r="K42" s="113"/>
      <c r="L42" s="115"/>
      <c r="M42" s="81"/>
      <c r="N42" s="69"/>
      <c r="O42" s="74"/>
      <c r="P42" s="81"/>
      <c r="Q42" s="106"/>
      <c r="R42" s="113"/>
      <c r="S42" s="116"/>
      <c r="T42" s="113"/>
      <c r="U42" s="284"/>
      <c r="V42" s="76" t="s">
        <v>163</v>
      </c>
      <c r="W42" s="91"/>
      <c r="X42" s="122"/>
      <c r="AB42" s="29">
        <f>SUM(AB37:AB41)</f>
        <v>28.099999999999998</v>
      </c>
      <c r="AC42" s="29">
        <f>SUM(AC37:AC41)</f>
        <v>22.5</v>
      </c>
      <c r="AD42" s="29">
        <f>SUM(AD37:AD41)</f>
        <v>101</v>
      </c>
      <c r="AE42" s="29">
        <f>AB42*4+AC42*9+AD42*4</f>
        <v>718.9</v>
      </c>
      <c r="AG42" s="33"/>
    </row>
    <row r="43" spans="1:37" ht="17.100000000000001" customHeight="1" thickBot="1">
      <c r="A43" s="124"/>
      <c r="B43" s="125"/>
      <c r="C43" s="126"/>
      <c r="D43" s="126"/>
      <c r="E43" s="127"/>
      <c r="F43" s="127"/>
      <c r="G43" s="126"/>
      <c r="H43" s="128"/>
      <c r="I43" s="129"/>
      <c r="J43" s="130"/>
      <c r="K43" s="129"/>
      <c r="L43" s="131"/>
      <c r="M43" s="126"/>
      <c r="N43" s="132"/>
      <c r="O43" s="127"/>
      <c r="P43" s="126"/>
      <c r="Q43" s="128"/>
      <c r="R43" s="129"/>
      <c r="S43" s="133"/>
      <c r="T43" s="129"/>
      <c r="U43" s="285"/>
      <c r="V43" s="134">
        <f t="shared" ref="V43" si="15">V37*4+V39*9+V41*4</f>
        <v>818.7</v>
      </c>
      <c r="W43" s="135"/>
      <c r="X43" s="136"/>
      <c r="Y43" s="30"/>
      <c r="AB43" s="97">
        <f>AB42*4/AE42</f>
        <v>0.15634997913478926</v>
      </c>
      <c r="AC43" s="97">
        <f>AC42*9/AE42</f>
        <v>0.2816803449714842</v>
      </c>
      <c r="AD43" s="97">
        <f>AD42*4/AE42</f>
        <v>0.56196967589372659</v>
      </c>
    </row>
    <row r="44" spans="1:37" ht="21.75" customHeight="1"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138"/>
    </row>
    <row r="45" spans="1:37" ht="16.5">
      <c r="C45" s="288"/>
      <c r="D45" s="288"/>
      <c r="E45" s="288"/>
      <c r="F45" s="288"/>
      <c r="G45" s="139"/>
      <c r="J45" s="139"/>
      <c r="M45" s="139"/>
      <c r="P45" s="139"/>
      <c r="S45" s="139"/>
      <c r="V45" s="29"/>
      <c r="W45" s="140"/>
      <c r="X45" s="33"/>
    </row>
    <row r="46" spans="1:37" ht="16.5">
      <c r="V46" s="29"/>
      <c r="W46" s="140"/>
      <c r="X46" s="33"/>
    </row>
    <row r="47" spans="1:37" ht="16.5">
      <c r="V47" s="29"/>
      <c r="W47" s="140"/>
      <c r="X47" s="33"/>
    </row>
  </sheetData>
  <mergeCells count="18">
    <mergeCell ref="G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I44:X44"/>
    <mergeCell ref="C45:F45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具名範圍</vt:lpstr>
      </vt:variant>
      <vt:variant>
        <vt:i4>4</vt:i4>
      </vt:variant>
    </vt:vector>
  </HeadingPairs>
  <TitlesOfParts>
    <vt:vector size="17" baseType="lpstr">
      <vt:lpstr>國華9月菜單</vt:lpstr>
      <vt:lpstr>國華9月第一週明細)</vt:lpstr>
      <vt:lpstr>國華9月第二週明細</vt:lpstr>
      <vt:lpstr>國華9月第二週明細-1</vt:lpstr>
      <vt:lpstr>國華9月第三週明細</vt:lpstr>
      <vt:lpstr>國華9月第四週明細</vt:lpstr>
      <vt:lpstr>國華9月第五週明細</vt:lpstr>
      <vt:lpstr>玉美彰化菜單</vt:lpstr>
      <vt:lpstr>玉美第一週明細</vt:lpstr>
      <vt:lpstr>玉美第二週明細</vt:lpstr>
      <vt:lpstr>玉美第三週明細</vt:lpstr>
      <vt:lpstr>玉美第四週明細</vt:lpstr>
      <vt:lpstr>玉美第五週明細</vt:lpstr>
      <vt:lpstr>玉美第一週明細!Print_Area</vt:lpstr>
      <vt:lpstr>玉美第三週明細!Print_Area</vt:lpstr>
      <vt:lpstr>玉美第五週明細!Print_Area</vt:lpstr>
      <vt:lpstr>玉美第四週明細!Print_Area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2021-08-28T08:29:51Z</cp:lastPrinted>
  <dcterms:created xsi:type="dcterms:W3CDTF">2021-08-12T09:32:14Z</dcterms:created>
  <dcterms:modified xsi:type="dcterms:W3CDTF">2021-09-01T00:34:31Z</dcterms:modified>
</cp:coreProperties>
</file>