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75" windowWidth="21840" windowHeight="13095" activeTab="8"/>
  </bookViews>
  <sheets>
    <sheet name="國華1-2月菜單" sheetId="9" r:id="rId1"/>
    <sheet name="1月第ㄧ週明細)" sheetId="10" r:id="rId2"/>
    <sheet name="1月第二週明細" sheetId="11" r:id="rId3"/>
    <sheet name="1月第三週明細" sheetId="12" r:id="rId4"/>
    <sheet name="2月第三明細" sheetId="13" r:id="rId5"/>
    <sheet name="2月第四週明細" sheetId="14" r:id="rId6"/>
    <sheet name="玉美彰化菜單" sheetId="1" r:id="rId7"/>
    <sheet name="第一週明細" sheetId="2" r:id="rId8"/>
    <sheet name="第二週明細" sheetId="3" r:id="rId9"/>
    <sheet name="第三週明細" sheetId="4" r:id="rId10"/>
    <sheet name="第四週明細" sheetId="7" r:id="rId11"/>
    <sheet name="第五週明細" sheetId="8" r:id="rId12"/>
  </sheets>
  <definedNames>
    <definedName name="_xlnm.Print_Area" localSheetId="7">第一週明細!$A$1:$X$43</definedName>
    <definedName name="_xlnm.Print_Area" localSheetId="9">第三週明細!$A$1:$X$43</definedName>
    <definedName name="_xlnm.Print_Area" localSheetId="11">第五週明細!$A$1:$X$43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4" l="1"/>
  <c r="G5" i="14"/>
  <c r="J5" i="14"/>
  <c r="M5" i="14"/>
  <c r="P5" i="14"/>
  <c r="S5" i="14"/>
  <c r="AC6" i="14"/>
  <c r="AE6" i="14"/>
  <c r="AF6" i="14"/>
  <c r="AC7" i="14"/>
  <c r="AD7" i="14"/>
  <c r="AF7" i="14" s="1"/>
  <c r="AC8" i="14"/>
  <c r="AE8" i="14"/>
  <c r="AF8" i="14" s="1"/>
  <c r="AD9" i="14"/>
  <c r="AF9" i="14"/>
  <c r="AE10" i="14"/>
  <c r="AE11" i="14" s="1"/>
  <c r="AC11" i="14"/>
  <c r="AD11" i="14"/>
  <c r="D13" i="14"/>
  <c r="G13" i="14"/>
  <c r="J13" i="14"/>
  <c r="M13" i="14"/>
  <c r="P13" i="14"/>
  <c r="S13" i="14"/>
  <c r="AC14" i="14"/>
  <c r="AE14" i="14"/>
  <c r="AF14" i="14"/>
  <c r="AC15" i="14"/>
  <c r="AD15" i="14"/>
  <c r="AF15" i="14" s="1"/>
  <c r="AC16" i="14"/>
  <c r="AE16" i="14"/>
  <c r="AF16" i="14"/>
  <c r="AD17" i="14"/>
  <c r="AF17" i="14"/>
  <c r="AE18" i="14"/>
  <c r="AC19" i="14"/>
  <c r="AE19" i="14"/>
  <c r="D21" i="14"/>
  <c r="G21" i="14"/>
  <c r="J21" i="14"/>
  <c r="M21" i="14"/>
  <c r="P21" i="14"/>
  <c r="S21" i="14"/>
  <c r="AC22" i="14"/>
  <c r="AE22" i="14"/>
  <c r="AF22" i="14" s="1"/>
  <c r="AC23" i="14"/>
  <c r="AC27" i="14" s="1"/>
  <c r="AD23" i="14"/>
  <c r="AF23" i="14"/>
  <c r="AC24" i="14"/>
  <c r="AE24" i="14"/>
  <c r="AF24" i="14" s="1"/>
  <c r="AD25" i="14"/>
  <c r="AF25" i="14" s="1"/>
  <c r="AE26" i="14"/>
  <c r="AD27" i="14"/>
  <c r="D29" i="14"/>
  <c r="G29" i="14"/>
  <c r="J29" i="14"/>
  <c r="M29" i="14"/>
  <c r="P29" i="14"/>
  <c r="S29" i="14"/>
  <c r="AC30" i="14"/>
  <c r="AE30" i="14"/>
  <c r="AF30" i="14"/>
  <c r="AC31" i="14"/>
  <c r="AD31" i="14"/>
  <c r="AF31" i="14" s="1"/>
  <c r="AC32" i="14"/>
  <c r="AE32" i="14"/>
  <c r="AF32" i="14"/>
  <c r="AD33" i="14"/>
  <c r="AF33" i="14"/>
  <c r="AE34" i="14"/>
  <c r="AC35" i="14"/>
  <c r="AE35" i="14"/>
  <c r="D37" i="14"/>
  <c r="G37" i="14"/>
  <c r="J37" i="14"/>
  <c r="M37" i="14"/>
  <c r="P37" i="14"/>
  <c r="S37" i="14"/>
  <c r="AC38" i="14"/>
  <c r="AE38" i="14"/>
  <c r="AF38" i="14" s="1"/>
  <c r="AC39" i="14"/>
  <c r="AD39" i="14"/>
  <c r="AF39" i="14"/>
  <c r="AC40" i="14"/>
  <c r="AE40" i="14"/>
  <c r="AF40" i="14" s="1"/>
  <c r="Y41" i="14"/>
  <c r="AD41" i="14"/>
  <c r="AF41" i="14"/>
  <c r="AE42" i="14"/>
  <c r="AC43" i="14"/>
  <c r="AF43" i="14" s="1"/>
  <c r="AD43" i="14"/>
  <c r="AE43" i="14"/>
  <c r="D5" i="13"/>
  <c r="G5" i="13"/>
  <c r="J5" i="13"/>
  <c r="M5" i="13"/>
  <c r="P5" i="13"/>
  <c r="S5" i="13"/>
  <c r="AC6" i="13"/>
  <c r="AE6" i="13"/>
  <c r="AF6" i="13" s="1"/>
  <c r="AC7" i="13"/>
  <c r="AC11" i="13" s="1"/>
  <c r="AD7" i="13"/>
  <c r="AF7" i="13"/>
  <c r="AC8" i="13"/>
  <c r="AE8" i="13"/>
  <c r="AF8" i="13" s="1"/>
  <c r="AD9" i="13"/>
  <c r="AF9" i="13" s="1"/>
  <c r="AE10" i="13"/>
  <c r="AD11" i="13"/>
  <c r="D13" i="13"/>
  <c r="G13" i="13"/>
  <c r="J13" i="13"/>
  <c r="M13" i="13"/>
  <c r="P13" i="13"/>
  <c r="S13" i="13"/>
  <c r="AC14" i="13"/>
  <c r="AE14" i="13"/>
  <c r="AF14" i="13"/>
  <c r="AC15" i="13"/>
  <c r="AD15" i="13"/>
  <c r="AF15" i="13" s="1"/>
  <c r="AC16" i="13"/>
  <c r="AE16" i="13"/>
  <c r="AF16" i="13"/>
  <c r="AD17" i="13"/>
  <c r="AF17" i="13"/>
  <c r="AE18" i="13"/>
  <c r="AC19" i="13"/>
  <c r="AE19" i="13"/>
  <c r="D21" i="13"/>
  <c r="G21" i="13"/>
  <c r="J21" i="13"/>
  <c r="M21" i="13"/>
  <c r="P21" i="13"/>
  <c r="S21" i="13"/>
  <c r="AC22" i="13"/>
  <c r="AE22" i="13"/>
  <c r="AF22" i="13" s="1"/>
  <c r="AC23" i="13"/>
  <c r="AC27" i="13" s="1"/>
  <c r="AD23" i="13"/>
  <c r="AF23" i="13"/>
  <c r="AC24" i="13"/>
  <c r="AE24" i="13"/>
  <c r="AF24" i="13" s="1"/>
  <c r="AD25" i="13"/>
  <c r="AF25" i="13" s="1"/>
  <c r="AE26" i="13"/>
  <c r="AD27" i="13"/>
  <c r="D29" i="13"/>
  <c r="G29" i="13"/>
  <c r="J29" i="13"/>
  <c r="M29" i="13"/>
  <c r="P29" i="13"/>
  <c r="S29" i="13"/>
  <c r="AC30" i="13"/>
  <c r="AE30" i="13"/>
  <c r="AF30" i="13"/>
  <c r="AC31" i="13"/>
  <c r="AD31" i="13"/>
  <c r="AF31" i="13" s="1"/>
  <c r="AC32" i="13"/>
  <c r="AE32" i="13"/>
  <c r="AF32" i="13"/>
  <c r="AD33" i="13"/>
  <c r="AF33" i="13"/>
  <c r="AE34" i="13"/>
  <c r="AC35" i="13"/>
  <c r="AE35" i="13"/>
  <c r="D37" i="13"/>
  <c r="G37" i="13"/>
  <c r="J37" i="13"/>
  <c r="M37" i="13"/>
  <c r="P37" i="13"/>
  <c r="S37" i="13"/>
  <c r="AC38" i="13"/>
  <c r="AE38" i="13"/>
  <c r="AF38" i="13" s="1"/>
  <c r="AC39" i="13"/>
  <c r="AC43" i="13" s="1"/>
  <c r="AD39" i="13"/>
  <c r="AF39" i="13"/>
  <c r="AC40" i="13"/>
  <c r="AE40" i="13"/>
  <c r="AF40" i="13" s="1"/>
  <c r="AD41" i="13"/>
  <c r="AF41" i="13" s="1"/>
  <c r="AE42" i="13"/>
  <c r="AD43" i="13"/>
  <c r="D5" i="12"/>
  <c r="G5" i="12"/>
  <c r="J5" i="12"/>
  <c r="M5" i="12"/>
  <c r="P5" i="12"/>
  <c r="S5" i="12"/>
  <c r="AC6" i="12"/>
  <c r="AE6" i="12"/>
  <c r="AF6" i="12"/>
  <c r="AC7" i="12"/>
  <c r="AD7" i="12"/>
  <c r="AF7" i="12" s="1"/>
  <c r="AC8" i="12"/>
  <c r="AE8" i="12"/>
  <c r="AF8" i="12"/>
  <c r="AD9" i="12"/>
  <c r="AF9" i="12"/>
  <c r="AE10" i="12"/>
  <c r="AC11" i="12"/>
  <c r="AE11" i="12"/>
  <c r="D13" i="12"/>
  <c r="G13" i="12"/>
  <c r="J13" i="12"/>
  <c r="M13" i="12"/>
  <c r="P13" i="12"/>
  <c r="S13" i="12"/>
  <c r="AC14" i="12"/>
  <c r="AE14" i="12"/>
  <c r="AF14" i="12" s="1"/>
  <c r="AC15" i="12"/>
  <c r="AC19" i="12" s="1"/>
  <c r="AD15" i="12"/>
  <c r="AF15" i="12"/>
  <c r="AC16" i="12"/>
  <c r="AE16" i="12"/>
  <c r="AF16" i="12" s="1"/>
  <c r="AD17" i="12"/>
  <c r="AF17" i="12" s="1"/>
  <c r="AE18" i="12"/>
  <c r="AD19" i="12"/>
  <c r="D21" i="12"/>
  <c r="G21" i="12"/>
  <c r="J21" i="12"/>
  <c r="M21" i="12"/>
  <c r="P21" i="12"/>
  <c r="S21" i="12"/>
  <c r="AC22" i="12"/>
  <c r="AC27" i="12" s="1"/>
  <c r="AE22" i="12"/>
  <c r="AF22" i="12"/>
  <c r="AC23" i="12"/>
  <c r="AD23" i="12"/>
  <c r="AF23" i="12" s="1"/>
  <c r="AC24" i="12"/>
  <c r="AE24" i="12"/>
  <c r="AF24" i="12"/>
  <c r="Y25" i="12"/>
  <c r="AD25" i="12"/>
  <c r="AF25" i="12" s="1"/>
  <c r="AE26" i="12"/>
  <c r="AE27" i="12" s="1"/>
  <c r="AD27" i="12"/>
  <c r="D29" i="12"/>
  <c r="G29" i="12"/>
  <c r="J29" i="12"/>
  <c r="M29" i="12"/>
  <c r="P29" i="12"/>
  <c r="S29" i="12"/>
  <c r="AC30" i="12"/>
  <c r="AE30" i="12"/>
  <c r="AF30" i="12"/>
  <c r="AC31" i="12"/>
  <c r="AD31" i="12"/>
  <c r="AF31" i="12" s="1"/>
  <c r="AC32" i="12"/>
  <c r="AE32" i="12"/>
  <c r="AF32" i="12"/>
  <c r="AD33" i="12"/>
  <c r="AF33" i="12"/>
  <c r="AE34" i="12"/>
  <c r="AC35" i="12"/>
  <c r="AE35" i="12"/>
  <c r="D37" i="12"/>
  <c r="G37" i="12"/>
  <c r="J37" i="12"/>
  <c r="M37" i="12"/>
  <c r="P37" i="12"/>
  <c r="S37" i="12"/>
  <c r="AC38" i="12"/>
  <c r="AE38" i="12"/>
  <c r="AF38" i="12" s="1"/>
  <c r="AC39" i="12"/>
  <c r="AC43" i="12" s="1"/>
  <c r="AD39" i="12"/>
  <c r="AF39" i="12"/>
  <c r="AC40" i="12"/>
  <c r="AE40" i="12"/>
  <c r="AF40" i="12" s="1"/>
  <c r="AD41" i="12"/>
  <c r="AF41" i="12" s="1"/>
  <c r="AE42" i="12"/>
  <c r="AD43" i="12"/>
  <c r="D5" i="11"/>
  <c r="G5" i="11"/>
  <c r="J5" i="11"/>
  <c r="M5" i="11"/>
  <c r="P5" i="11"/>
  <c r="S5" i="11"/>
  <c r="AC6" i="11"/>
  <c r="AE6" i="11"/>
  <c r="AF6" i="11"/>
  <c r="AC7" i="11"/>
  <c r="AD7" i="11"/>
  <c r="AC8" i="11"/>
  <c r="AE8" i="11"/>
  <c r="AF8" i="11"/>
  <c r="AD9" i="11"/>
  <c r="AF9" i="11"/>
  <c r="AE10" i="11"/>
  <c r="AC11" i="11"/>
  <c r="AE11" i="11"/>
  <c r="D13" i="11"/>
  <c r="G13" i="11"/>
  <c r="J13" i="11"/>
  <c r="M13" i="11"/>
  <c r="P13" i="11"/>
  <c r="S13" i="11"/>
  <c r="AC14" i="11"/>
  <c r="AE14" i="11"/>
  <c r="AF14" i="11" s="1"/>
  <c r="AC15" i="11"/>
  <c r="AC19" i="11" s="1"/>
  <c r="AD15" i="11"/>
  <c r="AF15" i="11"/>
  <c r="AC16" i="11"/>
  <c r="AE16" i="11"/>
  <c r="AF16" i="11" s="1"/>
  <c r="AD17" i="11"/>
  <c r="AF17" i="11" s="1"/>
  <c r="AE18" i="11"/>
  <c r="AD19" i="11"/>
  <c r="D21" i="11"/>
  <c r="G21" i="11"/>
  <c r="J21" i="11"/>
  <c r="M21" i="11"/>
  <c r="P21" i="11"/>
  <c r="S21" i="11"/>
  <c r="AC22" i="11"/>
  <c r="AE22" i="11"/>
  <c r="AF22" i="11"/>
  <c r="AC23" i="11"/>
  <c r="AD23" i="11"/>
  <c r="AF23" i="11" s="1"/>
  <c r="AC24" i="11"/>
  <c r="AE24" i="11"/>
  <c r="AF24" i="11"/>
  <c r="AD25" i="11"/>
  <c r="AF25" i="11"/>
  <c r="AE26" i="11"/>
  <c r="AC27" i="11"/>
  <c r="AE27" i="11"/>
  <c r="D29" i="11"/>
  <c r="G29" i="11"/>
  <c r="J29" i="11"/>
  <c r="M29" i="11"/>
  <c r="P29" i="11"/>
  <c r="S29" i="11"/>
  <c r="AC30" i="11"/>
  <c r="AE30" i="11"/>
  <c r="AF30" i="11" s="1"/>
  <c r="AC31" i="11"/>
  <c r="AC35" i="11" s="1"/>
  <c r="AD31" i="11"/>
  <c r="AF31" i="11"/>
  <c r="AC32" i="11"/>
  <c r="AE32" i="11"/>
  <c r="AF32" i="11" s="1"/>
  <c r="AD33" i="11"/>
  <c r="AF33" i="11" s="1"/>
  <c r="AE34" i="11"/>
  <c r="AD35" i="11"/>
  <c r="D37" i="11"/>
  <c r="G37" i="11"/>
  <c r="J37" i="11"/>
  <c r="M37" i="11"/>
  <c r="P37" i="11"/>
  <c r="S37" i="11"/>
  <c r="AC38" i="11"/>
  <c r="AC43" i="11" s="1"/>
  <c r="AE38" i="11"/>
  <c r="AF38" i="11"/>
  <c r="AC39" i="11"/>
  <c r="AD39" i="11"/>
  <c r="AF39" i="11" s="1"/>
  <c r="AC40" i="11"/>
  <c r="AE40" i="11"/>
  <c r="AF40" i="11"/>
  <c r="Y41" i="11"/>
  <c r="AD41" i="11"/>
  <c r="AF41" i="11" s="1"/>
  <c r="AE42" i="11"/>
  <c r="AE43" i="11" s="1"/>
  <c r="AD43" i="11"/>
  <c r="D5" i="10"/>
  <c r="G5" i="10"/>
  <c r="J5" i="10"/>
  <c r="M5" i="10"/>
  <c r="P5" i="10"/>
  <c r="S5" i="10"/>
  <c r="AC6" i="10"/>
  <c r="AE6" i="10"/>
  <c r="AF6" i="10"/>
  <c r="AC7" i="10"/>
  <c r="AD7" i="10"/>
  <c r="AF7" i="10" s="1"/>
  <c r="AC8" i="10"/>
  <c r="AE8" i="10"/>
  <c r="AF8" i="10"/>
  <c r="AD9" i="10"/>
  <c r="AF9" i="10"/>
  <c r="AE10" i="10"/>
  <c r="AC11" i="10"/>
  <c r="AE11" i="10"/>
  <c r="D13" i="10"/>
  <c r="G13" i="10"/>
  <c r="J13" i="10"/>
  <c r="M13" i="10"/>
  <c r="P13" i="10"/>
  <c r="S13" i="10"/>
  <c r="AC14" i="10"/>
  <c r="AE14" i="10"/>
  <c r="AF14" i="10" s="1"/>
  <c r="AC15" i="10"/>
  <c r="AC19" i="10" s="1"/>
  <c r="AD15" i="10"/>
  <c r="AF15" i="10"/>
  <c r="AC16" i="10"/>
  <c r="AE16" i="10"/>
  <c r="AF16" i="10" s="1"/>
  <c r="AD17" i="10"/>
  <c r="AF17" i="10" s="1"/>
  <c r="AE18" i="10"/>
  <c r="AD19" i="10"/>
  <c r="D21" i="10"/>
  <c r="G21" i="10"/>
  <c r="J21" i="10"/>
  <c r="M21" i="10"/>
  <c r="P21" i="10"/>
  <c r="S21" i="10"/>
  <c r="AC22" i="10"/>
  <c r="AE22" i="10"/>
  <c r="AF22" i="10"/>
  <c r="AC23" i="10"/>
  <c r="AD23" i="10"/>
  <c r="AF23" i="10" s="1"/>
  <c r="AC24" i="10"/>
  <c r="AE24" i="10"/>
  <c r="AF24" i="10"/>
  <c r="AD25" i="10"/>
  <c r="AF25" i="10"/>
  <c r="AE26" i="10"/>
  <c r="AC27" i="10"/>
  <c r="AE27" i="10"/>
  <c r="D29" i="10"/>
  <c r="G29" i="10"/>
  <c r="J29" i="10"/>
  <c r="M29" i="10"/>
  <c r="P29" i="10"/>
  <c r="S29" i="10"/>
  <c r="AC30" i="10"/>
  <c r="AE30" i="10"/>
  <c r="AF30" i="10" s="1"/>
  <c r="AC31" i="10"/>
  <c r="AC35" i="10" s="1"/>
  <c r="AD31" i="10"/>
  <c r="AF31" i="10"/>
  <c r="AC32" i="10"/>
  <c r="AE32" i="10"/>
  <c r="AF32" i="10" s="1"/>
  <c r="AD33" i="10"/>
  <c r="AF33" i="10" s="1"/>
  <c r="AE34" i="10"/>
  <c r="AD35" i="10"/>
  <c r="D37" i="10"/>
  <c r="G37" i="10"/>
  <c r="J37" i="10"/>
  <c r="M37" i="10"/>
  <c r="P37" i="10"/>
  <c r="S37" i="10"/>
  <c r="AC38" i="10"/>
  <c r="AC43" i="10" s="1"/>
  <c r="AE38" i="10"/>
  <c r="AF38" i="10"/>
  <c r="AC39" i="10"/>
  <c r="AD39" i="10"/>
  <c r="AF39" i="10" s="1"/>
  <c r="AC40" i="10"/>
  <c r="AE40" i="10"/>
  <c r="AF40" i="10"/>
  <c r="Y41" i="10"/>
  <c r="AD41" i="10"/>
  <c r="AF41" i="10" s="1"/>
  <c r="AE42" i="10"/>
  <c r="AE43" i="10" s="1"/>
  <c r="AD43" i="10"/>
  <c r="B9" i="9"/>
  <c r="D9" i="9"/>
  <c r="F9" i="9"/>
  <c r="H9" i="9"/>
  <c r="J9" i="9"/>
  <c r="L9" i="9"/>
  <c r="N9" i="9"/>
  <c r="P9" i="9"/>
  <c r="R9" i="9"/>
  <c r="T9" i="9"/>
  <c r="B10" i="9"/>
  <c r="D10" i="9"/>
  <c r="F10" i="9"/>
  <c r="H10" i="9"/>
  <c r="J10" i="9"/>
  <c r="L10" i="9"/>
  <c r="N10" i="9"/>
  <c r="P10" i="9"/>
  <c r="R10" i="9"/>
  <c r="T10" i="9"/>
  <c r="B18" i="9"/>
  <c r="D18" i="9"/>
  <c r="F18" i="9"/>
  <c r="H18" i="9"/>
  <c r="J18" i="9"/>
  <c r="L18" i="9"/>
  <c r="N18" i="9"/>
  <c r="P18" i="9"/>
  <c r="R18" i="9"/>
  <c r="T18" i="9"/>
  <c r="B19" i="9"/>
  <c r="D19" i="9"/>
  <c r="F19" i="9"/>
  <c r="H19" i="9"/>
  <c r="J19" i="9"/>
  <c r="L19" i="9"/>
  <c r="N19" i="9"/>
  <c r="P19" i="9"/>
  <c r="R19" i="9"/>
  <c r="T19" i="9"/>
  <c r="B27" i="9"/>
  <c r="D27" i="9"/>
  <c r="F27" i="9"/>
  <c r="H27" i="9"/>
  <c r="J27" i="9"/>
  <c r="L27" i="9"/>
  <c r="B28" i="9"/>
  <c r="D28" i="9"/>
  <c r="F28" i="9"/>
  <c r="H28" i="9"/>
  <c r="J28" i="9"/>
  <c r="L28" i="9"/>
  <c r="J36" i="9"/>
  <c r="L36" i="9"/>
  <c r="N36" i="9"/>
  <c r="P36" i="9"/>
  <c r="R36" i="9"/>
  <c r="T36" i="9"/>
  <c r="J37" i="9"/>
  <c r="L37" i="9"/>
  <c r="N37" i="9"/>
  <c r="P37" i="9"/>
  <c r="R37" i="9"/>
  <c r="T37" i="9"/>
  <c r="B45" i="9"/>
  <c r="D45" i="9"/>
  <c r="F45" i="9"/>
  <c r="H45" i="9"/>
  <c r="J45" i="9"/>
  <c r="L45" i="9"/>
  <c r="N45" i="9"/>
  <c r="P45" i="9"/>
  <c r="R45" i="9"/>
  <c r="T45" i="9"/>
  <c r="B46" i="9"/>
  <c r="D46" i="9"/>
  <c r="F46" i="9"/>
  <c r="H46" i="9"/>
  <c r="J46" i="9"/>
  <c r="L46" i="9"/>
  <c r="N46" i="9"/>
  <c r="P46" i="9"/>
  <c r="R46" i="9"/>
  <c r="T46" i="9"/>
  <c r="AF43" i="10" l="1"/>
  <c r="AD44" i="10" s="1"/>
  <c r="AF43" i="11"/>
  <c r="AD44" i="11" s="1"/>
  <c r="AC28" i="12"/>
  <c r="AF27" i="12"/>
  <c r="AD28" i="12" s="1"/>
  <c r="AF27" i="13"/>
  <c r="AD28" i="13" s="1"/>
  <c r="AD44" i="14"/>
  <c r="AC44" i="14"/>
  <c r="AE44" i="14"/>
  <c r="AF27" i="14"/>
  <c r="AD28" i="14" s="1"/>
  <c r="AE12" i="14"/>
  <c r="AF11" i="14"/>
  <c r="AE35" i="10"/>
  <c r="AD27" i="10"/>
  <c r="AE19" i="10"/>
  <c r="AD11" i="10"/>
  <c r="AF11" i="10" s="1"/>
  <c r="AE35" i="11"/>
  <c r="AF35" i="11" s="1"/>
  <c r="AD27" i="11"/>
  <c r="AE19" i="11"/>
  <c r="AF19" i="11" s="1"/>
  <c r="AF7" i="11"/>
  <c r="AD11" i="11"/>
  <c r="AF11" i="11" s="1"/>
  <c r="AF43" i="13"/>
  <c r="AD44" i="13" s="1"/>
  <c r="AE43" i="12"/>
  <c r="AD35" i="12"/>
  <c r="AE19" i="12"/>
  <c r="AD11" i="12"/>
  <c r="AE43" i="13"/>
  <c r="AD35" i="13"/>
  <c r="AE27" i="13"/>
  <c r="AD19" i="13"/>
  <c r="AE11" i="13"/>
  <c r="AD35" i="14"/>
  <c r="AE27" i="14"/>
  <c r="AD19" i="14"/>
  <c r="U12" i="8"/>
  <c r="U12" i="4"/>
  <c r="U12" i="3"/>
  <c r="U12" i="2"/>
  <c r="AD36" i="11" l="1"/>
  <c r="AC36" i="11"/>
  <c r="AE12" i="11"/>
  <c r="AC12" i="11"/>
  <c r="AD20" i="11"/>
  <c r="AC20" i="11"/>
  <c r="AC12" i="10"/>
  <c r="AE12" i="10"/>
  <c r="AE44" i="11"/>
  <c r="AF35" i="10"/>
  <c r="AE44" i="10"/>
  <c r="AF35" i="14"/>
  <c r="AF35" i="12"/>
  <c r="AD12" i="11"/>
  <c r="AE20" i="11"/>
  <c r="AE36" i="11"/>
  <c r="AF11" i="12"/>
  <c r="AE28" i="14"/>
  <c r="AE28" i="13"/>
  <c r="AE44" i="13"/>
  <c r="AF11" i="13"/>
  <c r="AF35" i="13"/>
  <c r="AD36" i="13" s="1"/>
  <c r="AC44" i="13"/>
  <c r="AD12" i="10"/>
  <c r="AC12" i="14"/>
  <c r="AD12" i="14"/>
  <c r="AF19" i="14"/>
  <c r="AD20" i="14" s="1"/>
  <c r="AC28" i="14"/>
  <c r="AF19" i="13"/>
  <c r="AC28" i="13"/>
  <c r="AF19" i="12"/>
  <c r="AE28" i="12"/>
  <c r="AF27" i="11"/>
  <c r="AC44" i="11"/>
  <c r="AF27" i="10"/>
  <c r="AC44" i="10"/>
  <c r="AF43" i="12"/>
  <c r="AF19" i="10"/>
  <c r="AE20" i="10" s="1"/>
  <c r="J40" i="1"/>
  <c r="R36" i="8"/>
  <c r="O36" i="8"/>
  <c r="L36" i="8"/>
  <c r="I36" i="8"/>
  <c r="F36" i="8"/>
  <c r="C36" i="8"/>
  <c r="R28" i="8"/>
  <c r="O28" i="8"/>
  <c r="L28" i="8"/>
  <c r="I28" i="8"/>
  <c r="F28" i="8"/>
  <c r="C28" i="8"/>
  <c r="R20" i="8"/>
  <c r="O20" i="8"/>
  <c r="L20" i="8"/>
  <c r="I20" i="8"/>
  <c r="F20" i="8"/>
  <c r="C20" i="8"/>
  <c r="R12" i="8"/>
  <c r="O12" i="8"/>
  <c r="L12" i="8"/>
  <c r="I12" i="8"/>
  <c r="F12" i="8"/>
  <c r="C12" i="8"/>
  <c r="R4" i="8"/>
  <c r="O4" i="8"/>
  <c r="L4" i="8"/>
  <c r="I4" i="8"/>
  <c r="F4" i="8"/>
  <c r="C4" i="8"/>
  <c r="R36" i="7"/>
  <c r="O36" i="7"/>
  <c r="L36" i="7"/>
  <c r="I36" i="7"/>
  <c r="F36" i="7"/>
  <c r="C36" i="7"/>
  <c r="R28" i="7"/>
  <c r="O28" i="7"/>
  <c r="L28" i="7"/>
  <c r="I28" i="7"/>
  <c r="F28" i="7"/>
  <c r="C28" i="7"/>
  <c r="R20" i="7"/>
  <c r="O20" i="7"/>
  <c r="L20" i="7"/>
  <c r="I20" i="7"/>
  <c r="F20" i="7"/>
  <c r="C20" i="7"/>
  <c r="H40" i="1"/>
  <c r="F40" i="1"/>
  <c r="H39" i="1"/>
  <c r="F39" i="1"/>
  <c r="AC28" i="10" l="1"/>
  <c r="AE28" i="10"/>
  <c r="AD20" i="12"/>
  <c r="AC20" i="12"/>
  <c r="AD12" i="13"/>
  <c r="AC12" i="13"/>
  <c r="AE20" i="12"/>
  <c r="AC36" i="12"/>
  <c r="AE36" i="12"/>
  <c r="AD36" i="12"/>
  <c r="AD36" i="10"/>
  <c r="AC36" i="10"/>
  <c r="AE36" i="10"/>
  <c r="AD44" i="12"/>
  <c r="AC44" i="12"/>
  <c r="AC28" i="11"/>
  <c r="AE28" i="11"/>
  <c r="AC20" i="13"/>
  <c r="AE20" i="13"/>
  <c r="AC20" i="14"/>
  <c r="AE20" i="14"/>
  <c r="AD20" i="10"/>
  <c r="AC20" i="10"/>
  <c r="AD28" i="10"/>
  <c r="AD28" i="11"/>
  <c r="AC36" i="13"/>
  <c r="AE36" i="13"/>
  <c r="AE44" i="12"/>
  <c r="AE12" i="13"/>
  <c r="AC12" i="12"/>
  <c r="AE12" i="12"/>
  <c r="AC36" i="14"/>
  <c r="AE36" i="14"/>
  <c r="AD12" i="12"/>
  <c r="AD36" i="14"/>
  <c r="AD20" i="13"/>
  <c r="C36" i="2"/>
  <c r="AD41" i="8" l="1"/>
  <c r="V41" i="8"/>
  <c r="T50" i="1" s="1"/>
  <c r="AE40" i="8"/>
  <c r="AC40" i="8"/>
  <c r="AD39" i="8"/>
  <c r="AD42" i="8" s="1"/>
  <c r="AB39" i="8"/>
  <c r="AE39" i="8" s="1"/>
  <c r="V39" i="8"/>
  <c r="T49" i="1" s="1"/>
  <c r="AC38" i="8"/>
  <c r="AC42" i="8" s="1"/>
  <c r="AB38" i="8"/>
  <c r="AE38" i="8" s="1"/>
  <c r="AD37" i="8"/>
  <c r="AB37" i="8"/>
  <c r="V37" i="8"/>
  <c r="R50" i="1" s="1"/>
  <c r="AD33" i="8"/>
  <c r="AC32" i="8"/>
  <c r="AE32" i="8" s="1"/>
  <c r="AE31" i="8"/>
  <c r="AD31" i="8"/>
  <c r="AB31" i="8"/>
  <c r="V31" i="8"/>
  <c r="P49" i="1" s="1"/>
  <c r="AC30" i="8"/>
  <c r="AC34" i="8" s="1"/>
  <c r="AB30" i="8"/>
  <c r="AB34" i="8" s="1"/>
  <c r="AD29" i="8"/>
  <c r="AD34" i="8" s="1"/>
  <c r="AB29" i="8"/>
  <c r="AE29" i="8" s="1"/>
  <c r="V29" i="8"/>
  <c r="N50" i="1" s="1"/>
  <c r="AD25" i="8"/>
  <c r="V25" i="8"/>
  <c r="L50" i="1" s="1"/>
  <c r="AC24" i="8"/>
  <c r="AE24" i="8" s="1"/>
  <c r="AD23" i="8"/>
  <c r="AB23" i="8"/>
  <c r="V23" i="8"/>
  <c r="L49" i="1" s="1"/>
  <c r="AE22" i="8"/>
  <c r="AC22" i="8"/>
  <c r="AC26" i="8" s="1"/>
  <c r="AB22" i="8"/>
  <c r="AD21" i="8"/>
  <c r="AB21" i="8"/>
  <c r="V21" i="8"/>
  <c r="AD17" i="8"/>
  <c r="AC16" i="8"/>
  <c r="AE16" i="8" s="1"/>
  <c r="AD15" i="8"/>
  <c r="AB15" i="8"/>
  <c r="AE15" i="8" s="1"/>
  <c r="V15" i="8"/>
  <c r="H49" i="1" s="1"/>
  <c r="AC14" i="8"/>
  <c r="AC18" i="8" s="1"/>
  <c r="AB14" i="8"/>
  <c r="AB18" i="8" s="1"/>
  <c r="AD13" i="8"/>
  <c r="AB13" i="8"/>
  <c r="V13" i="8"/>
  <c r="F50" i="1" s="1"/>
  <c r="V17" i="8"/>
  <c r="H50" i="1" s="1"/>
  <c r="AD9" i="8"/>
  <c r="AC8" i="8"/>
  <c r="AE8" i="8" s="1"/>
  <c r="AD7" i="8"/>
  <c r="AE7" i="8" s="1"/>
  <c r="AB7" i="8"/>
  <c r="V7" i="8"/>
  <c r="D49" i="1" s="1"/>
  <c r="AC6" i="8"/>
  <c r="AB6" i="8"/>
  <c r="AB10" i="8" s="1"/>
  <c r="AE5" i="8"/>
  <c r="AD5" i="8"/>
  <c r="AB5" i="8"/>
  <c r="V5" i="8"/>
  <c r="B50" i="1" s="1"/>
  <c r="V9" i="8"/>
  <c r="D50" i="1" s="1"/>
  <c r="AD41" i="7"/>
  <c r="V41" i="7"/>
  <c r="T40" i="1" s="1"/>
  <c r="AC40" i="7"/>
  <c r="AE40" i="7" s="1"/>
  <c r="AD39" i="7"/>
  <c r="AE39" i="7" s="1"/>
  <c r="AB39" i="7"/>
  <c r="V39" i="7"/>
  <c r="T39" i="1" s="1"/>
  <c r="AC38" i="7"/>
  <c r="AB38" i="7"/>
  <c r="AD37" i="7"/>
  <c r="AB37" i="7"/>
  <c r="AB42" i="7" s="1"/>
  <c r="V37" i="7"/>
  <c r="AD33" i="7"/>
  <c r="V33" i="7"/>
  <c r="P40" i="1" s="1"/>
  <c r="AC32" i="7"/>
  <c r="AE32" i="7" s="1"/>
  <c r="AD31" i="7"/>
  <c r="AB31" i="7"/>
  <c r="V31" i="7"/>
  <c r="P39" i="1" s="1"/>
  <c r="AC30" i="7"/>
  <c r="AB30" i="7"/>
  <c r="AD29" i="7"/>
  <c r="AB29" i="7"/>
  <c r="V29" i="7"/>
  <c r="AD25" i="7"/>
  <c r="V25" i="7"/>
  <c r="AC24" i="7"/>
  <c r="AE24" i="7" s="1"/>
  <c r="AD23" i="7"/>
  <c r="AB23" i="7"/>
  <c r="AE23" i="7" s="1"/>
  <c r="V23" i="7"/>
  <c r="L39" i="1" s="1"/>
  <c r="AC22" i="7"/>
  <c r="AB22" i="7"/>
  <c r="AE22" i="7" s="1"/>
  <c r="AD21" i="7"/>
  <c r="AB21" i="7"/>
  <c r="AD17" i="7"/>
  <c r="V17" i="7"/>
  <c r="AC16" i="7"/>
  <c r="AE16" i="7" s="1"/>
  <c r="AD15" i="7"/>
  <c r="AB15" i="7"/>
  <c r="V15" i="7"/>
  <c r="AC14" i="7"/>
  <c r="AB14" i="7"/>
  <c r="AD13" i="7"/>
  <c r="AB13" i="7"/>
  <c r="V13" i="7"/>
  <c r="R12" i="7"/>
  <c r="O12" i="7"/>
  <c r="L12" i="7"/>
  <c r="I12" i="7"/>
  <c r="F12" i="7"/>
  <c r="C12" i="7"/>
  <c r="AD9" i="7"/>
  <c r="V9" i="7"/>
  <c r="AC8" i="7"/>
  <c r="AE8" i="7" s="1"/>
  <c r="AD7" i="7"/>
  <c r="AB7" i="7"/>
  <c r="AE7" i="7" s="1"/>
  <c r="V7" i="7"/>
  <c r="AC6" i="7"/>
  <c r="AB6" i="7"/>
  <c r="AD5" i="7"/>
  <c r="AB5" i="7"/>
  <c r="V5" i="7"/>
  <c r="R4" i="7"/>
  <c r="O4" i="7"/>
  <c r="L4" i="7"/>
  <c r="I4" i="7"/>
  <c r="F4" i="7"/>
  <c r="C4" i="7"/>
  <c r="V11" i="7" l="1"/>
  <c r="AB18" i="7"/>
  <c r="AE38" i="7"/>
  <c r="AC26" i="7"/>
  <c r="AD18" i="7"/>
  <c r="V35" i="7"/>
  <c r="N39" i="1" s="1"/>
  <c r="N40" i="1"/>
  <c r="AC10" i="7"/>
  <c r="AB26" i="7"/>
  <c r="AE26" i="7" s="1"/>
  <c r="AB27" i="7" s="1"/>
  <c r="AB34" i="7"/>
  <c r="AE31" i="7"/>
  <c r="AD42" i="7"/>
  <c r="AE13" i="8"/>
  <c r="AB42" i="8"/>
  <c r="AB10" i="7"/>
  <c r="AE10" i="7" s="1"/>
  <c r="AB11" i="7" s="1"/>
  <c r="AC18" i="7"/>
  <c r="AD26" i="8"/>
  <c r="V19" i="7"/>
  <c r="AE15" i="7"/>
  <c r="AD26" i="7"/>
  <c r="AD34" i="7"/>
  <c r="AD10" i="8"/>
  <c r="AD18" i="8"/>
  <c r="V27" i="7"/>
  <c r="J39" i="1" s="1"/>
  <c r="L40" i="1"/>
  <c r="AE30" i="7"/>
  <c r="AD10" i="7"/>
  <c r="AE14" i="7"/>
  <c r="V43" i="7"/>
  <c r="R39" i="1" s="1"/>
  <c r="R40" i="1"/>
  <c r="AC10" i="8"/>
  <c r="AE21" i="8"/>
  <c r="AE23" i="8"/>
  <c r="AE30" i="8"/>
  <c r="V27" i="8"/>
  <c r="J49" i="1" s="1"/>
  <c r="J50" i="1"/>
  <c r="V43" i="8"/>
  <c r="R49" i="1" s="1"/>
  <c r="AE18" i="7"/>
  <c r="AB19" i="7" s="1"/>
  <c r="V11" i="8"/>
  <c r="B49" i="1" s="1"/>
  <c r="AE10" i="8"/>
  <c r="AB11" i="8" s="1"/>
  <c r="AC11" i="8"/>
  <c r="V19" i="8"/>
  <c r="F49" i="1" s="1"/>
  <c r="AE34" i="8"/>
  <c r="AD35" i="8" s="1"/>
  <c r="AC43" i="8"/>
  <c r="AE42" i="8"/>
  <c r="AD43" i="8" s="1"/>
  <c r="AB43" i="8"/>
  <c r="AE6" i="7"/>
  <c r="AC34" i="7"/>
  <c r="AE37" i="7"/>
  <c r="AE14" i="8"/>
  <c r="AB26" i="8"/>
  <c r="AE37" i="8"/>
  <c r="AE5" i="7"/>
  <c r="AC42" i="7"/>
  <c r="AE6" i="8"/>
  <c r="V33" i="8"/>
  <c r="P50" i="1" s="1"/>
  <c r="AE13" i="7"/>
  <c r="AE21" i="7"/>
  <c r="AE29" i="7"/>
  <c r="AC19" i="7" l="1"/>
  <c r="AD19" i="8"/>
  <c r="AE18" i="8"/>
  <c r="AC35" i="8"/>
  <c r="AD11" i="8"/>
  <c r="AC27" i="7"/>
  <c r="AB35" i="8"/>
  <c r="AC11" i="7"/>
  <c r="V35" i="8"/>
  <c r="N49" i="1" s="1"/>
  <c r="AD27" i="7"/>
  <c r="AE26" i="8"/>
  <c r="AB27" i="8" s="1"/>
  <c r="AE42" i="7"/>
  <c r="AD19" i="7"/>
  <c r="AD11" i="7"/>
  <c r="AE34" i="7"/>
  <c r="AC35" i="7" s="1"/>
  <c r="AB19" i="8" l="1"/>
  <c r="AC19" i="8"/>
  <c r="AD35" i="7"/>
  <c r="AB35" i="7"/>
  <c r="AD43" i="7"/>
  <c r="AB43" i="7"/>
  <c r="AC27" i="8"/>
  <c r="AD27" i="8"/>
  <c r="AC43" i="7"/>
  <c r="AD41" i="4" l="1"/>
  <c r="AC40" i="4"/>
  <c r="AE40" i="4" s="1"/>
  <c r="AD39" i="4"/>
  <c r="AB39" i="4"/>
  <c r="AE39" i="4" s="1"/>
  <c r="AC38" i="4"/>
  <c r="AB38" i="4"/>
  <c r="AE38" i="4" s="1"/>
  <c r="AD37" i="4"/>
  <c r="AD42" i="4" s="1"/>
  <c r="AB37" i="4"/>
  <c r="AB42" i="4" s="1"/>
  <c r="R36" i="4"/>
  <c r="O36" i="4"/>
  <c r="L36" i="4"/>
  <c r="I36" i="4"/>
  <c r="F36" i="4"/>
  <c r="C36" i="4"/>
  <c r="AD33" i="4"/>
  <c r="AC32" i="4"/>
  <c r="AE32" i="4" s="1"/>
  <c r="AD31" i="4"/>
  <c r="AB31" i="4"/>
  <c r="AC30" i="4"/>
  <c r="AE30" i="4" s="1"/>
  <c r="AB30" i="4"/>
  <c r="AD29" i="4"/>
  <c r="AB29" i="4"/>
  <c r="R28" i="4"/>
  <c r="O28" i="4"/>
  <c r="L28" i="4"/>
  <c r="I28" i="4"/>
  <c r="F28" i="4"/>
  <c r="C28" i="4"/>
  <c r="AD25" i="4"/>
  <c r="AD26" i="4" s="1"/>
  <c r="AC24" i="4"/>
  <c r="AD23" i="4"/>
  <c r="AB23" i="4"/>
  <c r="AE23" i="4" s="1"/>
  <c r="AC22" i="4"/>
  <c r="AE22" i="4" s="1"/>
  <c r="AB22" i="4"/>
  <c r="AD21" i="4"/>
  <c r="AB21" i="4"/>
  <c r="AB26" i="4" s="1"/>
  <c r="R20" i="4"/>
  <c r="O20" i="4"/>
  <c r="L20" i="4"/>
  <c r="I20" i="4"/>
  <c r="F20" i="4"/>
  <c r="C20" i="4"/>
  <c r="AD17" i="4"/>
  <c r="AC16" i="4"/>
  <c r="AE16" i="4" s="1"/>
  <c r="AD15" i="4"/>
  <c r="AB15" i="4"/>
  <c r="AE15" i="4" s="1"/>
  <c r="AC14" i="4"/>
  <c r="AB14" i="4"/>
  <c r="AE14" i="4" s="1"/>
  <c r="AD13" i="4"/>
  <c r="AD18" i="4" s="1"/>
  <c r="AB13" i="4"/>
  <c r="AE13" i="4" s="1"/>
  <c r="R12" i="4"/>
  <c r="O12" i="4"/>
  <c r="L12" i="4"/>
  <c r="I12" i="4"/>
  <c r="F12" i="4"/>
  <c r="C12" i="4"/>
  <c r="AD9" i="4"/>
  <c r="AC8" i="4"/>
  <c r="AE8" i="4" s="1"/>
  <c r="AD7" i="4"/>
  <c r="AB7" i="4"/>
  <c r="AE7" i="4" s="1"/>
  <c r="X7" i="4"/>
  <c r="AC6" i="4"/>
  <c r="AC10" i="4" s="1"/>
  <c r="AB6" i="4"/>
  <c r="AE6" i="4" s="1"/>
  <c r="AD5" i="4"/>
  <c r="AD10" i="4" s="1"/>
  <c r="AB5" i="4"/>
  <c r="R4" i="4"/>
  <c r="O4" i="4"/>
  <c r="L4" i="4"/>
  <c r="I4" i="4"/>
  <c r="F4" i="4"/>
  <c r="C4" i="4"/>
  <c r="R36" i="3"/>
  <c r="O36" i="3"/>
  <c r="L36" i="3"/>
  <c r="I36" i="3"/>
  <c r="F36" i="3"/>
  <c r="C36" i="3"/>
  <c r="R28" i="3"/>
  <c r="O28" i="3"/>
  <c r="L28" i="3"/>
  <c r="I28" i="3"/>
  <c r="F28" i="3"/>
  <c r="C28" i="3"/>
  <c r="R20" i="3"/>
  <c r="O20" i="3"/>
  <c r="L20" i="3"/>
  <c r="I20" i="3"/>
  <c r="F20" i="3"/>
  <c r="C20" i="3"/>
  <c r="R12" i="3"/>
  <c r="O12" i="3"/>
  <c r="L12" i="3"/>
  <c r="I12" i="3"/>
  <c r="F12" i="3"/>
  <c r="C12" i="3"/>
  <c r="R4" i="3"/>
  <c r="O4" i="3"/>
  <c r="L4" i="3"/>
  <c r="I4" i="3"/>
  <c r="F4" i="3"/>
  <c r="C4" i="3"/>
  <c r="AD41" i="2"/>
  <c r="AC40" i="2"/>
  <c r="AE40" i="2" s="1"/>
  <c r="AD39" i="2"/>
  <c r="AB39" i="2"/>
  <c r="AE39" i="2" s="1"/>
  <c r="AC38" i="2"/>
  <c r="AB38" i="2"/>
  <c r="AD37" i="2"/>
  <c r="AB37" i="2"/>
  <c r="R36" i="2"/>
  <c r="O36" i="2"/>
  <c r="L36" i="2"/>
  <c r="I36" i="2"/>
  <c r="F36" i="2"/>
  <c r="AD33" i="2"/>
  <c r="AC32" i="2"/>
  <c r="AE32" i="2" s="1"/>
  <c r="AD31" i="2"/>
  <c r="AE31" i="2" s="1"/>
  <c r="AB31" i="2"/>
  <c r="AC30" i="2"/>
  <c r="AC34" i="2" s="1"/>
  <c r="AB30" i="2"/>
  <c r="AE30" i="2" s="1"/>
  <c r="AD29" i="2"/>
  <c r="AD34" i="2" s="1"/>
  <c r="AB29" i="2"/>
  <c r="AB34" i="2" s="1"/>
  <c r="R28" i="2"/>
  <c r="O28" i="2"/>
  <c r="L28" i="2"/>
  <c r="I28" i="2"/>
  <c r="F28" i="2"/>
  <c r="C28" i="2"/>
  <c r="AD25" i="2"/>
  <c r="AC24" i="2"/>
  <c r="AE24" i="2" s="1"/>
  <c r="AD23" i="2"/>
  <c r="AB23" i="2"/>
  <c r="AE23" i="2" s="1"/>
  <c r="AE22" i="2"/>
  <c r="AC22" i="2"/>
  <c r="AC26" i="2" s="1"/>
  <c r="AB22" i="2"/>
  <c r="AD21" i="2"/>
  <c r="AD26" i="2" s="1"/>
  <c r="AB21" i="2"/>
  <c r="AB26" i="2" s="1"/>
  <c r="R20" i="2"/>
  <c r="O20" i="2"/>
  <c r="L20" i="2"/>
  <c r="I20" i="2"/>
  <c r="F20" i="2"/>
  <c r="C20" i="2"/>
  <c r="AD17" i="2"/>
  <c r="AC16" i="2"/>
  <c r="AE16" i="2" s="1"/>
  <c r="AD15" i="2"/>
  <c r="AB15" i="2"/>
  <c r="AE15" i="2" s="1"/>
  <c r="AC14" i="2"/>
  <c r="AC18" i="2" s="1"/>
  <c r="AB14" i="2"/>
  <c r="AE14" i="2" s="1"/>
  <c r="AD13" i="2"/>
  <c r="AD18" i="2" s="1"/>
  <c r="AB13" i="2"/>
  <c r="AE13" i="2" s="1"/>
  <c r="R12" i="2"/>
  <c r="O12" i="2"/>
  <c r="L12" i="2"/>
  <c r="I12" i="2"/>
  <c r="F12" i="2"/>
  <c r="C12" i="2"/>
  <c r="AD9" i="2"/>
  <c r="AC8" i="2"/>
  <c r="AE8" i="2" s="1"/>
  <c r="AD7" i="2"/>
  <c r="AB7" i="2"/>
  <c r="AC6" i="2"/>
  <c r="AB6" i="2"/>
  <c r="AD5" i="2"/>
  <c r="AB5" i="2"/>
  <c r="AE5" i="2" s="1"/>
  <c r="R4" i="2"/>
  <c r="O4" i="2"/>
  <c r="L4" i="2"/>
  <c r="I4" i="2"/>
  <c r="F4" i="2"/>
  <c r="C4" i="2"/>
  <c r="T31" i="1"/>
  <c r="R31" i="1"/>
  <c r="P31" i="1"/>
  <c r="N31" i="1"/>
  <c r="L31" i="1"/>
  <c r="J31" i="1"/>
  <c r="H31" i="1"/>
  <c r="F31" i="1"/>
  <c r="D31" i="1"/>
  <c r="B31" i="1"/>
  <c r="T30" i="1"/>
  <c r="R30" i="1"/>
  <c r="P30" i="1"/>
  <c r="N30" i="1"/>
  <c r="L30" i="1"/>
  <c r="J30" i="1"/>
  <c r="H30" i="1"/>
  <c r="F30" i="1"/>
  <c r="D30" i="1"/>
  <c r="B30" i="1"/>
  <c r="T21" i="1"/>
  <c r="R21" i="1"/>
  <c r="P21" i="1"/>
  <c r="N21" i="1"/>
  <c r="L21" i="1"/>
  <c r="J21" i="1"/>
  <c r="H21" i="1"/>
  <c r="F21" i="1"/>
  <c r="D21" i="1"/>
  <c r="B21" i="1"/>
  <c r="T20" i="1"/>
  <c r="R20" i="1"/>
  <c r="P20" i="1"/>
  <c r="N20" i="1"/>
  <c r="L20" i="1"/>
  <c r="J20" i="1"/>
  <c r="H20" i="1"/>
  <c r="F20" i="1"/>
  <c r="D20" i="1"/>
  <c r="B20" i="1"/>
  <c r="T11" i="1"/>
  <c r="R11" i="1"/>
  <c r="P11" i="1"/>
  <c r="N11" i="1"/>
  <c r="L11" i="1"/>
  <c r="J11" i="1"/>
  <c r="H11" i="1"/>
  <c r="F11" i="1"/>
  <c r="D11" i="1"/>
  <c r="B11" i="1"/>
  <c r="T10" i="1"/>
  <c r="R10" i="1"/>
  <c r="P10" i="1"/>
  <c r="N10" i="1"/>
  <c r="L10" i="1"/>
  <c r="J10" i="1"/>
  <c r="H10" i="1"/>
  <c r="F10" i="1"/>
  <c r="D10" i="1"/>
  <c r="B10" i="1"/>
  <c r="AE31" i="4" l="1"/>
  <c r="AB34" i="4"/>
  <c r="AE34" i="4" s="1"/>
  <c r="AB42" i="2"/>
  <c r="AC18" i="4"/>
  <c r="AD34" i="4"/>
  <c r="AE21" i="2"/>
  <c r="AC10" i="2"/>
  <c r="AD42" i="2"/>
  <c r="AE21" i="4"/>
  <c r="AE5" i="4"/>
  <c r="AD10" i="2"/>
  <c r="AE7" i="2"/>
  <c r="AE38" i="2"/>
  <c r="AB10" i="4"/>
  <c r="AC26" i="4"/>
  <c r="AC34" i="4"/>
  <c r="AE26" i="4"/>
  <c r="AD27" i="4" s="1"/>
  <c r="AC27" i="2"/>
  <c r="AE26" i="2"/>
  <c r="AD27" i="2" s="1"/>
  <c r="AE34" i="2"/>
  <c r="AC35" i="2" s="1"/>
  <c r="AE6" i="2"/>
  <c r="AE29" i="2"/>
  <c r="AC42" i="2"/>
  <c r="AE29" i="4"/>
  <c r="AC42" i="4"/>
  <c r="AB10" i="2"/>
  <c r="AE37" i="2"/>
  <c r="AE24" i="4"/>
  <c r="AE37" i="4"/>
  <c r="AB18" i="2"/>
  <c r="AB18" i="4"/>
  <c r="AD35" i="4" l="1"/>
  <c r="AB11" i="4"/>
  <c r="AB35" i="4"/>
  <c r="AC35" i="4"/>
  <c r="AB35" i="2"/>
  <c r="AD35" i="2"/>
  <c r="AE42" i="2"/>
  <c r="AB43" i="2" s="1"/>
  <c r="AB27" i="2"/>
  <c r="AE10" i="4"/>
  <c r="AD43" i="2"/>
  <c r="AE18" i="2"/>
  <c r="AB19" i="2"/>
  <c r="AE18" i="4"/>
  <c r="AB19" i="4"/>
  <c r="AC43" i="2"/>
  <c r="AB27" i="4"/>
  <c r="AE10" i="2"/>
  <c r="AE42" i="4"/>
  <c r="AC43" i="4" s="1"/>
  <c r="AC27" i="4"/>
  <c r="AC11" i="4" l="1"/>
  <c r="AD11" i="4"/>
  <c r="AD43" i="4"/>
  <c r="AB43" i="4"/>
  <c r="AC19" i="4"/>
  <c r="AD19" i="4"/>
  <c r="AC11" i="2"/>
  <c r="AD11" i="2"/>
  <c r="AB11" i="2"/>
  <c r="AD19" i="2"/>
  <c r="AC19" i="2"/>
</calcChain>
</file>

<file path=xl/sharedStrings.xml><?xml version="1.0" encoding="utf-8"?>
<sst xmlns="http://schemas.openxmlformats.org/spreadsheetml/2006/main" count="3078" uniqueCount="1004">
  <si>
    <r>
      <t>菜單設計者:</t>
    </r>
    <r>
      <rPr>
        <sz val="12"/>
        <rFont val="新細明體"/>
        <family val="3"/>
        <charset val="136"/>
      </rPr>
      <t>陳菁雯</t>
    </r>
    <phoneticPr fontId="5" type="noConversion"/>
  </si>
  <si>
    <t>1月4日(一)</t>
    <phoneticPr fontId="5" type="noConversion"/>
  </si>
  <si>
    <t>1月5日(二)</t>
    <phoneticPr fontId="5" type="noConversion"/>
  </si>
  <si>
    <t>1月6日(三)</t>
    <phoneticPr fontId="5" type="noConversion"/>
  </si>
  <si>
    <t>1月7日(四)</t>
    <phoneticPr fontId="5" type="noConversion"/>
  </si>
  <si>
    <t>燕麥飯</t>
    <phoneticPr fontId="5" type="noConversion"/>
  </si>
  <si>
    <t>蕎麥飯</t>
    <phoneticPr fontId="5" type="noConversion"/>
  </si>
  <si>
    <t>白飯</t>
    <phoneticPr fontId="5" type="noConversion"/>
  </si>
  <si>
    <t>糙米飯</t>
    <phoneticPr fontId="5" type="noConversion"/>
  </si>
  <si>
    <t>小米飯</t>
    <phoneticPr fontId="5" type="noConversion"/>
  </si>
  <si>
    <t>麻油雞</t>
    <phoneticPr fontId="5" type="noConversion"/>
  </si>
  <si>
    <t>紅燒肉</t>
    <phoneticPr fontId="5" type="noConversion"/>
  </si>
  <si>
    <t>鹽酥雞(炸)</t>
    <phoneticPr fontId="5" type="noConversion"/>
  </si>
  <si>
    <t>五味魚丁(海)</t>
    <phoneticPr fontId="5" type="noConversion"/>
  </si>
  <si>
    <t>淋汁豬排</t>
    <phoneticPr fontId="5" type="noConversion"/>
  </si>
  <si>
    <t>番茄炒蛋</t>
    <phoneticPr fontId="5" type="noConversion"/>
  </si>
  <si>
    <t>紐澳良烤翅腿</t>
    <phoneticPr fontId="5" type="noConversion"/>
  </si>
  <si>
    <t>紹子蒸蛋</t>
    <phoneticPr fontId="5" type="noConversion"/>
  </si>
  <si>
    <t>白菜滷</t>
    <phoneticPr fontId="5" type="noConversion"/>
  </si>
  <si>
    <t>韓式冬粉</t>
    <phoneticPr fontId="5" type="noConversion"/>
  </si>
  <si>
    <t>高麗炒鮮菇</t>
    <phoneticPr fontId="5" type="noConversion"/>
  </si>
  <si>
    <t>深色蔬菜</t>
    <phoneticPr fontId="5" type="noConversion"/>
  </si>
  <si>
    <t>淺色蔬菜</t>
    <phoneticPr fontId="5" type="noConversion"/>
  </si>
  <si>
    <t>紫菜蛋花湯</t>
    <phoneticPr fontId="5" type="noConversion"/>
  </si>
  <si>
    <t>什錦鮮蔬湯</t>
    <phoneticPr fontId="5" type="noConversion"/>
  </si>
  <si>
    <t>冬瓜蕈菇湯</t>
    <phoneticPr fontId="5" type="noConversion"/>
  </si>
  <si>
    <t>結頭菜豚骨湯</t>
    <phoneticPr fontId="5" type="noConversion"/>
  </si>
  <si>
    <t>熱量:</t>
    <phoneticPr fontId="5" type="noConversion"/>
  </si>
  <si>
    <t>脂肪：</t>
  </si>
  <si>
    <t>醣類：</t>
  </si>
  <si>
    <t>蛋白質：</t>
  </si>
  <si>
    <t>1月11日(一)</t>
    <phoneticPr fontId="5" type="noConversion"/>
  </si>
  <si>
    <t>1月12日(二)</t>
    <phoneticPr fontId="5" type="noConversion"/>
  </si>
  <si>
    <t>1月13日(三)</t>
    <phoneticPr fontId="5" type="noConversion"/>
  </si>
  <si>
    <t>1月14日(四)</t>
    <phoneticPr fontId="5" type="noConversion"/>
  </si>
  <si>
    <t>蔥油雞</t>
    <phoneticPr fontId="5" type="noConversion"/>
  </si>
  <si>
    <t>椒鹽魚柳(海.炸)</t>
    <phoneticPr fontId="5" type="noConversion"/>
  </si>
  <si>
    <t>糖醋豬柳</t>
    <phoneticPr fontId="5" type="noConversion"/>
  </si>
  <si>
    <t>照燒雞丁</t>
    <phoneticPr fontId="5" type="noConversion"/>
  </si>
  <si>
    <t>三杯干丁鮑菇(豆)</t>
    <phoneticPr fontId="5" type="noConversion"/>
  </si>
  <si>
    <t>咖哩雞</t>
    <phoneticPr fontId="5" type="noConversion"/>
  </si>
  <si>
    <t>客家小炒(豆)</t>
    <phoneticPr fontId="5" type="noConversion"/>
  </si>
  <si>
    <t>烤地瓜薯條</t>
    <phoneticPr fontId="5" type="noConversion"/>
  </si>
  <si>
    <t>大阪燒高麗</t>
    <phoneticPr fontId="5" type="noConversion"/>
  </si>
  <si>
    <t>蕪菁總匯</t>
    <phoneticPr fontId="5" type="noConversion"/>
  </si>
  <si>
    <t>脆炒雙花</t>
    <phoneticPr fontId="5" type="noConversion"/>
  </si>
  <si>
    <t>味噌海芽湯</t>
    <phoneticPr fontId="5" type="noConversion"/>
  </si>
  <si>
    <t>1月18日(一)</t>
    <phoneticPr fontId="5" type="noConversion"/>
  </si>
  <si>
    <t>1月19日(二)</t>
    <phoneticPr fontId="5" type="noConversion"/>
  </si>
  <si>
    <t>1月20日(三)</t>
    <phoneticPr fontId="5" type="noConversion"/>
  </si>
  <si>
    <t>1月21日(四)</t>
    <phoneticPr fontId="5" type="noConversion"/>
  </si>
  <si>
    <t>1月22日(五)</t>
    <phoneticPr fontId="5" type="noConversion"/>
  </si>
  <si>
    <t>寒</t>
    <phoneticPr fontId="5" type="noConversion"/>
  </si>
  <si>
    <t>炸魚排(海.炸)</t>
    <phoneticPr fontId="5" type="noConversion"/>
  </si>
  <si>
    <t>三杯雞</t>
    <phoneticPr fontId="5" type="noConversion"/>
  </si>
  <si>
    <t>岩燒肉丁</t>
    <phoneticPr fontId="5" type="noConversion"/>
  </si>
  <si>
    <t>假</t>
    <phoneticPr fontId="5" type="noConversion"/>
  </si>
  <si>
    <t>玉米炒蛋</t>
    <phoneticPr fontId="5" type="noConversion"/>
  </si>
  <si>
    <t>銀芽拌雞絲</t>
    <phoneticPr fontId="5" type="noConversion"/>
  </si>
  <si>
    <t>開</t>
    <phoneticPr fontId="5" type="noConversion"/>
  </si>
  <si>
    <t>螞蟻上樹</t>
    <phoneticPr fontId="5" type="noConversion"/>
  </si>
  <si>
    <t>始</t>
    <phoneticPr fontId="5" type="noConversion"/>
  </si>
  <si>
    <t>土瓶蒸湯</t>
    <phoneticPr fontId="5" type="noConversion"/>
  </si>
  <si>
    <t>營養豆薯湯</t>
    <phoneticPr fontId="5" type="noConversion"/>
  </si>
  <si>
    <t>食材以可食量標示</t>
    <phoneticPr fontId="5" type="noConversion"/>
  </si>
  <si>
    <t>日期</t>
  </si>
  <si>
    <t>星期</t>
  </si>
  <si>
    <t>主食</t>
  </si>
  <si>
    <t>備註</t>
    <phoneticPr fontId="5" type="noConversion"/>
  </si>
  <si>
    <t>個人量(克)</t>
    <phoneticPr fontId="5" type="noConversion"/>
  </si>
  <si>
    <t>主菜</t>
  </si>
  <si>
    <t>副菜</t>
  </si>
  <si>
    <t>湯</t>
  </si>
  <si>
    <t>營養分析</t>
  </si>
  <si>
    <t>食物類別</t>
    <phoneticPr fontId="5" type="noConversion"/>
  </si>
  <si>
    <t>份數</t>
    <phoneticPr fontId="5" type="noConversion"/>
  </si>
  <si>
    <t>蒸</t>
    <phoneticPr fontId="5" type="noConversion"/>
  </si>
  <si>
    <t>煮</t>
    <phoneticPr fontId="5" type="noConversion"/>
  </si>
  <si>
    <t>炒</t>
    <phoneticPr fontId="5" type="noConversion"/>
  </si>
  <si>
    <t>川燙</t>
    <phoneticPr fontId="5" type="noConversion"/>
  </si>
  <si>
    <t>醣類：</t>
    <phoneticPr fontId="5" type="noConversion"/>
  </si>
  <si>
    <t>主食類</t>
    <phoneticPr fontId="5" type="noConversion"/>
  </si>
  <si>
    <t>蛋白質</t>
    <phoneticPr fontId="5" type="noConversion"/>
  </si>
  <si>
    <t>脂肪</t>
    <phoneticPr fontId="5" type="noConversion"/>
  </si>
  <si>
    <t>醣類</t>
    <phoneticPr fontId="5" type="noConversion"/>
  </si>
  <si>
    <t>熱量</t>
    <phoneticPr fontId="5" type="noConversion"/>
  </si>
  <si>
    <t>月</t>
  </si>
  <si>
    <t>白米</t>
    <phoneticPr fontId="5" type="noConversion"/>
  </si>
  <si>
    <t>雞丁</t>
    <phoneticPr fontId="5" type="noConversion"/>
  </si>
  <si>
    <t>全蛋液</t>
    <phoneticPr fontId="5" type="noConversion"/>
  </si>
  <si>
    <t>大白菜</t>
    <phoneticPr fontId="5" type="noConversion"/>
  </si>
  <si>
    <t>青菜</t>
    <phoneticPr fontId="5" type="noConversion"/>
  </si>
  <si>
    <t>紅麵線</t>
    <phoneticPr fontId="5" type="noConversion"/>
  </si>
  <si>
    <t>豆魚肉蛋類</t>
    <phoneticPr fontId="5" type="noConversion"/>
  </si>
  <si>
    <t>主食</t>
    <phoneticPr fontId="5" type="noConversion"/>
  </si>
  <si>
    <t>杏鮑菇</t>
    <phoneticPr fontId="5" type="noConversion"/>
  </si>
  <si>
    <t>番茄</t>
    <phoneticPr fontId="5" type="noConversion"/>
  </si>
  <si>
    <t>胡蘿蔔</t>
    <phoneticPr fontId="5" type="noConversion"/>
  </si>
  <si>
    <t>筍絲</t>
    <phoneticPr fontId="5" type="noConversion"/>
  </si>
  <si>
    <t>脂肪：</t>
    <phoneticPr fontId="5" type="noConversion"/>
  </si>
  <si>
    <t>蔬菜類</t>
    <phoneticPr fontId="5" type="noConversion"/>
  </si>
  <si>
    <t>肉</t>
    <phoneticPr fontId="5" type="noConversion"/>
  </si>
  <si>
    <t xml:space="preserve"> </t>
    <phoneticPr fontId="5" type="noConversion"/>
  </si>
  <si>
    <t>日</t>
  </si>
  <si>
    <t>金針菇</t>
    <phoneticPr fontId="5" type="noConversion"/>
  </si>
  <si>
    <t>油脂類</t>
    <phoneticPr fontId="5" type="noConversion"/>
  </si>
  <si>
    <t>菜</t>
    <phoneticPr fontId="5" type="noConversion"/>
  </si>
  <si>
    <t>星期一</t>
    <phoneticPr fontId="5" type="noConversion"/>
  </si>
  <si>
    <t>木耳絲</t>
    <phoneticPr fontId="5" type="noConversion"/>
  </si>
  <si>
    <t>蛋白質：</t>
    <phoneticPr fontId="5" type="noConversion"/>
  </si>
  <si>
    <t>水果類</t>
    <phoneticPr fontId="5" type="noConversion"/>
  </si>
  <si>
    <t>油</t>
    <phoneticPr fontId="5" type="noConversion"/>
  </si>
  <si>
    <t>香菇絲</t>
    <phoneticPr fontId="5" type="noConversion"/>
  </si>
  <si>
    <t>奶類</t>
    <phoneticPr fontId="5" type="noConversion"/>
  </si>
  <si>
    <t>水果</t>
    <phoneticPr fontId="5" type="noConversion"/>
  </si>
  <si>
    <t>餐數</t>
    <phoneticPr fontId="5" type="noConversion"/>
  </si>
  <si>
    <t>熱量：</t>
  </si>
  <si>
    <t>烤</t>
    <phoneticPr fontId="5" type="noConversion"/>
  </si>
  <si>
    <t>肉丁</t>
    <phoneticPr fontId="5" type="noConversion"/>
  </si>
  <si>
    <t>翅小腿</t>
    <phoneticPr fontId="5" type="noConversion"/>
  </si>
  <si>
    <t>小黃瓜</t>
    <phoneticPr fontId="5" type="noConversion"/>
  </si>
  <si>
    <t>蕎麥</t>
    <phoneticPr fontId="5" type="noConversion"/>
  </si>
  <si>
    <t>馬鈴薯</t>
    <phoneticPr fontId="5" type="noConversion"/>
  </si>
  <si>
    <t>發泡魷魚</t>
    <phoneticPr fontId="5" type="noConversion"/>
  </si>
  <si>
    <t>紫菜</t>
    <phoneticPr fontId="5" type="noConversion"/>
  </si>
  <si>
    <t>玉米筍</t>
    <phoneticPr fontId="5" type="noConversion"/>
  </si>
  <si>
    <t>星期二</t>
    <phoneticPr fontId="5" type="noConversion"/>
  </si>
  <si>
    <t>雪白菇</t>
    <phoneticPr fontId="5" type="noConversion"/>
  </si>
  <si>
    <t>炸</t>
    <phoneticPr fontId="5" type="noConversion"/>
  </si>
  <si>
    <t>雞胸丁</t>
    <phoneticPr fontId="5" type="noConversion"/>
  </si>
  <si>
    <t>豆薯</t>
    <phoneticPr fontId="5" type="noConversion"/>
  </si>
  <si>
    <t>海帶絲</t>
    <phoneticPr fontId="5" type="noConversion"/>
  </si>
  <si>
    <t>絞肉</t>
    <phoneticPr fontId="5" type="noConversion"/>
  </si>
  <si>
    <t>豆干絲</t>
    <phoneticPr fontId="5" type="noConversion"/>
  </si>
  <si>
    <t>豆</t>
    <phoneticPr fontId="5" type="noConversion"/>
  </si>
  <si>
    <t>洋蔥</t>
    <phoneticPr fontId="5" type="noConversion"/>
  </si>
  <si>
    <t>芹菜</t>
    <phoneticPr fontId="5" type="noConversion"/>
  </si>
  <si>
    <t>星期三</t>
    <phoneticPr fontId="5" type="noConversion"/>
  </si>
  <si>
    <t>九層塔</t>
    <phoneticPr fontId="5" type="noConversion"/>
  </si>
  <si>
    <t>鯰魚丁</t>
    <phoneticPr fontId="5" type="noConversion"/>
  </si>
  <si>
    <t>冬粉</t>
    <phoneticPr fontId="5" type="noConversion"/>
  </si>
  <si>
    <t>冬瓜</t>
    <phoneticPr fontId="5" type="noConversion"/>
  </si>
  <si>
    <t>糙米</t>
    <phoneticPr fontId="5" type="noConversion"/>
  </si>
  <si>
    <t>鴻喜菇</t>
    <phoneticPr fontId="5" type="noConversion"/>
  </si>
  <si>
    <t>青豆仁</t>
    <phoneticPr fontId="5" type="noConversion"/>
  </si>
  <si>
    <t>薑絲</t>
    <phoneticPr fontId="5" type="noConversion"/>
  </si>
  <si>
    <t>星期四</t>
    <phoneticPr fontId="5" type="noConversion"/>
  </si>
  <si>
    <t>白芝麻</t>
    <phoneticPr fontId="5" type="noConversion"/>
  </si>
  <si>
    <t>里肌肉</t>
    <phoneticPr fontId="5" type="noConversion"/>
  </si>
  <si>
    <t>豆腐</t>
    <phoneticPr fontId="5" type="noConversion"/>
  </si>
  <si>
    <t>高麗菜</t>
    <phoneticPr fontId="5" type="noConversion"/>
  </si>
  <si>
    <t>結頭菜</t>
    <phoneticPr fontId="5" type="noConversion"/>
  </si>
  <si>
    <t>龍骨丁</t>
  </si>
  <si>
    <t>彩色甜椒</t>
    <phoneticPr fontId="5" type="noConversion"/>
  </si>
  <si>
    <t>星期五</t>
    <phoneticPr fontId="5" type="noConversion"/>
  </si>
  <si>
    <t>鮑魚菇</t>
    <phoneticPr fontId="5" type="noConversion"/>
  </si>
  <si>
    <t>地瓜條</t>
    <phoneticPr fontId="5" type="noConversion"/>
  </si>
  <si>
    <t>蔥</t>
    <phoneticPr fontId="5" type="noConversion"/>
  </si>
  <si>
    <t>豆干丁</t>
    <phoneticPr fontId="5" type="noConversion"/>
  </si>
  <si>
    <t>白米</t>
  </si>
  <si>
    <t>虱目魚柳</t>
  </si>
  <si>
    <t>馬鈴薯</t>
  </si>
  <si>
    <t>高麗菜</t>
  </si>
  <si>
    <t>洋蔥</t>
  </si>
  <si>
    <t>燕麥</t>
  </si>
  <si>
    <t>杏鮑菇</t>
  </si>
  <si>
    <t>雞清肉丁</t>
  </si>
  <si>
    <t>肉片</t>
  </si>
  <si>
    <t>海帶芽</t>
  </si>
  <si>
    <t>胡蘿蔔</t>
  </si>
  <si>
    <t>味噌</t>
  </si>
  <si>
    <t>柴魚片</t>
  </si>
  <si>
    <t>四方干</t>
  </si>
  <si>
    <t>結頭菜</t>
  </si>
  <si>
    <t>玉米粒</t>
  </si>
  <si>
    <t>金針菇</t>
  </si>
  <si>
    <t>西芹</t>
  </si>
  <si>
    <t>全蛋液</t>
  </si>
  <si>
    <t>彩椒</t>
  </si>
  <si>
    <t>木耳絲</t>
  </si>
  <si>
    <t>豬柳</t>
  </si>
  <si>
    <t>花椰菜</t>
  </si>
  <si>
    <t>大黃瓜</t>
  </si>
  <si>
    <t>小米</t>
    <phoneticPr fontId="5" type="noConversion"/>
  </si>
  <si>
    <t>碎脯</t>
  </si>
  <si>
    <t>青花菜</t>
  </si>
  <si>
    <t>青蔥</t>
  </si>
  <si>
    <t>鴻喜菇</t>
  </si>
  <si>
    <t>雞丁</t>
  </si>
  <si>
    <t>豆干片</t>
  </si>
  <si>
    <t>白蘿蔔</t>
  </si>
  <si>
    <t>芹菜</t>
  </si>
  <si>
    <t>肉絲</t>
  </si>
  <si>
    <t>白芝麻粒</t>
  </si>
  <si>
    <t>乾魷魚</t>
  </si>
  <si>
    <t>虱目魚排</t>
  </si>
  <si>
    <t>南瓜</t>
  </si>
  <si>
    <t>豆輪</t>
  </si>
  <si>
    <t>豆干丁</t>
  </si>
  <si>
    <t>豆薯</t>
  </si>
  <si>
    <t>絞肉</t>
  </si>
  <si>
    <t>九層塔</t>
  </si>
  <si>
    <t>花瓜</t>
  </si>
  <si>
    <t>魷魚</t>
  </si>
  <si>
    <t>肉丁</t>
  </si>
  <si>
    <t>綠豆芽</t>
  </si>
  <si>
    <t>雞肉絲</t>
  </si>
  <si>
    <t>冬粉</t>
  </si>
  <si>
    <t>彩色甜椒</t>
  </si>
  <si>
    <t>熱量:</t>
    <phoneticPr fontId="5" type="noConversion"/>
  </si>
  <si>
    <t>02月17日(三)</t>
    <phoneticPr fontId="5" type="noConversion"/>
  </si>
  <si>
    <t>02月18日(四)</t>
    <phoneticPr fontId="5" type="noConversion"/>
  </si>
  <si>
    <t>02月20日(六)</t>
    <phoneticPr fontId="5" type="noConversion"/>
  </si>
  <si>
    <t>寒</t>
    <phoneticPr fontId="5" type="noConversion"/>
  </si>
  <si>
    <t>小米飯</t>
    <phoneticPr fontId="5" type="noConversion"/>
  </si>
  <si>
    <t>胚芽飯</t>
    <phoneticPr fontId="5" type="noConversion"/>
  </si>
  <si>
    <t>左宗棠雞</t>
    <phoneticPr fontId="5" type="noConversion"/>
  </si>
  <si>
    <t>海陸雙拼(海)</t>
    <phoneticPr fontId="5" type="noConversion"/>
  </si>
  <si>
    <t>蒜泥白肉</t>
    <phoneticPr fontId="5" type="noConversion"/>
  </si>
  <si>
    <t>結</t>
    <phoneticPr fontId="5" type="noConversion"/>
  </si>
  <si>
    <t>麻婆豆腐(豆)</t>
    <phoneticPr fontId="5" type="noConversion"/>
  </si>
  <si>
    <t>香菇蒸蛋</t>
    <phoneticPr fontId="5" type="noConversion"/>
  </si>
  <si>
    <t>束</t>
    <phoneticPr fontId="5" type="noConversion"/>
  </si>
  <si>
    <t>鮮蔬總匯</t>
    <phoneticPr fontId="5" type="noConversion"/>
  </si>
  <si>
    <t>深色蔬菜</t>
    <phoneticPr fontId="5" type="noConversion"/>
  </si>
  <si>
    <t>玉米濃湯</t>
    <phoneticPr fontId="5" type="noConversion"/>
  </si>
  <si>
    <t>一品冬瓜湯</t>
    <phoneticPr fontId="5" type="noConversion"/>
  </si>
  <si>
    <t>蘿蔔雞湯</t>
    <phoneticPr fontId="5" type="noConversion"/>
  </si>
  <si>
    <t>02月22日(一)</t>
    <phoneticPr fontId="5" type="noConversion"/>
  </si>
  <si>
    <t>02月23日(二)</t>
    <phoneticPr fontId="5" type="noConversion"/>
  </si>
  <si>
    <t>02月24日(三)</t>
    <phoneticPr fontId="5" type="noConversion"/>
  </si>
  <si>
    <t>02月25日(四)</t>
    <phoneticPr fontId="5" type="noConversion"/>
  </si>
  <si>
    <t>茄汁燒雞</t>
    <phoneticPr fontId="5" type="noConversion"/>
  </si>
  <si>
    <t>鐵板豬柳</t>
    <phoneticPr fontId="5" type="noConversion"/>
  </si>
  <si>
    <t>咔啦雞排(炸)</t>
    <phoneticPr fontId="5" type="noConversion"/>
  </si>
  <si>
    <t>醬燒豬排</t>
    <phoneticPr fontId="5" type="noConversion"/>
  </si>
  <si>
    <t>蜜汁翅腿</t>
    <phoneticPr fontId="5" type="noConversion"/>
  </si>
  <si>
    <t>家常炸醬(豆)</t>
    <phoneticPr fontId="5" type="noConversion"/>
  </si>
  <si>
    <t>雙花炒菇</t>
    <phoneticPr fontId="5" type="noConversion"/>
  </si>
  <si>
    <t>蕪菁什錦</t>
    <phoneticPr fontId="5" type="noConversion"/>
  </si>
  <si>
    <t>海帶三絲(豆)</t>
    <phoneticPr fontId="5" type="noConversion"/>
  </si>
  <si>
    <t>鐵板銀芽</t>
    <phoneticPr fontId="5" type="noConversion"/>
  </si>
  <si>
    <t>沙茶鮮蔬煲</t>
    <phoneticPr fontId="5" type="noConversion"/>
  </si>
  <si>
    <t>什錦羹湯(芡)</t>
    <phoneticPr fontId="5" type="noConversion"/>
  </si>
  <si>
    <t>味噌湯(豆)</t>
    <phoneticPr fontId="5" type="noConversion"/>
  </si>
  <si>
    <t>紫菜蛋花湯</t>
    <phoneticPr fontId="5" type="noConversion"/>
  </si>
  <si>
    <t>刺瓜豚骨湯</t>
    <phoneticPr fontId="5" type="noConversion"/>
  </si>
  <si>
    <t>食材以可食量標示</t>
    <phoneticPr fontId="5" type="noConversion"/>
  </si>
  <si>
    <t>備註</t>
    <phoneticPr fontId="5" type="noConversion"/>
  </si>
  <si>
    <t>個人量(克)</t>
    <phoneticPr fontId="5" type="noConversion"/>
  </si>
  <si>
    <t>水果/乳品</t>
    <phoneticPr fontId="5" type="noConversion"/>
  </si>
  <si>
    <t>食物類別</t>
    <phoneticPr fontId="5" type="noConversion"/>
  </si>
  <si>
    <t>份數</t>
    <phoneticPr fontId="5" type="noConversion"/>
  </si>
  <si>
    <t>醣類：</t>
    <phoneticPr fontId="5" type="noConversion"/>
  </si>
  <si>
    <t>主食類</t>
    <phoneticPr fontId="5" type="noConversion"/>
  </si>
  <si>
    <t>蛋白質</t>
    <phoneticPr fontId="5" type="noConversion"/>
  </si>
  <si>
    <t>脂肪</t>
    <phoneticPr fontId="5" type="noConversion"/>
  </si>
  <si>
    <t>醣類</t>
    <phoneticPr fontId="5" type="noConversion"/>
  </si>
  <si>
    <t>熱量</t>
    <phoneticPr fontId="5" type="noConversion"/>
  </si>
  <si>
    <t>豆魚肉蛋類</t>
    <phoneticPr fontId="5" type="noConversion"/>
  </si>
  <si>
    <t>主食</t>
    <phoneticPr fontId="5" type="noConversion"/>
  </si>
  <si>
    <t>脂肪：</t>
    <phoneticPr fontId="5" type="noConversion"/>
  </si>
  <si>
    <t>蔬菜類</t>
    <phoneticPr fontId="5" type="noConversion"/>
  </si>
  <si>
    <t>肉</t>
    <phoneticPr fontId="5" type="noConversion"/>
  </si>
  <si>
    <t xml:space="preserve"> </t>
    <phoneticPr fontId="5" type="noConversion"/>
  </si>
  <si>
    <t>油脂類</t>
    <phoneticPr fontId="5" type="noConversion"/>
  </si>
  <si>
    <t>菜</t>
    <phoneticPr fontId="5" type="noConversion"/>
  </si>
  <si>
    <t>星期一</t>
    <phoneticPr fontId="5" type="noConversion"/>
  </si>
  <si>
    <t>蛋白質：</t>
    <phoneticPr fontId="5" type="noConversion"/>
  </si>
  <si>
    <t>水果類</t>
    <phoneticPr fontId="5" type="noConversion"/>
  </si>
  <si>
    <t>油</t>
    <phoneticPr fontId="5" type="noConversion"/>
  </si>
  <si>
    <t>奶類</t>
    <phoneticPr fontId="5" type="noConversion"/>
  </si>
  <si>
    <t>水果</t>
    <phoneticPr fontId="5" type="noConversion"/>
  </si>
  <si>
    <t>餐數</t>
    <phoneticPr fontId="5" type="noConversion"/>
  </si>
  <si>
    <t>蒸</t>
    <phoneticPr fontId="5" type="noConversion"/>
  </si>
  <si>
    <t>炒</t>
    <phoneticPr fontId="5" type="noConversion"/>
  </si>
  <si>
    <t>煮</t>
    <phoneticPr fontId="5" type="noConversion"/>
  </si>
  <si>
    <t>川燙</t>
    <phoneticPr fontId="5" type="noConversion"/>
  </si>
  <si>
    <t>星期二</t>
    <phoneticPr fontId="5" type="noConversion"/>
  </si>
  <si>
    <t>烤</t>
    <phoneticPr fontId="5" type="noConversion"/>
  </si>
  <si>
    <t>星期三</t>
    <phoneticPr fontId="5" type="noConversion"/>
  </si>
  <si>
    <t>炸</t>
    <phoneticPr fontId="5" type="noConversion"/>
  </si>
  <si>
    <t>星期四</t>
    <phoneticPr fontId="5" type="noConversion"/>
  </si>
  <si>
    <t>星期五</t>
    <phoneticPr fontId="5" type="noConversion"/>
  </si>
  <si>
    <t>白米</t>
    <phoneticPr fontId="5" type="noConversion"/>
  </si>
  <si>
    <t>雞丁</t>
    <phoneticPr fontId="5" type="noConversion"/>
  </si>
  <si>
    <t>豆腐</t>
    <phoneticPr fontId="5" type="noConversion"/>
  </si>
  <si>
    <t>花椰菜</t>
    <phoneticPr fontId="5" type="noConversion"/>
  </si>
  <si>
    <t>青菜</t>
    <phoneticPr fontId="5" type="noConversion"/>
  </si>
  <si>
    <t>玉米粒</t>
    <phoneticPr fontId="5" type="noConversion"/>
  </si>
  <si>
    <t>燕麥</t>
    <phoneticPr fontId="5" type="noConversion"/>
  </si>
  <si>
    <t>絞肉</t>
    <phoneticPr fontId="5" type="noConversion"/>
  </si>
  <si>
    <t>青花菜</t>
    <phoneticPr fontId="5" type="noConversion"/>
  </si>
  <si>
    <t>洋蔥</t>
    <phoneticPr fontId="5" type="noConversion"/>
  </si>
  <si>
    <t>蔬菜類</t>
    <phoneticPr fontId="5" type="noConversion"/>
  </si>
  <si>
    <t>肉</t>
    <phoneticPr fontId="5" type="noConversion"/>
  </si>
  <si>
    <t>胡蘿蔔</t>
    <phoneticPr fontId="5" type="noConversion"/>
  </si>
  <si>
    <t>魷魚</t>
    <phoneticPr fontId="5" type="noConversion"/>
  </si>
  <si>
    <t>全蛋液</t>
    <phoneticPr fontId="5" type="noConversion"/>
  </si>
  <si>
    <t>青蔥</t>
    <phoneticPr fontId="5" type="noConversion"/>
  </si>
  <si>
    <t>鬼頭刀</t>
    <phoneticPr fontId="5" type="noConversion"/>
  </si>
  <si>
    <t>高麗菜</t>
    <phoneticPr fontId="5" type="noConversion"/>
  </si>
  <si>
    <t>冬瓜</t>
    <phoneticPr fontId="5" type="noConversion"/>
  </si>
  <si>
    <t>小米</t>
    <phoneticPr fontId="5" type="noConversion"/>
  </si>
  <si>
    <t>雞胸丁</t>
    <phoneticPr fontId="5" type="noConversion"/>
  </si>
  <si>
    <t>胡蘿蔔</t>
    <phoneticPr fontId="5" type="noConversion"/>
  </si>
  <si>
    <t>龍骨丁</t>
    <phoneticPr fontId="5" type="noConversion"/>
  </si>
  <si>
    <t>洋蔥</t>
    <phoneticPr fontId="5" type="noConversion"/>
  </si>
  <si>
    <t>鴻喜菇</t>
    <phoneticPr fontId="5" type="noConversion"/>
  </si>
  <si>
    <t>薑絲</t>
    <phoneticPr fontId="5" type="noConversion"/>
  </si>
  <si>
    <t>金針菇</t>
    <phoneticPr fontId="5" type="noConversion"/>
  </si>
  <si>
    <t>肉片</t>
    <phoneticPr fontId="5" type="noConversion"/>
  </si>
  <si>
    <t>大白菜</t>
    <phoneticPr fontId="5" type="noConversion"/>
  </si>
  <si>
    <t>青菜</t>
  </si>
  <si>
    <t>白蘿蔔</t>
    <phoneticPr fontId="5" type="noConversion"/>
  </si>
  <si>
    <t>胚芽米</t>
    <phoneticPr fontId="5" type="noConversion"/>
  </si>
  <si>
    <t>香菇</t>
    <phoneticPr fontId="5" type="noConversion"/>
  </si>
  <si>
    <t>蒜泥</t>
    <phoneticPr fontId="5" type="noConversion"/>
  </si>
  <si>
    <t>木耳絲</t>
    <phoneticPr fontId="5" type="noConversion"/>
  </si>
  <si>
    <t>雞清肉丁</t>
    <phoneticPr fontId="5" type="noConversion"/>
  </si>
  <si>
    <t xml:space="preserve"> </t>
    <phoneticPr fontId="5" type="noConversion"/>
  </si>
  <si>
    <t>星期六</t>
    <phoneticPr fontId="5" type="noConversion"/>
  </si>
  <si>
    <t>水果類</t>
    <phoneticPr fontId="5" type="noConversion"/>
  </si>
  <si>
    <t>油</t>
    <phoneticPr fontId="5" type="noConversion"/>
  </si>
  <si>
    <t>水果</t>
    <phoneticPr fontId="5" type="noConversion"/>
  </si>
  <si>
    <t>豆干丁</t>
    <phoneticPr fontId="5" type="noConversion"/>
  </si>
  <si>
    <t>花瓜</t>
    <phoneticPr fontId="5" type="noConversion"/>
  </si>
  <si>
    <t>醃</t>
    <phoneticPr fontId="5" type="noConversion"/>
  </si>
  <si>
    <t>青花菜</t>
    <phoneticPr fontId="5" type="noConversion"/>
  </si>
  <si>
    <t>豆輪</t>
    <phoneticPr fontId="5" type="noConversion"/>
  </si>
  <si>
    <t>香菇絲</t>
    <phoneticPr fontId="5" type="noConversion"/>
  </si>
  <si>
    <t>玉米筍</t>
    <phoneticPr fontId="5" type="noConversion"/>
  </si>
  <si>
    <t>豬柳</t>
    <phoneticPr fontId="5" type="noConversion"/>
  </si>
  <si>
    <t>翅小腿</t>
    <phoneticPr fontId="5" type="noConversion"/>
  </si>
  <si>
    <t>結頭菜</t>
    <phoneticPr fontId="5" type="noConversion"/>
  </si>
  <si>
    <t>豆</t>
    <phoneticPr fontId="5" type="noConversion"/>
  </si>
  <si>
    <t>蕎麥</t>
    <phoneticPr fontId="5" type="noConversion"/>
  </si>
  <si>
    <t>白芝麻</t>
    <phoneticPr fontId="5" type="noConversion"/>
  </si>
  <si>
    <t>西芹</t>
    <phoneticPr fontId="5" type="noConversion"/>
  </si>
  <si>
    <t>鮑魚菇</t>
    <phoneticPr fontId="5" type="noConversion"/>
  </si>
  <si>
    <t>味噌</t>
    <phoneticPr fontId="5" type="noConversion"/>
  </si>
  <si>
    <t>雞排</t>
  </si>
  <si>
    <t>芹菜</t>
    <phoneticPr fontId="5" type="noConversion"/>
  </si>
  <si>
    <t>鯰魚丁</t>
    <phoneticPr fontId="5" type="noConversion"/>
  </si>
  <si>
    <t>綠豆芽</t>
    <phoneticPr fontId="5" type="noConversion"/>
  </si>
  <si>
    <t>紫菜</t>
    <phoneticPr fontId="5" type="noConversion"/>
  </si>
  <si>
    <t>彩色甜椒</t>
    <phoneticPr fontId="5" type="noConversion"/>
  </si>
  <si>
    <t>絞肉</t>
    <phoneticPr fontId="5" type="noConversion"/>
  </si>
  <si>
    <t>肉絲</t>
    <phoneticPr fontId="5" type="noConversion"/>
  </si>
  <si>
    <t>毛豆</t>
    <phoneticPr fontId="5" type="noConversion"/>
  </si>
  <si>
    <t>韭菜</t>
    <phoneticPr fontId="5" type="noConversion"/>
  </si>
  <si>
    <t>里肌肉</t>
    <phoneticPr fontId="5" type="noConversion"/>
  </si>
  <si>
    <t>大黃瓜</t>
    <phoneticPr fontId="5" type="noConversion"/>
  </si>
  <si>
    <t>龍骨丁</t>
    <phoneticPr fontId="5" type="noConversion"/>
  </si>
  <si>
    <t>海茸</t>
    <phoneticPr fontId="5" type="noConversion"/>
  </si>
  <si>
    <t>1月8日(五)特餐日</t>
    <phoneticPr fontId="5" type="noConversion"/>
  </si>
  <si>
    <t>1月15日(五)特餐日</t>
    <phoneticPr fontId="5" type="noConversion"/>
  </si>
  <si>
    <t>02月19日(五)特餐日</t>
    <phoneticPr fontId="5" type="noConversion"/>
  </si>
  <si>
    <t>02月26日(五)特餐日</t>
    <phoneticPr fontId="5" type="noConversion"/>
  </si>
  <si>
    <t>肉絲蛋炒飯</t>
    <phoneticPr fontId="5" type="noConversion"/>
  </si>
  <si>
    <t>奶皇包(冷)</t>
    <phoneticPr fontId="5" type="noConversion"/>
  </si>
  <si>
    <t>流沙包(冷)</t>
    <phoneticPr fontId="3" type="noConversion"/>
  </si>
  <si>
    <t>奶皇包</t>
    <phoneticPr fontId="3" type="noConversion"/>
  </si>
  <si>
    <t>炒</t>
    <phoneticPr fontId="5" type="noConversion"/>
  </si>
  <si>
    <t>鐵板麵</t>
    <phoneticPr fontId="3" type="noConversion"/>
  </si>
  <si>
    <t>粗絞肉</t>
    <phoneticPr fontId="3" type="noConversion"/>
  </si>
  <si>
    <t>碎豆干丁</t>
    <phoneticPr fontId="3" type="noConversion"/>
  </si>
  <si>
    <t>洋蔥</t>
    <phoneticPr fontId="3" type="noConversion"/>
  </si>
  <si>
    <t>胡蘿蔔</t>
    <phoneticPr fontId="3" type="noConversion"/>
  </si>
  <si>
    <t>蒸</t>
    <phoneticPr fontId="5" type="noConversion"/>
  </si>
  <si>
    <t>三色丁</t>
  </si>
  <si>
    <t>流沙包</t>
    <phoneticPr fontId="3" type="noConversion"/>
  </si>
  <si>
    <t>炒</t>
    <phoneticPr fontId="5" type="noConversion"/>
  </si>
  <si>
    <t>蒸</t>
    <phoneticPr fontId="5" type="noConversion"/>
  </si>
  <si>
    <t>口袋餅</t>
    <phoneticPr fontId="3" type="noConversion"/>
  </si>
  <si>
    <t>炒</t>
    <phoneticPr fontId="5" type="noConversion"/>
  </si>
  <si>
    <t>白油麵</t>
  </si>
  <si>
    <t>台式炒麵</t>
    <phoneticPr fontId="5" type="noConversion"/>
  </si>
  <si>
    <t>豆</t>
    <phoneticPr fontId="3" type="noConversion"/>
  </si>
  <si>
    <t>豆</t>
    <phoneticPr fontId="3" type="noConversion"/>
  </si>
  <si>
    <t>海</t>
    <phoneticPr fontId="3" type="noConversion"/>
  </si>
  <si>
    <t>花菜炒雙鮮(海)</t>
    <phoneticPr fontId="5" type="noConversion"/>
  </si>
  <si>
    <t>花菜雙魷(海)</t>
    <phoneticPr fontId="5" type="noConversion"/>
  </si>
  <si>
    <t>海</t>
    <phoneticPr fontId="3" type="noConversion"/>
  </si>
  <si>
    <t>花瓜干丁(豆.醃)</t>
    <phoneticPr fontId="5" type="noConversion"/>
  </si>
  <si>
    <t>蘿蔔燒豆輪</t>
    <phoneticPr fontId="5" type="noConversion"/>
  </si>
  <si>
    <t>熱量:</t>
  </si>
  <si>
    <t>廠商營養師</t>
  </si>
  <si>
    <t>廠商食品技師</t>
  </si>
  <si>
    <t>午餐秘書</t>
  </si>
  <si>
    <t>學校護理師</t>
  </si>
  <si>
    <t>主任</t>
  </si>
  <si>
    <t>校長</t>
  </si>
  <si>
    <t>玉米蛋花湯</t>
    <phoneticPr fontId="5" type="noConversion"/>
  </si>
  <si>
    <t>白米</t>
    <phoneticPr fontId="5" type="noConversion"/>
  </si>
  <si>
    <t>青菜</t>
    <phoneticPr fontId="5" type="noConversion"/>
  </si>
  <si>
    <t>燒烤雞腿</t>
    <phoneticPr fontId="5" type="noConversion"/>
  </si>
  <si>
    <t>雞腿</t>
    <phoneticPr fontId="3" type="noConversion"/>
  </si>
  <si>
    <t>大白菜</t>
  </si>
  <si>
    <t>海帶絲</t>
  </si>
  <si>
    <t>排骨丁</t>
  </si>
  <si>
    <t>豆干絲</t>
  </si>
  <si>
    <t>豆</t>
  </si>
  <si>
    <t>油腐丁</t>
  </si>
  <si>
    <t>芋頭</t>
  </si>
  <si>
    <t>筍片</t>
  </si>
  <si>
    <t>黑蠔菇</t>
  </si>
  <si>
    <t>白飯</t>
    <phoneticPr fontId="5" type="noConversion"/>
  </si>
  <si>
    <t>蘿蔔湯</t>
    <phoneticPr fontId="5" type="noConversion"/>
  </si>
  <si>
    <t>銀絲卷</t>
    <phoneticPr fontId="3" type="noConversion"/>
  </si>
  <si>
    <t>煉乳銀絲卷</t>
    <phoneticPr fontId="3" type="noConversion"/>
  </si>
  <si>
    <t>刺瓜鮮菇湯</t>
    <phoneticPr fontId="5" type="noConversion"/>
  </si>
  <si>
    <t>雪白菇</t>
    <phoneticPr fontId="3" type="noConversion"/>
  </si>
  <si>
    <t>煉乳銀絲卷(冷、炸)</t>
    <phoneticPr fontId="5" type="noConversion"/>
  </si>
  <si>
    <t>冷</t>
    <phoneticPr fontId="3" type="noConversion"/>
  </si>
  <si>
    <t>白蘿蔔</t>
    <phoneticPr fontId="3" type="noConversion"/>
  </si>
  <si>
    <t>綜合滷味(豆)</t>
    <phoneticPr fontId="5" type="noConversion"/>
  </si>
  <si>
    <t>油豆皮</t>
    <phoneticPr fontId="3" type="noConversion"/>
  </si>
  <si>
    <t>玉米布丁酥</t>
    <phoneticPr fontId="3" type="noConversion"/>
  </si>
  <si>
    <t>★本公司全面使用由台灣生產豬肉★</t>
    <phoneticPr fontId="5" type="noConversion"/>
  </si>
  <si>
    <t>口袋餅(冷)</t>
    <phoneticPr fontId="5" type="noConversion"/>
  </si>
  <si>
    <t>白菜什錦(豆)</t>
    <phoneticPr fontId="5" type="noConversion"/>
  </si>
  <si>
    <t>雞丁</t>
    <phoneticPr fontId="3" type="noConversion"/>
  </si>
  <si>
    <t>關東煮湯(豆)</t>
    <phoneticPr fontId="3" type="noConversion"/>
  </si>
  <si>
    <t>南瓜濃湯(醃.芡)</t>
    <phoneticPr fontId="5" type="noConversion"/>
  </si>
  <si>
    <t>酸辣湯(醃.芡)</t>
    <phoneticPr fontId="5" type="noConversion"/>
  </si>
  <si>
    <r>
      <rPr>
        <sz val="12"/>
        <color rgb="FF000000"/>
        <rFont val="細明體"/>
        <family val="2"/>
        <charset val="136"/>
      </rPr>
      <t>醃</t>
    </r>
    <r>
      <rPr>
        <sz val="12"/>
        <color rgb="FF000000"/>
        <rFont val="Arial"/>
        <family val="2"/>
      </rPr>
      <t xml:space="preserve"> </t>
    </r>
    <phoneticPr fontId="3" type="noConversion"/>
  </si>
  <si>
    <t>麵線糊(醃.芡)</t>
    <phoneticPr fontId="5" type="noConversion"/>
  </si>
  <si>
    <t>小瓜鮮燴(海)</t>
    <phoneticPr fontId="5" type="noConversion"/>
  </si>
  <si>
    <t>醃</t>
    <phoneticPr fontId="3" type="noConversion"/>
  </si>
  <si>
    <t>糖醋魚(海)</t>
    <phoneticPr fontId="5" type="noConversion"/>
  </si>
  <si>
    <t>五香肉燥(醃.豆)</t>
    <phoneticPr fontId="5" type="noConversion"/>
  </si>
  <si>
    <t>★本公司全面使用台灣豬肉★                                     1月第一週菜單明細(國小-玉美生技股份有限公司)</t>
    <phoneticPr fontId="5" type="noConversion"/>
  </si>
  <si>
    <t>★本公司全面使用台灣豬肉★                                     1月第二週菜單明細(國小-玉美生技股份有限公司)</t>
    <phoneticPr fontId="5" type="noConversion"/>
  </si>
  <si>
    <t>★本公司全面使用台灣豬肉★                                     1月第三週菜單明細(國小-玉美生技股份有限公司)</t>
    <phoneticPr fontId="5" type="noConversion"/>
  </si>
  <si>
    <t>★本公司全面使用台灣豬肉★                                     2月第三週菜單明細(國小-玉美生技股份有限公司)</t>
    <phoneticPr fontId="5" type="noConversion"/>
  </si>
  <si>
    <t>★本公司全面使用台灣豬肉★                                     2月第四週菜單明細(國小-玉美生技股份有限公司)</t>
    <phoneticPr fontId="5" type="noConversion"/>
  </si>
  <si>
    <t>佛跳牆(醃)</t>
    <phoneticPr fontId="5" type="noConversion"/>
  </si>
  <si>
    <t>泰式打拋肉</t>
    <phoneticPr fontId="5" type="noConversion"/>
  </si>
  <si>
    <t>拌三絲(豆)</t>
    <phoneticPr fontId="5" type="noConversion"/>
  </si>
  <si>
    <t>古早味炒蛋(醃)</t>
    <phoneticPr fontId="5" type="noConversion"/>
  </si>
  <si>
    <t>炸醬麵(豆)</t>
    <phoneticPr fontId="5" type="noConversion"/>
  </si>
  <si>
    <t>薯餅</t>
    <phoneticPr fontId="3" type="noConversion"/>
  </si>
  <si>
    <t>小牛角</t>
    <phoneticPr fontId="3" type="noConversion"/>
  </si>
  <si>
    <t>地瓜片</t>
    <phoneticPr fontId="3" type="noConversion"/>
  </si>
  <si>
    <t>新港國小-玉美生技股份有限公司菜單</t>
    <phoneticPr fontId="5" type="noConversion"/>
  </si>
  <si>
    <t>油飯</t>
    <phoneticPr fontId="5" type="noConversion"/>
  </si>
  <si>
    <t>糯米</t>
    <phoneticPr fontId="3" type="noConversion"/>
  </si>
  <si>
    <t>芋頭</t>
    <phoneticPr fontId="3" type="noConversion"/>
  </si>
  <si>
    <t>香菇絲</t>
    <phoneticPr fontId="3" type="noConversion"/>
  </si>
  <si>
    <t>乾魷魚</t>
    <phoneticPr fontId="3" type="noConversion"/>
  </si>
  <si>
    <t>加菜</t>
    <phoneticPr fontId="5" type="noConversion"/>
  </si>
  <si>
    <t>熱量:</t>
    <phoneticPr fontId="5" type="noConversion"/>
  </si>
  <si>
    <t>結頭菜龍骨湯</t>
    <phoneticPr fontId="5" type="noConversion"/>
  </si>
  <si>
    <t>紫菜蛋花湯</t>
    <phoneticPr fontId="5" type="noConversion"/>
  </si>
  <si>
    <t>元氣補湯</t>
    <phoneticPr fontId="5" type="noConversion"/>
  </si>
  <si>
    <t>酸辣湯(豆芡)</t>
    <phoneticPr fontId="5" type="noConversion"/>
  </si>
  <si>
    <t>海芽玉米湯</t>
    <phoneticPr fontId="5" type="noConversion"/>
  </si>
  <si>
    <t>淺色蔬菜</t>
    <phoneticPr fontId="5" type="noConversion"/>
  </si>
  <si>
    <t>深色蔬菜</t>
    <phoneticPr fontId="5" type="noConversion"/>
  </si>
  <si>
    <t>醬汁滷蛋</t>
    <phoneticPr fontId="5" type="noConversion"/>
  </si>
  <si>
    <t>花菜炒蝦仁(海)</t>
    <phoneticPr fontId="5" type="noConversion"/>
  </si>
  <si>
    <t xml:space="preserve">  米血丸子(加)</t>
    <phoneticPr fontId="5" type="noConversion"/>
  </si>
  <si>
    <t xml:space="preserve">   豆芽三柳(豆)  </t>
    <phoneticPr fontId="5" type="noConversion"/>
  </si>
  <si>
    <t xml:space="preserve"> 時炒鮮菇蛋(海)</t>
    <phoneticPr fontId="5" type="noConversion"/>
  </si>
  <si>
    <t xml:space="preserve">   契薯條杏鮑菇雙拼(炸)</t>
    <phoneticPr fontId="5" type="noConversion"/>
  </si>
  <si>
    <t xml:space="preserve">   鐵板豆腐(豆) </t>
    <phoneticPr fontId="5" type="noConversion"/>
  </si>
  <si>
    <t xml:space="preserve"> 什錦白菜滷</t>
    <phoneticPr fontId="5" type="noConversion"/>
  </si>
  <si>
    <t>卡拉炸魚(炸海加)+螺旋牛角(冷)</t>
    <phoneticPr fontId="5" type="noConversion"/>
  </si>
  <si>
    <t xml:space="preserve"> 豆腐絞肉(豆)</t>
    <phoneticPr fontId="5" type="noConversion"/>
  </si>
  <si>
    <t xml:space="preserve">香汁翅腿 </t>
    <phoneticPr fontId="5" type="noConversion"/>
  </si>
  <si>
    <t>薑母鴨</t>
    <phoneticPr fontId="5" type="noConversion"/>
  </si>
  <si>
    <t xml:space="preserve"> 家傳豬排 </t>
    <phoneticPr fontId="5" type="noConversion"/>
  </si>
  <si>
    <t>紅燒燉肉</t>
    <phoneticPr fontId="5" type="noConversion"/>
  </si>
  <si>
    <t>香汁雞翅</t>
    <phoneticPr fontId="5" type="noConversion"/>
  </si>
  <si>
    <t>夏威夷炒飯</t>
    <phoneticPr fontId="5" type="noConversion"/>
  </si>
  <si>
    <t>地瓜小米飯</t>
    <phoneticPr fontId="5" type="noConversion"/>
  </si>
  <si>
    <t>香Q米飯</t>
    <phoneticPr fontId="5" type="noConversion"/>
  </si>
  <si>
    <t>燕麥Q飯</t>
    <phoneticPr fontId="5" type="noConversion"/>
  </si>
  <si>
    <r>
      <rPr>
        <sz val="10"/>
        <rFont val="細明體"/>
        <family val="3"/>
        <charset val="136"/>
      </rPr>
      <t>2月26日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</si>
  <si>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2月25日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</si>
  <si>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2月24日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</si>
  <si>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2月23日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</si>
  <si>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2月22日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5" type="noConversion"/>
  </si>
  <si>
    <t>蘿蔔肉絲湯</t>
    <phoneticPr fontId="5" type="noConversion"/>
  </si>
  <si>
    <t>香筍龍骨湯</t>
    <phoneticPr fontId="5" type="noConversion"/>
  </si>
  <si>
    <t>味噌豆腐湯(豆)</t>
    <phoneticPr fontId="5" type="noConversion"/>
  </si>
  <si>
    <t>有機深色蔬菜</t>
    <phoneticPr fontId="5" type="noConversion"/>
  </si>
  <si>
    <r>
      <rPr>
        <sz val="8"/>
        <rFont val="新細明體"/>
        <family val="1"/>
        <charset val="136"/>
      </rPr>
      <t>＊菜單設計者：曾富美 營養師                                                                                                                                                                                        ＊專線：7363303＊</t>
    </r>
    <r>
      <rPr>
        <sz val="8"/>
        <color indexed="10"/>
        <rFont val="新細明體"/>
        <family val="1"/>
        <charset val="136"/>
      </rPr>
      <t xml:space="preserve"> (新港國小菜單)           </t>
    </r>
    <r>
      <rPr>
        <sz val="8"/>
        <rFont val="新細明體"/>
        <family val="1"/>
        <charset val="136"/>
      </rPr>
      <t xml:space="preserve">                                                                                                                                                                          ＊國華E-mail：kuohow.food@gmail.com                                                                                                                                                                                ＊飯菜不足或用餐有任何問題，請洽服務人員哦！！    </t>
    </r>
    <r>
      <rPr>
        <sz val="8"/>
        <color indexed="10"/>
        <rFont val="新細明體"/>
        <family val="1"/>
        <charset val="136"/>
      </rPr>
      <t xml:space="preserve"> 110.1-2</t>
    </r>
    <r>
      <rPr>
        <sz val="12"/>
        <color indexed="10"/>
        <rFont val="新細明體"/>
        <family val="1"/>
        <charset val="136"/>
      </rPr>
      <t xml:space="preserve">  </t>
    </r>
    <phoneticPr fontId="5" type="noConversion"/>
  </si>
  <si>
    <t xml:space="preserve">  金穗小魚蛋(海)</t>
    <phoneticPr fontId="5" type="noConversion"/>
  </si>
  <si>
    <t xml:space="preserve">   綠炒三味(豆) </t>
    <phoneticPr fontId="5" type="noConversion"/>
  </si>
  <si>
    <t xml:space="preserve">  海鮮冬瓜(海) </t>
    <phoneticPr fontId="5" type="noConversion"/>
  </si>
  <si>
    <t>古都肉燥(豆)</t>
    <phoneticPr fontId="5" type="noConversion"/>
  </si>
  <si>
    <t xml:space="preserve">    鮮肉包(冷)  </t>
    <phoneticPr fontId="5" type="noConversion"/>
  </si>
  <si>
    <t xml:space="preserve">   醬汁餛飩(加)  </t>
    <phoneticPr fontId="5" type="noConversion"/>
  </si>
  <si>
    <t>卡拉雞米花(炸加)</t>
    <phoneticPr fontId="5" type="noConversion"/>
  </si>
  <si>
    <t xml:space="preserve">   日式腿排   </t>
    <phoneticPr fontId="5" type="noConversion"/>
  </si>
  <si>
    <t xml:space="preserve">  紅燒扣肉(醃)</t>
    <phoneticPr fontId="5" type="noConversion"/>
  </si>
  <si>
    <t>茄汁肉醬拌麵</t>
    <phoneticPr fontId="5" type="noConversion"/>
  </si>
  <si>
    <t>地瓜糙米飯</t>
    <phoneticPr fontId="5" type="noConversion"/>
  </si>
  <si>
    <r>
      <rPr>
        <sz val="10"/>
        <rFont val="細明體"/>
        <family val="3"/>
        <charset val="136"/>
      </rPr>
      <t>2月20日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六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</si>
  <si>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2月19日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</si>
  <si>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2月18日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5" type="noConversion"/>
  </si>
  <si>
    <t>國華食品工廠</t>
    <phoneticPr fontId="5" type="noConversion"/>
  </si>
  <si>
    <t>蛋白質：</t>
    <phoneticPr fontId="5" type="noConversion"/>
  </si>
  <si>
    <t>竹筍排骨湯</t>
    <phoneticPr fontId="5" type="noConversion"/>
  </si>
  <si>
    <t>海帶豆腐湯(豆)</t>
    <phoneticPr fontId="5" type="noConversion"/>
  </si>
  <si>
    <t>玉米濃湯(芡)</t>
    <phoneticPr fontId="5" type="noConversion"/>
  </si>
  <si>
    <t>青花鴿蛋</t>
    <phoneticPr fontId="5" type="noConversion"/>
  </si>
  <si>
    <t xml:space="preserve"> 咖哩肉丁 </t>
    <phoneticPr fontId="5" type="noConversion"/>
  </si>
  <si>
    <t xml:space="preserve">銀蘿豬腩 </t>
    <phoneticPr fontId="5" type="noConversion"/>
  </si>
  <si>
    <t>瓜仔肉醬(醃)</t>
    <phoneticPr fontId="5" type="noConversion"/>
  </si>
  <si>
    <t xml:space="preserve">小瓜甜不辣(加)+茶碗蒸 </t>
    <phoneticPr fontId="5" type="noConversion"/>
  </si>
  <si>
    <t xml:space="preserve">北方豆腐煲(豆) </t>
    <phoneticPr fontId="5" type="noConversion"/>
  </si>
  <si>
    <t>家鄉鳳翅</t>
    <phoneticPr fontId="5" type="noConversion"/>
  </si>
  <si>
    <t>味噌芝麻豬</t>
    <phoneticPr fontId="5" type="noConversion"/>
  </si>
  <si>
    <t>香酥魚排(炸海加)</t>
    <phoneticPr fontId="5" type="noConversion"/>
  </si>
  <si>
    <t>雜糧Q飯</t>
    <phoneticPr fontId="5" type="noConversion"/>
  </si>
  <si>
    <t>本公司使用台灣豬肉</t>
    <phoneticPr fontId="5" type="noConversion"/>
  </si>
  <si>
    <r>
      <rPr>
        <sz val="10"/>
        <rFont val="細明體"/>
        <family val="3"/>
        <charset val="136"/>
      </rPr>
      <t>1月20日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</si>
  <si>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1月19日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</si>
  <si>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1月18日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5" type="noConversion"/>
  </si>
  <si>
    <t>枸杞雞湯</t>
    <phoneticPr fontId="5" type="noConversion"/>
  </si>
  <si>
    <t>銀蘿豆腐湯(豆)</t>
    <phoneticPr fontId="5" type="noConversion"/>
  </si>
  <si>
    <t>結頭菜排骨湯</t>
    <phoneticPr fontId="5" type="noConversion"/>
  </si>
  <si>
    <t xml:space="preserve"> 三絲湯</t>
    <phoneticPr fontId="5" type="noConversion"/>
  </si>
  <si>
    <t>時蔬什錦湯</t>
    <phoneticPr fontId="5" type="noConversion"/>
  </si>
  <si>
    <t>爆炒海帶根</t>
    <phoneticPr fontId="5" type="noConversion"/>
  </si>
  <si>
    <t xml:space="preserve">  茄汁金鯛捲(加) </t>
    <phoneticPr fontId="5" type="noConversion"/>
  </si>
  <si>
    <t xml:space="preserve">五香滷蛋  </t>
    <phoneticPr fontId="5" type="noConversion"/>
  </si>
  <si>
    <t>滷味拼盤(豆海)</t>
    <phoneticPr fontId="5" type="noConversion"/>
  </si>
  <si>
    <t>海苔大阪燒</t>
    <phoneticPr fontId="5" type="noConversion"/>
  </si>
  <si>
    <t xml:space="preserve">    手撕奶香包(冷)</t>
    <phoneticPr fontId="5" type="noConversion"/>
  </si>
  <si>
    <t>護眼小魚蛋(海)</t>
    <phoneticPr fontId="5" type="noConversion"/>
  </si>
  <si>
    <t>越式河粉</t>
    <phoneticPr fontId="5" type="noConversion"/>
  </si>
  <si>
    <t xml:space="preserve"> 鮪魚玉米+薯條(炸) </t>
    <phoneticPr fontId="5" type="noConversion"/>
  </si>
  <si>
    <t xml:space="preserve">  鴿蛋絞肉 </t>
    <phoneticPr fontId="5" type="noConversion"/>
  </si>
  <si>
    <t>燒烤雞翅</t>
    <phoneticPr fontId="5" type="noConversion"/>
  </si>
  <si>
    <t xml:space="preserve">紅燒滷肉  </t>
    <phoneticPr fontId="5" type="noConversion"/>
  </si>
  <si>
    <t>鐵路豬排</t>
    <phoneticPr fontId="5" type="noConversion"/>
  </si>
  <si>
    <t xml:space="preserve">三杯雞 </t>
    <phoneticPr fontId="5" type="noConversion"/>
  </si>
  <si>
    <t xml:space="preserve">   卡拉雞腿堡(炸加)</t>
    <phoneticPr fontId="5" type="noConversion"/>
  </si>
  <si>
    <t>傳統炒麵</t>
    <phoneticPr fontId="5" type="noConversion"/>
  </si>
  <si>
    <t>什榖Q飯</t>
    <phoneticPr fontId="5" type="noConversion"/>
  </si>
  <si>
    <r>
      <rPr>
        <sz val="10"/>
        <rFont val="細明體"/>
        <family val="3"/>
        <charset val="136"/>
      </rPr>
      <t>1月15日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</si>
  <si>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1月14日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</si>
  <si>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1月13日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</si>
  <si>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1月12日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</si>
  <si>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1月11日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5" type="noConversion"/>
  </si>
  <si>
    <t xml:space="preserve">  味噌豆腐湯(豆)</t>
    <phoneticPr fontId="5" type="noConversion"/>
  </si>
  <si>
    <t xml:space="preserve"> 蘿蔔排骨湯</t>
    <phoneticPr fontId="5" type="noConversion"/>
  </si>
  <si>
    <t>海芽金菇湯</t>
    <phoneticPr fontId="5" type="noConversion"/>
  </si>
  <si>
    <t>竹筍金菇湯</t>
    <phoneticPr fontId="5" type="noConversion"/>
  </si>
  <si>
    <t xml:space="preserve">玉米濃湯(芡) </t>
    <phoneticPr fontId="5" type="noConversion"/>
  </si>
  <si>
    <t xml:space="preserve">  金穗燴刺瓜</t>
    <phoneticPr fontId="5" type="noConversion"/>
  </si>
  <si>
    <t>黃金脆魚(炸海加)</t>
    <phoneticPr fontId="5" type="noConversion"/>
  </si>
  <si>
    <t xml:space="preserve">   豬肉粉絲鍋(豆)</t>
    <phoneticPr fontId="5" type="noConversion"/>
  </si>
  <si>
    <t>蒲瓜炒蛋</t>
    <phoneticPr fontId="5" type="noConversion"/>
  </si>
  <si>
    <t>咖哩鴿蛋</t>
    <phoneticPr fontId="5" type="noConversion"/>
  </si>
  <si>
    <t xml:space="preserve">    一品雞塊(加)</t>
    <phoneticPr fontId="5" type="noConversion"/>
  </si>
  <si>
    <t xml:space="preserve"> 干絲三炒(豆)</t>
    <phoneticPr fontId="5" type="noConversion"/>
  </si>
  <si>
    <t>古早味肉燥</t>
    <phoneticPr fontId="5" type="noConversion"/>
  </si>
  <si>
    <t>螺旋絞肉+鮮水餃(冷)</t>
    <phoneticPr fontId="5" type="noConversion"/>
  </si>
  <si>
    <t xml:space="preserve"> 小瓜細腐(豆) </t>
    <phoneticPr fontId="5" type="noConversion"/>
  </si>
  <si>
    <t>蜜汁雞腿</t>
    <phoneticPr fontId="5" type="noConversion"/>
  </si>
  <si>
    <t>蒜汁肉片</t>
    <phoneticPr fontId="5" type="noConversion"/>
  </si>
  <si>
    <t>麻香米血雞</t>
    <phoneticPr fontId="5" type="noConversion"/>
  </si>
  <si>
    <t>嫩煎雞排</t>
    <phoneticPr fontId="5" type="noConversion"/>
  </si>
  <si>
    <t>筍乾滷肉(醃)</t>
    <phoneticPr fontId="5" type="noConversion"/>
  </si>
  <si>
    <t>招牌雞肉飯</t>
    <phoneticPr fontId="5" type="noConversion"/>
  </si>
  <si>
    <r>
      <rPr>
        <sz val="10"/>
        <rFont val="細明體"/>
        <family val="3"/>
        <charset val="136"/>
      </rPr>
      <t>1月8日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</si>
  <si>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1月7日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</si>
  <si>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1月6日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</si>
  <si>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1月5日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5" type="noConversion"/>
  </si>
  <si>
    <r>
      <rPr>
        <sz val="10"/>
        <rFont val="細明體"/>
        <family val="3"/>
        <charset val="136"/>
      </rPr>
      <t>1月4日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5" type="noConversion"/>
  </si>
  <si>
    <t>705.5K</t>
    <phoneticPr fontId="5" type="noConversion"/>
  </si>
  <si>
    <t>餐數</t>
    <phoneticPr fontId="5" type="noConversion"/>
  </si>
  <si>
    <t>水果</t>
    <phoneticPr fontId="5" type="noConversion"/>
  </si>
  <si>
    <t>奶類</t>
    <phoneticPr fontId="5" type="noConversion"/>
  </si>
  <si>
    <t>27.7g</t>
    <phoneticPr fontId="5" type="noConversion"/>
  </si>
  <si>
    <t>蘿蔔</t>
    <phoneticPr fontId="5" type="noConversion"/>
  </si>
  <si>
    <t xml:space="preserve"> </t>
    <phoneticPr fontId="5" type="noConversion"/>
  </si>
  <si>
    <t>油</t>
    <phoneticPr fontId="5" type="noConversion"/>
  </si>
  <si>
    <t>水果類</t>
    <phoneticPr fontId="5" type="noConversion"/>
  </si>
  <si>
    <t>胡蘿蔔</t>
    <phoneticPr fontId="5" type="noConversion"/>
  </si>
  <si>
    <t>星期五</t>
    <phoneticPr fontId="5" type="noConversion"/>
  </si>
  <si>
    <t xml:space="preserve"> </t>
    <phoneticPr fontId="5" type="noConversion"/>
  </si>
  <si>
    <t>菜</t>
    <phoneticPr fontId="5" type="noConversion"/>
  </si>
  <si>
    <t>油脂類</t>
    <phoneticPr fontId="5" type="noConversion"/>
  </si>
  <si>
    <t>23.5g</t>
    <phoneticPr fontId="5" type="noConversion"/>
  </si>
  <si>
    <t>柴魚片</t>
    <phoneticPr fontId="5" type="noConversion"/>
  </si>
  <si>
    <t>金針菇</t>
    <phoneticPr fontId="5" type="noConversion"/>
  </si>
  <si>
    <t>新鮮雞肉</t>
    <phoneticPr fontId="5" type="noConversion"/>
  </si>
  <si>
    <t>肉</t>
    <phoneticPr fontId="5" type="noConversion"/>
  </si>
  <si>
    <t>蔬菜類</t>
    <phoneticPr fontId="5" type="noConversion"/>
  </si>
  <si>
    <t>味噌</t>
    <phoneticPr fontId="5" type="noConversion"/>
  </si>
  <si>
    <t>玉米塊</t>
    <phoneticPr fontId="5" type="noConversion"/>
  </si>
  <si>
    <t>洋蔥</t>
    <phoneticPr fontId="5" type="noConversion"/>
  </si>
  <si>
    <t>主食</t>
    <phoneticPr fontId="5" type="noConversion"/>
  </si>
  <si>
    <t>豆魚肉蛋類</t>
    <phoneticPr fontId="5" type="noConversion"/>
  </si>
  <si>
    <t>94.0g</t>
    <phoneticPr fontId="5" type="noConversion"/>
  </si>
  <si>
    <t>豆</t>
    <phoneticPr fontId="5" type="noConversion"/>
  </si>
  <si>
    <t>豆腐</t>
    <phoneticPr fontId="5" type="noConversion"/>
  </si>
  <si>
    <t>淺色蔬菜</t>
    <phoneticPr fontId="5" type="noConversion"/>
  </si>
  <si>
    <t>刺瓜</t>
    <phoneticPr fontId="5" type="noConversion"/>
  </si>
  <si>
    <t>加</t>
    <phoneticPr fontId="5" type="noConversion"/>
  </si>
  <si>
    <t>雞塊</t>
    <phoneticPr fontId="5" type="noConversion"/>
  </si>
  <si>
    <t>新鮮雞腿</t>
    <phoneticPr fontId="5" type="noConversion"/>
  </si>
  <si>
    <t>白米</t>
    <phoneticPr fontId="5" type="noConversion"/>
  </si>
  <si>
    <t>熱量</t>
    <phoneticPr fontId="5" type="noConversion"/>
  </si>
  <si>
    <t>醣類</t>
    <phoneticPr fontId="5" type="noConversion"/>
  </si>
  <si>
    <t>脂肪</t>
    <phoneticPr fontId="5" type="noConversion"/>
  </si>
  <si>
    <t>蛋白質</t>
    <phoneticPr fontId="5" type="noConversion"/>
  </si>
  <si>
    <t>主食類</t>
    <phoneticPr fontId="5" type="noConversion"/>
  </si>
  <si>
    <t>煮</t>
    <phoneticPr fontId="5" type="noConversion"/>
  </si>
  <si>
    <t>炒</t>
    <phoneticPr fontId="5" type="noConversion"/>
  </si>
  <si>
    <t>炸</t>
    <phoneticPr fontId="5" type="noConversion"/>
  </si>
  <si>
    <t>滷或烤</t>
    <phoneticPr fontId="5" type="noConversion"/>
  </si>
  <si>
    <t>蒸炒</t>
    <phoneticPr fontId="5" type="noConversion"/>
  </si>
  <si>
    <t>705.0K</t>
    <phoneticPr fontId="5" type="noConversion"/>
  </si>
  <si>
    <t>餐數</t>
    <phoneticPr fontId="5" type="noConversion"/>
  </si>
  <si>
    <t>水果</t>
    <phoneticPr fontId="5" type="noConversion"/>
  </si>
  <si>
    <t>奶類</t>
    <phoneticPr fontId="5" type="noConversion"/>
  </si>
  <si>
    <t>29.3g</t>
    <phoneticPr fontId="5" type="noConversion"/>
  </si>
  <si>
    <t>油</t>
    <phoneticPr fontId="5" type="noConversion"/>
  </si>
  <si>
    <t>星期四</t>
    <phoneticPr fontId="5" type="noConversion"/>
  </si>
  <si>
    <t>24.0g</t>
    <phoneticPr fontId="5" type="noConversion"/>
  </si>
  <si>
    <t>木耳</t>
    <phoneticPr fontId="5" type="noConversion"/>
  </si>
  <si>
    <t>小米</t>
    <phoneticPr fontId="5" type="noConversion"/>
  </si>
  <si>
    <t>新鮮龍骨</t>
    <phoneticPr fontId="5" type="noConversion"/>
  </si>
  <si>
    <t>干絲</t>
    <phoneticPr fontId="5" type="noConversion"/>
  </si>
  <si>
    <t>地瓜</t>
    <phoneticPr fontId="5" type="noConversion"/>
  </si>
  <si>
    <t>93.0g</t>
    <phoneticPr fontId="5" type="noConversion"/>
  </si>
  <si>
    <t>蘿蔔</t>
    <phoneticPr fontId="5" type="noConversion"/>
  </si>
  <si>
    <t>深色蔬菜</t>
    <phoneticPr fontId="5" type="noConversion"/>
  </si>
  <si>
    <t>海加</t>
    <phoneticPr fontId="5" type="noConversion"/>
  </si>
  <si>
    <t>魚條</t>
    <phoneticPr fontId="5" type="noConversion"/>
  </si>
  <si>
    <t>綠豆芽</t>
    <phoneticPr fontId="5" type="noConversion"/>
  </si>
  <si>
    <t>新鮮豬肉</t>
    <phoneticPr fontId="5" type="noConversion"/>
  </si>
  <si>
    <t>蒸</t>
    <phoneticPr fontId="5" type="noConversion"/>
  </si>
  <si>
    <t>704.5K</t>
    <phoneticPr fontId="5" type="noConversion"/>
  </si>
  <si>
    <t>28.5g</t>
    <phoneticPr fontId="5" type="noConversion"/>
  </si>
  <si>
    <t>香菇</t>
    <phoneticPr fontId="5" type="noConversion"/>
  </si>
  <si>
    <t>星期三</t>
    <phoneticPr fontId="5" type="noConversion"/>
  </si>
  <si>
    <t>22.5g</t>
    <phoneticPr fontId="5" type="noConversion"/>
  </si>
  <si>
    <t>豆皮</t>
    <phoneticPr fontId="5" type="noConversion"/>
  </si>
  <si>
    <t>冬粉</t>
    <phoneticPr fontId="5" type="noConversion"/>
  </si>
  <si>
    <t>麵輪</t>
    <phoneticPr fontId="5" type="noConversion"/>
  </si>
  <si>
    <t>米血</t>
    <phoneticPr fontId="5" type="noConversion"/>
  </si>
  <si>
    <t>97.0g</t>
    <phoneticPr fontId="5" type="noConversion"/>
  </si>
  <si>
    <t>海帶芽</t>
    <phoneticPr fontId="5" type="noConversion"/>
  </si>
  <si>
    <t>大白菜</t>
    <phoneticPr fontId="5" type="noConversion"/>
  </si>
  <si>
    <t>新鮮絞肉</t>
    <phoneticPr fontId="5" type="noConversion"/>
  </si>
  <si>
    <t>滷</t>
    <phoneticPr fontId="5" type="noConversion"/>
  </si>
  <si>
    <t>727.0K</t>
    <phoneticPr fontId="5" type="noConversion"/>
  </si>
  <si>
    <t>冷</t>
    <phoneticPr fontId="5" type="noConversion"/>
  </si>
  <si>
    <t>水餃</t>
    <phoneticPr fontId="5" type="noConversion"/>
  </si>
  <si>
    <t>28.0g</t>
    <phoneticPr fontId="5" type="noConversion"/>
  </si>
  <si>
    <t>雞蛋</t>
    <phoneticPr fontId="5" type="noConversion"/>
  </si>
  <si>
    <t>玉米</t>
    <phoneticPr fontId="5" type="noConversion"/>
  </si>
  <si>
    <t>星期二</t>
    <phoneticPr fontId="5" type="noConversion"/>
  </si>
  <si>
    <t>23.0g</t>
    <phoneticPr fontId="5" type="noConversion"/>
  </si>
  <si>
    <t>新鮮肉絲</t>
    <phoneticPr fontId="5" type="noConversion"/>
  </si>
  <si>
    <t>燕麥</t>
    <phoneticPr fontId="5" type="noConversion"/>
  </si>
  <si>
    <t>主食</t>
    <phoneticPr fontId="5" type="noConversion"/>
  </si>
  <si>
    <t>豆魚肉蛋類</t>
    <phoneticPr fontId="5" type="noConversion"/>
  </si>
  <si>
    <t>102.0g</t>
    <phoneticPr fontId="5" type="noConversion"/>
  </si>
  <si>
    <t>新鮮竹筍</t>
    <phoneticPr fontId="5" type="noConversion"/>
  </si>
  <si>
    <t>深色蔬菜</t>
    <phoneticPr fontId="5" type="noConversion"/>
  </si>
  <si>
    <t>蒲瓜</t>
    <phoneticPr fontId="5" type="noConversion"/>
  </si>
  <si>
    <t xml:space="preserve">通心粉 </t>
    <phoneticPr fontId="5" type="noConversion"/>
  </si>
  <si>
    <t>新鮮雞里肌</t>
    <phoneticPr fontId="5" type="noConversion"/>
  </si>
  <si>
    <t>白米</t>
    <phoneticPr fontId="5" type="noConversion"/>
  </si>
  <si>
    <t>熱量</t>
    <phoneticPr fontId="5" type="noConversion"/>
  </si>
  <si>
    <t>醣類</t>
    <phoneticPr fontId="5" type="noConversion"/>
  </si>
  <si>
    <t>脂肪</t>
    <phoneticPr fontId="5" type="noConversion"/>
  </si>
  <si>
    <t>蛋白質</t>
    <phoneticPr fontId="5" type="noConversion"/>
  </si>
  <si>
    <t>主食類</t>
    <phoneticPr fontId="5" type="noConversion"/>
  </si>
  <si>
    <t>煮</t>
    <phoneticPr fontId="5" type="noConversion"/>
  </si>
  <si>
    <t>炒</t>
    <phoneticPr fontId="5" type="noConversion"/>
  </si>
  <si>
    <t>滷</t>
    <phoneticPr fontId="5" type="noConversion"/>
  </si>
  <si>
    <t xml:space="preserve"> 滷或烤</t>
    <phoneticPr fontId="5" type="noConversion"/>
  </si>
  <si>
    <t>蒸</t>
    <phoneticPr fontId="5" type="noConversion"/>
  </si>
  <si>
    <t>704.5K</t>
    <phoneticPr fontId="5" type="noConversion"/>
  </si>
  <si>
    <t>毛豆</t>
    <phoneticPr fontId="5" type="noConversion"/>
  </si>
  <si>
    <t>星期一</t>
    <phoneticPr fontId="5" type="noConversion"/>
  </si>
  <si>
    <t>蛋</t>
    <phoneticPr fontId="5" type="noConversion"/>
  </si>
  <si>
    <t>新鮮鴿蛋</t>
    <phoneticPr fontId="5" type="noConversion"/>
  </si>
  <si>
    <t>小黃瓜</t>
    <phoneticPr fontId="5" type="noConversion"/>
  </si>
  <si>
    <t>新鮮肉丁</t>
    <phoneticPr fontId="5" type="noConversion"/>
  </si>
  <si>
    <t>玉米粒</t>
    <phoneticPr fontId="5" type="noConversion"/>
  </si>
  <si>
    <t>馬鈴薯</t>
    <phoneticPr fontId="5" type="noConversion"/>
  </si>
  <si>
    <t>醃</t>
    <phoneticPr fontId="5" type="noConversion"/>
  </si>
  <si>
    <t>筍干</t>
    <phoneticPr fontId="5" type="noConversion"/>
  </si>
  <si>
    <t>依    合    約    無    提    供    水    果    和    乳    品</t>
    <phoneticPr fontId="5" type="noConversion"/>
  </si>
  <si>
    <t>個人量(克)</t>
    <phoneticPr fontId="5" type="noConversion"/>
  </si>
  <si>
    <t>煮芡</t>
    <phoneticPr fontId="5" type="noConversion"/>
  </si>
  <si>
    <t>份數</t>
    <phoneticPr fontId="5" type="noConversion"/>
  </si>
  <si>
    <t>食物類別</t>
    <phoneticPr fontId="5" type="noConversion"/>
  </si>
  <si>
    <t>營養分析</t>
    <phoneticPr fontId="5" type="noConversion"/>
  </si>
  <si>
    <t>水果/乳品</t>
    <phoneticPr fontId="5" type="noConversion"/>
  </si>
  <si>
    <t>備註</t>
    <phoneticPr fontId="5" type="noConversion"/>
  </si>
  <si>
    <t>主菜</t>
    <phoneticPr fontId="5" type="noConversion"/>
  </si>
  <si>
    <t>食材以可食量標示</t>
    <phoneticPr fontId="5" type="noConversion"/>
  </si>
  <si>
    <t>110.1月第ㄧ週菜單明細(新港國小-國華廠商)</t>
    <phoneticPr fontId="5" type="noConversion"/>
  </si>
  <si>
    <t>700.0K</t>
    <phoneticPr fontId="5" type="noConversion"/>
  </si>
  <si>
    <t>餐數</t>
    <phoneticPr fontId="5" type="noConversion"/>
  </si>
  <si>
    <t>水果</t>
    <phoneticPr fontId="5" type="noConversion"/>
  </si>
  <si>
    <t>奶類</t>
    <phoneticPr fontId="5" type="noConversion"/>
  </si>
  <si>
    <t>27.0g</t>
    <phoneticPr fontId="5" type="noConversion"/>
  </si>
  <si>
    <t>胡蘿蔔</t>
    <phoneticPr fontId="5" type="noConversion"/>
  </si>
  <si>
    <t xml:space="preserve"> </t>
    <phoneticPr fontId="5" type="noConversion"/>
  </si>
  <si>
    <t>油</t>
    <phoneticPr fontId="5" type="noConversion"/>
  </si>
  <si>
    <t>水果類</t>
    <phoneticPr fontId="5" type="noConversion"/>
  </si>
  <si>
    <t>韭菜</t>
    <phoneticPr fontId="5" type="noConversion"/>
  </si>
  <si>
    <t>星期五</t>
    <phoneticPr fontId="5" type="noConversion"/>
  </si>
  <si>
    <t>菜</t>
    <phoneticPr fontId="5" type="noConversion"/>
  </si>
  <si>
    <t>油脂類</t>
    <phoneticPr fontId="5" type="noConversion"/>
  </si>
  <si>
    <t>22.0g</t>
    <phoneticPr fontId="5" type="noConversion"/>
  </si>
  <si>
    <t>枸杞</t>
    <phoneticPr fontId="5" type="noConversion"/>
  </si>
  <si>
    <t>豆芽菜</t>
    <phoneticPr fontId="5" type="noConversion"/>
  </si>
  <si>
    <t>肉</t>
    <phoneticPr fontId="5" type="noConversion"/>
  </si>
  <si>
    <t>蔬菜類</t>
    <phoneticPr fontId="5" type="noConversion"/>
  </si>
  <si>
    <t>新鮮腿丁</t>
    <phoneticPr fontId="5" type="noConversion"/>
  </si>
  <si>
    <t>胡蘿蔔</t>
    <phoneticPr fontId="5" type="noConversion"/>
  </si>
  <si>
    <t>新鮮絞肉</t>
    <phoneticPr fontId="5" type="noConversion"/>
  </si>
  <si>
    <t>主食</t>
    <phoneticPr fontId="5" type="noConversion"/>
  </si>
  <si>
    <t>豆魚肉蛋類</t>
    <phoneticPr fontId="5" type="noConversion"/>
  </si>
  <si>
    <t>99.0g</t>
    <phoneticPr fontId="5" type="noConversion"/>
  </si>
  <si>
    <t>冬瓜</t>
    <phoneticPr fontId="5" type="noConversion"/>
  </si>
  <si>
    <t>淺色蔬菜</t>
    <phoneticPr fontId="5" type="noConversion"/>
  </si>
  <si>
    <t>海帶根</t>
    <phoneticPr fontId="5" type="noConversion"/>
  </si>
  <si>
    <t>奶香包</t>
    <phoneticPr fontId="5" type="noConversion"/>
  </si>
  <si>
    <t>新鮮雞翅</t>
    <phoneticPr fontId="5" type="noConversion"/>
  </si>
  <si>
    <t>麵條</t>
    <phoneticPr fontId="5" type="noConversion"/>
  </si>
  <si>
    <t>熱量</t>
    <phoneticPr fontId="5" type="noConversion"/>
  </si>
  <si>
    <t>醣類</t>
    <phoneticPr fontId="5" type="noConversion"/>
  </si>
  <si>
    <t>脂肪</t>
    <phoneticPr fontId="5" type="noConversion"/>
  </si>
  <si>
    <t>蛋白質</t>
    <phoneticPr fontId="5" type="noConversion"/>
  </si>
  <si>
    <t>主食類</t>
    <phoneticPr fontId="5" type="noConversion"/>
  </si>
  <si>
    <t>煮</t>
    <phoneticPr fontId="5" type="noConversion"/>
  </si>
  <si>
    <t>炒</t>
    <phoneticPr fontId="5" type="noConversion"/>
  </si>
  <si>
    <t>蒸烤</t>
    <phoneticPr fontId="5" type="noConversion"/>
  </si>
  <si>
    <t>烤</t>
    <phoneticPr fontId="5" type="noConversion"/>
  </si>
  <si>
    <t>683.0K</t>
    <phoneticPr fontId="5" type="noConversion"/>
  </si>
  <si>
    <t>26.3g</t>
    <phoneticPr fontId="5" type="noConversion"/>
  </si>
  <si>
    <t>星期四</t>
    <phoneticPr fontId="5" type="noConversion"/>
  </si>
  <si>
    <t>海</t>
    <phoneticPr fontId="5" type="noConversion"/>
  </si>
  <si>
    <t>新鮮小魚</t>
    <phoneticPr fontId="5" type="noConversion"/>
  </si>
  <si>
    <t>小米</t>
    <phoneticPr fontId="5" type="noConversion"/>
  </si>
  <si>
    <t>銀蘿 (菜頭)</t>
    <phoneticPr fontId="5" type="noConversion"/>
  </si>
  <si>
    <t>雞蛋</t>
    <phoneticPr fontId="5" type="noConversion"/>
  </si>
  <si>
    <t>新鮮肉丁</t>
    <phoneticPr fontId="5" type="noConversion"/>
  </si>
  <si>
    <t>地瓜</t>
    <phoneticPr fontId="5" type="noConversion"/>
  </si>
  <si>
    <t>主食</t>
    <phoneticPr fontId="5" type="noConversion"/>
  </si>
  <si>
    <t>豆魚肉蛋類</t>
    <phoneticPr fontId="5" type="noConversion"/>
  </si>
  <si>
    <t>95.0g</t>
    <phoneticPr fontId="5" type="noConversion"/>
  </si>
  <si>
    <t>豆</t>
    <phoneticPr fontId="5" type="noConversion"/>
  </si>
  <si>
    <t>豆腐</t>
    <phoneticPr fontId="5" type="noConversion"/>
  </si>
  <si>
    <t>有機截切深色蔬菜</t>
    <phoneticPr fontId="5" type="noConversion"/>
  </si>
  <si>
    <t>加</t>
    <phoneticPr fontId="5" type="noConversion"/>
  </si>
  <si>
    <t>金鯛捲</t>
    <phoneticPr fontId="5" type="noConversion"/>
  </si>
  <si>
    <t>洋芋</t>
    <phoneticPr fontId="5" type="noConversion"/>
  </si>
  <si>
    <t>白米</t>
    <phoneticPr fontId="5" type="noConversion"/>
  </si>
  <si>
    <t>熱量</t>
    <phoneticPr fontId="5" type="noConversion"/>
  </si>
  <si>
    <t>醣類</t>
    <phoneticPr fontId="5" type="noConversion"/>
  </si>
  <si>
    <t>脂肪</t>
    <phoneticPr fontId="5" type="noConversion"/>
  </si>
  <si>
    <t>蛋白質</t>
    <phoneticPr fontId="5" type="noConversion"/>
  </si>
  <si>
    <t>主食類</t>
    <phoneticPr fontId="5" type="noConversion"/>
  </si>
  <si>
    <t>煮</t>
    <phoneticPr fontId="5" type="noConversion"/>
  </si>
  <si>
    <t>炒</t>
    <phoneticPr fontId="5" type="noConversion"/>
  </si>
  <si>
    <t>蒸</t>
    <phoneticPr fontId="5" type="noConversion"/>
  </si>
  <si>
    <t>709.5K</t>
    <phoneticPr fontId="5" type="noConversion"/>
  </si>
  <si>
    <t>30.8g</t>
    <phoneticPr fontId="5" type="noConversion"/>
  </si>
  <si>
    <t>水果類</t>
    <phoneticPr fontId="5" type="noConversion"/>
  </si>
  <si>
    <t>星期三</t>
    <phoneticPr fontId="5" type="noConversion"/>
  </si>
  <si>
    <t>菜</t>
    <phoneticPr fontId="5" type="noConversion"/>
  </si>
  <si>
    <t>油脂類</t>
    <phoneticPr fontId="5" type="noConversion"/>
  </si>
  <si>
    <t>23.0g</t>
    <phoneticPr fontId="5" type="noConversion"/>
  </si>
  <si>
    <t>肉</t>
    <phoneticPr fontId="5" type="noConversion"/>
  </si>
  <si>
    <t>蔬菜類</t>
    <phoneticPr fontId="5" type="noConversion"/>
  </si>
  <si>
    <t>新鮮排骨</t>
    <phoneticPr fontId="5" type="noConversion"/>
  </si>
  <si>
    <t>河粉</t>
    <phoneticPr fontId="5" type="noConversion"/>
  </si>
  <si>
    <t>95.0g</t>
    <phoneticPr fontId="5" type="noConversion"/>
  </si>
  <si>
    <t>結頭菜</t>
    <phoneticPr fontId="5" type="noConversion"/>
  </si>
  <si>
    <t>深色蔬菜</t>
    <phoneticPr fontId="5" type="noConversion"/>
  </si>
  <si>
    <t>雞蛋</t>
    <phoneticPr fontId="5" type="noConversion"/>
  </si>
  <si>
    <t>高麗菜</t>
    <phoneticPr fontId="5" type="noConversion"/>
  </si>
  <si>
    <t>新鮮豬里肌</t>
    <phoneticPr fontId="5" type="noConversion"/>
  </si>
  <si>
    <t>白米</t>
    <phoneticPr fontId="5" type="noConversion"/>
  </si>
  <si>
    <t>煮或烤</t>
    <phoneticPr fontId="5" type="noConversion"/>
  </si>
  <si>
    <t>蒸</t>
    <phoneticPr fontId="5" type="noConversion"/>
  </si>
  <si>
    <t>723.0K</t>
    <phoneticPr fontId="5" type="noConversion"/>
  </si>
  <si>
    <t>海</t>
    <phoneticPr fontId="5" type="noConversion"/>
  </si>
  <si>
    <t>魷魚</t>
    <phoneticPr fontId="5" type="noConversion"/>
  </si>
  <si>
    <t>29.8g</t>
    <phoneticPr fontId="5" type="noConversion"/>
  </si>
  <si>
    <t>四季豆</t>
    <phoneticPr fontId="5" type="noConversion"/>
  </si>
  <si>
    <t>新鮮馬鈴薯</t>
    <phoneticPr fontId="5" type="noConversion"/>
  </si>
  <si>
    <t>星期二</t>
    <phoneticPr fontId="5" type="noConversion"/>
  </si>
  <si>
    <t>23.5g</t>
    <phoneticPr fontId="5" type="noConversion"/>
  </si>
  <si>
    <t>金針菇</t>
    <phoneticPr fontId="5" type="noConversion"/>
  </si>
  <si>
    <t>鳥蛋</t>
    <phoneticPr fontId="5" type="noConversion"/>
  </si>
  <si>
    <t>新鮮肉絲</t>
    <phoneticPr fontId="5" type="noConversion"/>
  </si>
  <si>
    <t>白蘿蔔</t>
    <phoneticPr fontId="5" type="noConversion"/>
  </si>
  <si>
    <t>鮪魚</t>
    <phoneticPr fontId="5" type="noConversion"/>
  </si>
  <si>
    <t>什榖米</t>
    <phoneticPr fontId="5" type="noConversion"/>
  </si>
  <si>
    <t>98.0g</t>
    <phoneticPr fontId="5" type="noConversion"/>
  </si>
  <si>
    <t>竹筍</t>
    <phoneticPr fontId="5" type="noConversion"/>
  </si>
  <si>
    <t>豆</t>
    <phoneticPr fontId="5" type="noConversion"/>
  </si>
  <si>
    <t>豆干</t>
    <phoneticPr fontId="5" type="noConversion"/>
  </si>
  <si>
    <t>玉米粒</t>
    <phoneticPr fontId="5" type="noConversion"/>
  </si>
  <si>
    <t>新鮮雞肉</t>
    <phoneticPr fontId="5" type="noConversion"/>
  </si>
  <si>
    <t>炒+炸</t>
    <phoneticPr fontId="5" type="noConversion"/>
  </si>
  <si>
    <t>711.8K</t>
    <phoneticPr fontId="5" type="noConversion"/>
  </si>
  <si>
    <t>29.2g</t>
    <phoneticPr fontId="5" type="noConversion"/>
  </si>
  <si>
    <t>柴魚片</t>
    <phoneticPr fontId="5" type="noConversion"/>
  </si>
  <si>
    <t>木耳</t>
    <phoneticPr fontId="5" type="noConversion"/>
  </si>
  <si>
    <t>味噌</t>
    <phoneticPr fontId="5" type="noConversion"/>
  </si>
  <si>
    <t>海苔</t>
    <phoneticPr fontId="5" type="noConversion"/>
  </si>
  <si>
    <t>星期一</t>
    <phoneticPr fontId="5" type="noConversion"/>
  </si>
  <si>
    <t>紫菜</t>
    <phoneticPr fontId="5" type="noConversion"/>
  </si>
  <si>
    <t>洋蔥</t>
    <phoneticPr fontId="5" type="noConversion"/>
  </si>
  <si>
    <t>新鮮豬肉</t>
    <phoneticPr fontId="5" type="noConversion"/>
  </si>
  <si>
    <t>鴿蛋</t>
    <phoneticPr fontId="5" type="noConversion"/>
  </si>
  <si>
    <t>97.0g</t>
    <phoneticPr fontId="5" type="noConversion"/>
  </si>
  <si>
    <t>加</t>
    <phoneticPr fontId="5" type="noConversion"/>
  </si>
  <si>
    <t>雞腿堡</t>
    <phoneticPr fontId="5" type="noConversion"/>
  </si>
  <si>
    <t>依    合    約    無    提    供    水    果    和    乳    品</t>
    <phoneticPr fontId="5" type="noConversion"/>
  </si>
  <si>
    <t>個人量(克)</t>
    <phoneticPr fontId="5" type="noConversion"/>
  </si>
  <si>
    <t>炸</t>
    <phoneticPr fontId="5" type="noConversion"/>
  </si>
  <si>
    <t>份數</t>
    <phoneticPr fontId="5" type="noConversion"/>
  </si>
  <si>
    <t>食物類別</t>
    <phoneticPr fontId="5" type="noConversion"/>
  </si>
  <si>
    <t>水果/乳品</t>
    <phoneticPr fontId="5" type="noConversion"/>
  </si>
  <si>
    <t>備註</t>
    <phoneticPr fontId="5" type="noConversion"/>
  </si>
  <si>
    <t>110.1月第二週菜單明細(新港國小-國華廠商)</t>
    <phoneticPr fontId="5" type="noConversion"/>
  </si>
  <si>
    <t>大卡</t>
    <phoneticPr fontId="5" type="noConversion"/>
  </si>
  <si>
    <t>g</t>
    <phoneticPr fontId="5" type="noConversion"/>
  </si>
  <si>
    <t>大卡</t>
    <phoneticPr fontId="5" type="noConversion"/>
  </si>
  <si>
    <t>g</t>
    <phoneticPr fontId="5" type="noConversion"/>
  </si>
  <si>
    <t>星期四</t>
    <phoneticPr fontId="5" type="noConversion"/>
  </si>
  <si>
    <t>日</t>
    <phoneticPr fontId="5" type="noConversion"/>
  </si>
  <si>
    <t>695.0K</t>
    <phoneticPr fontId="5" type="noConversion"/>
  </si>
  <si>
    <t>27.1g</t>
    <phoneticPr fontId="5" type="noConversion"/>
  </si>
  <si>
    <t>排骨</t>
    <phoneticPr fontId="5" type="noConversion"/>
  </si>
  <si>
    <t>鴿蛋</t>
    <phoneticPr fontId="5" type="noConversion"/>
  </si>
  <si>
    <t>碎瓜</t>
    <phoneticPr fontId="5" type="noConversion"/>
  </si>
  <si>
    <t>95.0g</t>
    <phoneticPr fontId="5" type="noConversion"/>
  </si>
  <si>
    <t>竹筍</t>
    <phoneticPr fontId="5" type="noConversion"/>
  </si>
  <si>
    <t>青花菜</t>
    <phoneticPr fontId="5" type="noConversion"/>
  </si>
  <si>
    <t>主食類</t>
    <phoneticPr fontId="5" type="noConversion"/>
  </si>
  <si>
    <t>煮</t>
    <phoneticPr fontId="5" type="noConversion"/>
  </si>
  <si>
    <t>炒</t>
    <phoneticPr fontId="5" type="noConversion"/>
  </si>
  <si>
    <t>滷或烤</t>
    <phoneticPr fontId="5" type="noConversion"/>
  </si>
  <si>
    <t>蒸</t>
    <phoneticPr fontId="5" type="noConversion"/>
  </si>
  <si>
    <t>730.0K</t>
    <phoneticPr fontId="5" type="noConversion"/>
  </si>
  <si>
    <t>海苔絲</t>
    <phoneticPr fontId="5" type="noConversion"/>
  </si>
  <si>
    <t>蔥</t>
    <phoneticPr fontId="5" type="noConversion"/>
  </si>
  <si>
    <t>餐數</t>
    <phoneticPr fontId="5" type="noConversion"/>
  </si>
  <si>
    <t>水果</t>
    <phoneticPr fontId="5" type="noConversion"/>
  </si>
  <si>
    <t>奶類</t>
    <phoneticPr fontId="5" type="noConversion"/>
  </si>
  <si>
    <t>31.0g</t>
    <phoneticPr fontId="5" type="noConversion"/>
  </si>
  <si>
    <t>柴魚片</t>
    <phoneticPr fontId="5" type="noConversion"/>
  </si>
  <si>
    <t xml:space="preserve"> </t>
    <phoneticPr fontId="5" type="noConversion"/>
  </si>
  <si>
    <t>油</t>
    <phoneticPr fontId="5" type="noConversion"/>
  </si>
  <si>
    <t>水果類</t>
    <phoneticPr fontId="5" type="noConversion"/>
  </si>
  <si>
    <t>咖哩粉</t>
    <phoneticPr fontId="5" type="noConversion"/>
  </si>
  <si>
    <t>雞蛋</t>
    <phoneticPr fontId="5" type="noConversion"/>
  </si>
  <si>
    <t>星期二</t>
    <phoneticPr fontId="5" type="noConversion"/>
  </si>
  <si>
    <t>菜</t>
    <phoneticPr fontId="5" type="noConversion"/>
  </si>
  <si>
    <t>油脂類</t>
    <phoneticPr fontId="5" type="noConversion"/>
  </si>
  <si>
    <t>23.0g</t>
    <phoneticPr fontId="5" type="noConversion"/>
  </si>
  <si>
    <t>新鮮豬肉</t>
    <phoneticPr fontId="5" type="noConversion"/>
  </si>
  <si>
    <t>白芝麻</t>
    <phoneticPr fontId="5" type="noConversion"/>
  </si>
  <si>
    <t>肉</t>
    <phoneticPr fontId="5" type="noConversion"/>
  </si>
  <si>
    <t>蔬菜類</t>
    <phoneticPr fontId="5" type="noConversion"/>
  </si>
  <si>
    <t>海帶根</t>
    <phoneticPr fontId="5" type="noConversion"/>
  </si>
  <si>
    <t>胡蘿蔔</t>
    <phoneticPr fontId="5" type="noConversion"/>
  </si>
  <si>
    <t>小黃瓜</t>
    <phoneticPr fontId="5" type="noConversion"/>
  </si>
  <si>
    <t>新鮮肉片</t>
    <phoneticPr fontId="5" type="noConversion"/>
  </si>
  <si>
    <t>雜糧米</t>
    <phoneticPr fontId="5" type="noConversion"/>
  </si>
  <si>
    <t>主食</t>
    <phoneticPr fontId="5" type="noConversion"/>
  </si>
  <si>
    <t>豆魚肉蛋類</t>
    <phoneticPr fontId="5" type="noConversion"/>
  </si>
  <si>
    <t>100.0g</t>
    <phoneticPr fontId="5" type="noConversion"/>
  </si>
  <si>
    <t>豆</t>
    <phoneticPr fontId="5" type="noConversion"/>
  </si>
  <si>
    <t>豆腐</t>
    <phoneticPr fontId="5" type="noConversion"/>
  </si>
  <si>
    <t>馬鈴薯</t>
    <phoneticPr fontId="5" type="noConversion"/>
  </si>
  <si>
    <t>加</t>
    <phoneticPr fontId="5" type="noConversion"/>
  </si>
  <si>
    <t>甜不辣</t>
    <phoneticPr fontId="5" type="noConversion"/>
  </si>
  <si>
    <t>洋蔥</t>
    <phoneticPr fontId="5" type="noConversion"/>
  </si>
  <si>
    <t>白米</t>
    <phoneticPr fontId="5" type="noConversion"/>
  </si>
  <si>
    <t>熱量</t>
    <phoneticPr fontId="5" type="noConversion"/>
  </si>
  <si>
    <t>醣類</t>
    <phoneticPr fontId="5" type="noConversion"/>
  </si>
  <si>
    <t>脂肪</t>
    <phoneticPr fontId="5" type="noConversion"/>
  </si>
  <si>
    <t>蛋白質</t>
    <phoneticPr fontId="5" type="noConversion"/>
  </si>
  <si>
    <t>699.0K</t>
    <phoneticPr fontId="5" type="noConversion"/>
  </si>
  <si>
    <t>27.2g</t>
    <phoneticPr fontId="5" type="noConversion"/>
  </si>
  <si>
    <t>木耳</t>
    <phoneticPr fontId="5" type="noConversion"/>
  </si>
  <si>
    <t>星期一</t>
    <phoneticPr fontId="5" type="noConversion"/>
  </si>
  <si>
    <t>22.5g</t>
    <phoneticPr fontId="5" type="noConversion"/>
  </si>
  <si>
    <t>蛋</t>
    <phoneticPr fontId="5" type="noConversion"/>
  </si>
  <si>
    <t>新鮮肉丁</t>
    <phoneticPr fontId="5" type="noConversion"/>
  </si>
  <si>
    <t>97.0g</t>
    <phoneticPr fontId="5" type="noConversion"/>
  </si>
  <si>
    <t>玉米粒</t>
    <phoneticPr fontId="5" type="noConversion"/>
  </si>
  <si>
    <t>蘿蔔</t>
    <phoneticPr fontId="5" type="noConversion"/>
  </si>
  <si>
    <t>包白菜</t>
    <phoneticPr fontId="5" type="noConversion"/>
  </si>
  <si>
    <t>香魚排</t>
    <phoneticPr fontId="5" type="noConversion"/>
  </si>
  <si>
    <t>依    合    約    無    提    供    水    果    和    乳    品</t>
    <phoneticPr fontId="5" type="noConversion"/>
  </si>
  <si>
    <t>個人量(克)</t>
    <phoneticPr fontId="5" type="noConversion"/>
  </si>
  <si>
    <t>煮芡</t>
    <phoneticPr fontId="5" type="noConversion"/>
  </si>
  <si>
    <t>滷</t>
    <phoneticPr fontId="5" type="noConversion"/>
  </si>
  <si>
    <t>炸</t>
    <phoneticPr fontId="5" type="noConversion"/>
  </si>
  <si>
    <t>份數</t>
    <phoneticPr fontId="5" type="noConversion"/>
  </si>
  <si>
    <t>食物類別</t>
    <phoneticPr fontId="5" type="noConversion"/>
  </si>
  <si>
    <t>水果/乳品</t>
    <phoneticPr fontId="5" type="noConversion"/>
  </si>
  <si>
    <t>備註</t>
    <phoneticPr fontId="5" type="noConversion"/>
  </si>
  <si>
    <t>食材以可食量標示</t>
    <phoneticPr fontId="5" type="noConversion"/>
  </si>
  <si>
    <t>110.1月第三週菜單明細(新港國小-國華廠商)</t>
    <phoneticPr fontId="5" type="noConversion"/>
  </si>
  <si>
    <t>709.5K</t>
    <phoneticPr fontId="5" type="noConversion"/>
  </si>
  <si>
    <t>28.5g</t>
    <phoneticPr fontId="5" type="noConversion"/>
  </si>
  <si>
    <t>星期六</t>
    <phoneticPr fontId="5" type="noConversion"/>
  </si>
  <si>
    <t>23.5g</t>
    <phoneticPr fontId="5" type="noConversion"/>
  </si>
  <si>
    <t>新鮮肉絲</t>
    <phoneticPr fontId="5" type="noConversion"/>
  </si>
  <si>
    <t>海</t>
    <phoneticPr fontId="5" type="noConversion"/>
  </si>
  <si>
    <t>小魚</t>
    <phoneticPr fontId="5" type="noConversion"/>
  </si>
  <si>
    <t>新鮮絞肉</t>
    <phoneticPr fontId="5" type="noConversion"/>
  </si>
  <si>
    <t>96.0g</t>
    <phoneticPr fontId="5" type="noConversion"/>
  </si>
  <si>
    <t>有機截切深色蔬菜</t>
    <phoneticPr fontId="5" type="noConversion"/>
  </si>
  <si>
    <t>豆干</t>
    <phoneticPr fontId="5" type="noConversion"/>
  </si>
  <si>
    <t>雞米花</t>
    <phoneticPr fontId="5" type="noConversion"/>
  </si>
  <si>
    <t>689.0K</t>
    <phoneticPr fontId="5" type="noConversion"/>
  </si>
  <si>
    <t>番茄</t>
    <phoneticPr fontId="5" type="noConversion"/>
  </si>
  <si>
    <t>26.4g</t>
    <phoneticPr fontId="5" type="noConversion"/>
  </si>
  <si>
    <t>星期五</t>
    <phoneticPr fontId="5" type="noConversion"/>
  </si>
  <si>
    <t>22.0g</t>
    <phoneticPr fontId="5" type="noConversion"/>
  </si>
  <si>
    <t>新鮮龍骨</t>
    <phoneticPr fontId="5" type="noConversion"/>
  </si>
  <si>
    <t>干絲</t>
    <phoneticPr fontId="5" type="noConversion"/>
  </si>
  <si>
    <r>
      <t>新鮮竹筍</t>
    </r>
    <r>
      <rPr>
        <sz val="20"/>
        <rFont val="新細明體"/>
        <family val="1"/>
        <charset val="136"/>
      </rPr>
      <t xml:space="preserve"> </t>
    </r>
    <phoneticPr fontId="5" type="noConversion"/>
  </si>
  <si>
    <t>敏豆</t>
    <phoneticPr fontId="5" type="noConversion"/>
  </si>
  <si>
    <t>冷</t>
    <phoneticPr fontId="5" type="noConversion"/>
  </si>
  <si>
    <t>鮮肉包</t>
    <phoneticPr fontId="5" type="noConversion"/>
  </si>
  <si>
    <t>新鮮腿排</t>
    <phoneticPr fontId="5" type="noConversion"/>
  </si>
  <si>
    <t>麵條</t>
    <phoneticPr fontId="5" type="noConversion"/>
  </si>
  <si>
    <t>蒸煮</t>
    <phoneticPr fontId="5" type="noConversion"/>
  </si>
  <si>
    <t>706.5K</t>
    <phoneticPr fontId="5" type="noConversion"/>
  </si>
  <si>
    <t>小捲</t>
    <phoneticPr fontId="5" type="noConversion"/>
  </si>
  <si>
    <t>玉米塊</t>
    <phoneticPr fontId="5" type="noConversion"/>
  </si>
  <si>
    <t>香菇</t>
    <phoneticPr fontId="5" type="noConversion"/>
  </si>
  <si>
    <t>星期四</t>
    <phoneticPr fontId="5" type="noConversion"/>
  </si>
  <si>
    <t>糙米</t>
    <phoneticPr fontId="5" type="noConversion"/>
  </si>
  <si>
    <t>味噌</t>
    <phoneticPr fontId="5" type="noConversion"/>
  </si>
  <si>
    <t>鴿蛋</t>
    <phoneticPr fontId="5" type="noConversion"/>
  </si>
  <si>
    <t>醬汁</t>
    <phoneticPr fontId="5" type="noConversion"/>
  </si>
  <si>
    <t>地瓜</t>
    <phoneticPr fontId="5" type="noConversion"/>
  </si>
  <si>
    <t>冬瓜</t>
    <phoneticPr fontId="5" type="noConversion"/>
  </si>
  <si>
    <t>餛飩</t>
    <phoneticPr fontId="5" type="noConversion"/>
  </si>
  <si>
    <t>醃</t>
    <phoneticPr fontId="5" type="noConversion"/>
  </si>
  <si>
    <t>筍干</t>
    <phoneticPr fontId="5" type="noConversion"/>
  </si>
  <si>
    <t>醣類：</t>
    <phoneticPr fontId="5" type="noConversion"/>
  </si>
  <si>
    <t>大卡</t>
    <phoneticPr fontId="5" type="noConversion"/>
  </si>
  <si>
    <t>g</t>
    <phoneticPr fontId="5" type="noConversion"/>
  </si>
  <si>
    <t>110.2月第三週菜單明細(新港國小-國華廠商)</t>
    <phoneticPr fontId="5" type="noConversion"/>
  </si>
  <si>
    <t>27.0g</t>
    <phoneticPr fontId="5" type="noConversion"/>
  </si>
  <si>
    <t>鳳梨</t>
    <phoneticPr fontId="5" type="noConversion"/>
  </si>
  <si>
    <t>杏鮑菇</t>
    <phoneticPr fontId="5" type="noConversion"/>
  </si>
  <si>
    <t>結頭菜</t>
    <phoneticPr fontId="5" type="noConversion"/>
  </si>
  <si>
    <t>新鮮馬鈴薯</t>
    <phoneticPr fontId="5" type="noConversion"/>
  </si>
  <si>
    <t>新鮮翅腿</t>
    <phoneticPr fontId="5" type="noConversion"/>
  </si>
  <si>
    <t>27.1g</t>
    <phoneticPr fontId="5" type="noConversion"/>
  </si>
  <si>
    <t>蝦仁</t>
    <phoneticPr fontId="5" type="noConversion"/>
  </si>
  <si>
    <t xml:space="preserve">高麗菜 </t>
    <phoneticPr fontId="5" type="noConversion"/>
  </si>
  <si>
    <t>小米</t>
    <phoneticPr fontId="5" type="noConversion"/>
  </si>
  <si>
    <t>玉米</t>
    <phoneticPr fontId="5" type="noConversion"/>
  </si>
  <si>
    <t>紫菜</t>
    <phoneticPr fontId="5" type="noConversion"/>
  </si>
  <si>
    <t>花菜</t>
    <phoneticPr fontId="5" type="noConversion"/>
  </si>
  <si>
    <t>新鮮鴨肉</t>
    <phoneticPr fontId="5" type="noConversion"/>
  </si>
  <si>
    <t>27.7g</t>
    <phoneticPr fontId="5" type="noConversion"/>
  </si>
  <si>
    <t>金針菇</t>
    <phoneticPr fontId="5" type="noConversion"/>
  </si>
  <si>
    <t>芋頭</t>
    <phoneticPr fontId="5" type="noConversion"/>
  </si>
  <si>
    <t>星期三</t>
    <phoneticPr fontId="5" type="noConversion"/>
  </si>
  <si>
    <t>枸杞</t>
    <phoneticPr fontId="5" type="noConversion"/>
  </si>
  <si>
    <t>新鮮腿丁</t>
    <phoneticPr fontId="5" type="noConversion"/>
  </si>
  <si>
    <t>丸子</t>
    <phoneticPr fontId="5" type="noConversion"/>
  </si>
  <si>
    <t>95.5g</t>
    <phoneticPr fontId="5" type="noConversion"/>
  </si>
  <si>
    <t>米血</t>
    <phoneticPr fontId="5" type="noConversion"/>
  </si>
  <si>
    <t>大白菜</t>
    <phoneticPr fontId="5" type="noConversion"/>
  </si>
  <si>
    <t>新鮮豬里肌</t>
    <phoneticPr fontId="5" type="noConversion"/>
  </si>
  <si>
    <t>煮或烤</t>
    <phoneticPr fontId="5" type="noConversion"/>
  </si>
  <si>
    <t>730.7K</t>
    <phoneticPr fontId="5" type="noConversion"/>
  </si>
  <si>
    <t>29.9g</t>
    <phoneticPr fontId="5" type="noConversion"/>
  </si>
  <si>
    <t>新鮮竹筍</t>
    <phoneticPr fontId="5" type="noConversion"/>
  </si>
  <si>
    <t>麵糰包</t>
    <phoneticPr fontId="5" type="noConversion"/>
  </si>
  <si>
    <t>干條</t>
    <phoneticPr fontId="5" type="noConversion"/>
  </si>
  <si>
    <t>新鮮排骨</t>
    <phoneticPr fontId="5" type="noConversion"/>
  </si>
  <si>
    <t>燕麥</t>
    <phoneticPr fontId="5" type="noConversion"/>
  </si>
  <si>
    <t>101.0g</t>
    <phoneticPr fontId="5" type="noConversion"/>
  </si>
  <si>
    <t>綠豆芽</t>
    <phoneticPr fontId="5" type="noConversion"/>
  </si>
  <si>
    <t>海加</t>
    <phoneticPr fontId="5" type="noConversion"/>
  </si>
  <si>
    <t>魚條</t>
    <phoneticPr fontId="5" type="noConversion"/>
  </si>
  <si>
    <t>炸蒸烤</t>
    <phoneticPr fontId="5" type="noConversion"/>
  </si>
  <si>
    <t>709.0K</t>
    <phoneticPr fontId="5" type="noConversion"/>
  </si>
  <si>
    <t>海帶芽</t>
    <phoneticPr fontId="5" type="noConversion"/>
  </si>
  <si>
    <t>高麗菜</t>
    <phoneticPr fontId="5" type="noConversion"/>
  </si>
  <si>
    <t>新鮮雞翅</t>
    <phoneticPr fontId="5" type="noConversion"/>
  </si>
  <si>
    <t>110.2月第四週菜單明細(新港國小-國華廠商)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</si>
</sst>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11 月&quot;\ #\ &quot;日（一）&quot;"/>
    <numFmt numFmtId="177" formatCode="0.00_ "/>
    <numFmt numFmtId="178" formatCode="0;_ "/>
    <numFmt numFmtId="179" formatCode="0;_쐀"/>
    <numFmt numFmtId="180" formatCode="0_ "/>
    <numFmt numFmtId="181" formatCode="m&quot;月&quot;d&quot;日&quot;"/>
  </numFmts>
  <fonts count="7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華康粗明體"/>
      <family val="3"/>
      <charset val="136"/>
    </font>
    <font>
      <sz val="9"/>
      <name val="新細明體"/>
      <family val="2"/>
      <charset val="136"/>
      <scheme val="minor"/>
    </font>
    <font>
      <b/>
      <sz val="14"/>
      <name val="華康POP1體W5(P)"/>
      <family val="3"/>
      <charset val="136"/>
    </font>
    <font>
      <sz val="9"/>
      <name val="新細明體"/>
      <family val="1"/>
      <charset val="136"/>
    </font>
    <font>
      <b/>
      <sz val="16"/>
      <name val="華康粗明體"/>
      <family val="3"/>
      <charset val="136"/>
    </font>
    <font>
      <sz val="12"/>
      <name val="新細明體"/>
      <family val="3"/>
      <charset val="136"/>
    </font>
    <font>
      <sz val="12"/>
      <name val="華康細圓體"/>
      <family val="3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華康細圓體"/>
      <family val="3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indexed="8"/>
      <name val="Arial"/>
      <family val="2"/>
    </font>
    <font>
      <sz val="12"/>
      <color indexed="8"/>
      <name val="新細明體"/>
      <family val="1"/>
      <charset val="136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2"/>
      <color rgb="FF000000"/>
      <name val="細明體"/>
      <family val="2"/>
      <charset val="136"/>
    </font>
    <font>
      <sz val="15"/>
      <name val="新細明體"/>
      <family val="1"/>
      <charset val="136"/>
    </font>
    <font>
      <sz val="24"/>
      <name val="新細明體"/>
      <family val="1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rgb="FF000000"/>
      <name val="細明體"/>
      <family val="3"/>
      <charset val="136"/>
    </font>
    <font>
      <sz val="8"/>
      <color rgb="FF000000"/>
      <name val="Arial"/>
      <family val="2"/>
    </font>
    <font>
      <sz val="10"/>
      <name val="華康粗明體"/>
      <family val="3"/>
      <charset val="136"/>
    </font>
    <font>
      <sz val="12"/>
      <color rgb="FF000000"/>
      <name val="微軟正黑體"/>
      <family val="2"/>
      <charset val="136"/>
    </font>
    <font>
      <b/>
      <sz val="22"/>
      <name val="微軟正黑體"/>
      <family val="2"/>
      <charset val="136"/>
    </font>
    <font>
      <sz val="12"/>
      <color rgb="FF000000"/>
      <name val="Arial"/>
      <family val="2"/>
      <charset val="136"/>
    </font>
    <font>
      <b/>
      <sz val="14"/>
      <name val="微軟正黑體"/>
      <family val="2"/>
      <charset val="136"/>
    </font>
    <font>
      <sz val="8"/>
      <name val="新細明體"/>
      <family val="1"/>
      <charset val="136"/>
    </font>
    <font>
      <sz val="8"/>
      <name val="華康細圓體"/>
      <family val="3"/>
      <charset val="136"/>
    </font>
    <font>
      <b/>
      <sz val="10"/>
      <color indexed="48"/>
      <name val="新細明體"/>
      <family val="1"/>
      <charset val="136"/>
    </font>
    <font>
      <b/>
      <sz val="10"/>
      <color indexed="48"/>
      <name val="華康細圓體"/>
      <family val="3"/>
      <charset val="136"/>
    </font>
    <font>
      <sz val="6"/>
      <name val="新細明體"/>
      <family val="1"/>
      <charset val="136"/>
    </font>
    <font>
      <sz val="13"/>
      <name val="新細明體"/>
      <family val="1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8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6"/>
      <name val="Arial"/>
      <family val="2"/>
    </font>
    <font>
      <sz val="48"/>
      <color rgb="FFFF00FF"/>
      <name val="文鼎粗毛楷"/>
      <family val="3"/>
      <charset val="136"/>
    </font>
    <font>
      <sz val="30"/>
      <color rgb="FFFF0000"/>
      <name val="文鼎勘亭流"/>
      <family val="3"/>
      <charset val="136"/>
    </font>
    <font>
      <sz val="18"/>
      <name val="標楷體"/>
      <family val="4"/>
      <charset val="136"/>
    </font>
    <font>
      <sz val="15"/>
      <color indexed="8"/>
      <name val="新細明體"/>
      <family val="1"/>
      <charset val="136"/>
    </font>
    <font>
      <sz val="20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18"/>
      <name val="新細明體"/>
      <family val="1"/>
      <charset val="136"/>
    </font>
    <font>
      <sz val="16"/>
      <name val="標楷體"/>
      <family val="4"/>
      <charset val="136"/>
    </font>
    <font>
      <sz val="28"/>
      <name val="標楷體"/>
      <family val="4"/>
      <charset val="136"/>
    </font>
    <font>
      <sz val="20"/>
      <color theme="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5"/>
      <color theme="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29"/>
      </patternFill>
    </fill>
  </fills>
  <borders count="1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59"/>
      </top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theme="1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 style="thin">
        <color indexed="59"/>
      </left>
      <right style="medium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59"/>
      </left>
      <right style="thin">
        <color theme="1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theme="0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 style="thin">
        <color theme="1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33" fillId="0" borderId="0">
      <alignment vertical="center"/>
    </xf>
    <xf numFmtId="0" fontId="25" fillId="0" borderId="0">
      <alignment vertical="center"/>
    </xf>
    <xf numFmtId="0" fontId="25" fillId="0" borderId="0"/>
  </cellStyleXfs>
  <cellXfs count="817">
    <xf numFmtId="0" fontId="0" fillId="0" borderId="0" xfId="0">
      <alignment vertical="center"/>
    </xf>
    <xf numFmtId="0" fontId="2" fillId="0" borderId="0" xfId="1" applyFont="1"/>
    <xf numFmtId="0" fontId="8" fillId="0" borderId="0" xfId="1" applyFont="1"/>
    <xf numFmtId="0" fontId="11" fillId="0" borderId="0" xfId="1" applyFont="1"/>
    <xf numFmtId="0" fontId="13" fillId="0" borderId="0" xfId="1" applyFont="1"/>
    <xf numFmtId="0" fontId="15" fillId="0" borderId="0" xfId="1" applyFont="1"/>
    <xf numFmtId="0" fontId="17" fillId="0" borderId="0" xfId="1" applyFont="1"/>
    <xf numFmtId="0" fontId="19" fillId="0" borderId="0" xfId="1" applyFont="1"/>
    <xf numFmtId="0" fontId="20" fillId="0" borderId="0" xfId="1" applyFont="1"/>
    <xf numFmtId="0" fontId="22" fillId="0" borderId="0" xfId="2" applyFont="1" applyFill="1" applyBorder="1" applyAlignment="1">
      <alignment horizontal="left"/>
    </xf>
    <xf numFmtId="0" fontId="22" fillId="0" borderId="0" xfId="2" applyFont="1" applyFill="1" applyBorder="1" applyAlignment="1">
      <alignment horizontal="center" shrinkToFit="1"/>
    </xf>
    <xf numFmtId="0" fontId="1" fillId="0" borderId="0" xfId="2" applyFont="1" applyFill="1" applyBorder="1" applyAlignment="1">
      <alignment horizontal="center" shrinkToFit="1"/>
    </xf>
    <xf numFmtId="0" fontId="1" fillId="0" borderId="0" xfId="2" applyFont="1" applyFill="1" applyBorder="1">
      <alignment vertical="center"/>
    </xf>
    <xf numFmtId="0" fontId="1" fillId="0" borderId="0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177" fontId="1" fillId="0" borderId="15" xfId="2" applyNumberFormat="1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vertical="center" textRotation="255"/>
    </xf>
    <xf numFmtId="0" fontId="1" fillId="0" borderId="17" xfId="2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center" vertical="center" shrinkToFit="1"/>
    </xf>
    <xf numFmtId="0" fontId="1" fillId="0" borderId="18" xfId="2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 shrinkToFit="1"/>
    </xf>
    <xf numFmtId="0" fontId="1" fillId="0" borderId="19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22" xfId="2" applyFont="1" applyFill="1" applyBorder="1" applyAlignment="1">
      <alignment horizontal="center"/>
    </xf>
    <xf numFmtId="0" fontId="0" fillId="0" borderId="5" xfId="2" applyFont="1" applyFill="1" applyBorder="1" applyAlignment="1">
      <alignment horizontal="center" vertical="center" shrinkToFit="1"/>
    </xf>
    <xf numFmtId="0" fontId="1" fillId="0" borderId="26" xfId="2" applyFont="1" applyFill="1" applyBorder="1">
      <alignment vertical="center"/>
    </xf>
    <xf numFmtId="0" fontId="1" fillId="0" borderId="25" xfId="2" applyFont="1" applyFill="1" applyBorder="1" applyAlignment="1">
      <alignment horizontal="center" vertical="center"/>
    </xf>
    <xf numFmtId="0" fontId="1" fillId="0" borderId="27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/>
    </xf>
    <xf numFmtId="0" fontId="23" fillId="0" borderId="29" xfId="2" applyFont="1" applyFill="1" applyBorder="1" applyAlignment="1">
      <alignment vertical="center" wrapText="1"/>
    </xf>
    <xf numFmtId="0" fontId="24" fillId="0" borderId="29" xfId="2" applyFont="1" applyFill="1" applyBorder="1" applyAlignment="1">
      <alignment vertical="center" wrapText="1"/>
    </xf>
    <xf numFmtId="0" fontId="1" fillId="0" borderId="30" xfId="2" applyFont="1" applyFill="1" applyBorder="1" applyAlignment="1">
      <alignment horizontal="right" vertical="center" shrinkToFit="1"/>
    </xf>
    <xf numFmtId="0" fontId="23" fillId="0" borderId="29" xfId="2" applyFont="1" applyBorder="1" applyAlignment="1">
      <alignment vertical="center" wrapText="1"/>
    </xf>
    <xf numFmtId="0" fontId="24" fillId="0" borderId="29" xfId="2" applyFont="1" applyBorder="1" applyAlignment="1">
      <alignment vertical="center" wrapText="1"/>
    </xf>
    <xf numFmtId="0" fontId="25" fillId="0" borderId="29" xfId="2" applyFont="1" applyBorder="1" applyAlignment="1">
      <alignment vertical="center" wrapText="1"/>
    </xf>
    <xf numFmtId="0" fontId="26" fillId="0" borderId="29" xfId="2" applyFont="1" applyFill="1" applyBorder="1" applyAlignment="1">
      <alignment vertical="center" wrapText="1"/>
    </xf>
    <xf numFmtId="0" fontId="24" fillId="0" borderId="29" xfId="2" applyFont="1" applyFill="1" applyBorder="1" applyAlignment="1">
      <alignment horizontal="right" vertical="center" shrinkToFit="1"/>
    </xf>
    <xf numFmtId="0" fontId="27" fillId="0" borderId="29" xfId="2" applyFont="1" applyFill="1" applyBorder="1" applyAlignment="1">
      <alignment vertical="center" wrapText="1"/>
    </xf>
    <xf numFmtId="0" fontId="24" fillId="0" borderId="29" xfId="2" applyFont="1" applyFill="1" applyBorder="1" applyAlignment="1">
      <alignment vertical="center" shrinkToFit="1"/>
    </xf>
    <xf numFmtId="0" fontId="23" fillId="0" borderId="29" xfId="2" applyFont="1" applyFill="1" applyBorder="1" applyAlignment="1">
      <alignment vertical="center" shrinkToFit="1"/>
    </xf>
    <xf numFmtId="0" fontId="0" fillId="0" borderId="30" xfId="2" applyFont="1" applyFill="1" applyBorder="1" applyAlignment="1">
      <alignment horizontal="left" vertical="center" shrinkToFit="1"/>
    </xf>
    <xf numFmtId="0" fontId="0" fillId="0" borderId="30" xfId="2" applyFont="1" applyFill="1" applyBorder="1" applyAlignment="1">
      <alignment horizontal="right" vertical="center" shrinkToFit="1"/>
    </xf>
    <xf numFmtId="0" fontId="1" fillId="0" borderId="32" xfId="2" applyFont="1" applyFill="1" applyBorder="1" applyAlignment="1">
      <alignment horizontal="right"/>
    </xf>
    <xf numFmtId="0" fontId="1" fillId="0" borderId="31" xfId="2" applyFont="1" applyFill="1" applyBorder="1" applyAlignment="1">
      <alignment horizontal="center" vertical="center" shrinkToFit="1"/>
    </xf>
    <xf numFmtId="0" fontId="1" fillId="0" borderId="33" xfId="2" applyFont="1" applyFill="1" applyBorder="1" applyAlignment="1">
      <alignment horizontal="center" vertical="center"/>
    </xf>
    <xf numFmtId="0" fontId="23" fillId="0" borderId="34" xfId="2" applyFont="1" applyFill="1" applyBorder="1" applyAlignment="1">
      <alignment vertical="center" wrapText="1"/>
    </xf>
    <xf numFmtId="0" fontId="24" fillId="0" borderId="34" xfId="2" applyFont="1" applyFill="1" applyBorder="1" applyAlignment="1">
      <alignment vertical="center" wrapText="1"/>
    </xf>
    <xf numFmtId="0" fontId="1" fillId="0" borderId="31" xfId="2" applyFont="1" applyFill="1" applyBorder="1" applyAlignment="1">
      <alignment horizontal="right" vertical="center" shrinkToFit="1"/>
    </xf>
    <xf numFmtId="0" fontId="23" fillId="0" borderId="34" xfId="2" applyFont="1" applyBorder="1" applyAlignment="1">
      <alignment vertical="center" wrapText="1"/>
    </xf>
    <xf numFmtId="0" fontId="24" fillId="0" borderId="34" xfId="2" applyFont="1" applyBorder="1" applyAlignment="1">
      <alignment vertical="center" wrapText="1"/>
    </xf>
    <xf numFmtId="0" fontId="25" fillId="0" borderId="34" xfId="2" applyFont="1" applyBorder="1" applyAlignment="1">
      <alignment vertical="center" wrapText="1"/>
    </xf>
    <xf numFmtId="0" fontId="26" fillId="0" borderId="34" xfId="2" applyFont="1" applyFill="1" applyBorder="1" applyAlignment="1">
      <alignment vertical="center" wrapText="1"/>
    </xf>
    <xf numFmtId="0" fontId="24" fillId="0" borderId="34" xfId="2" applyFont="1" applyFill="1" applyBorder="1" applyAlignment="1">
      <alignment horizontal="right" vertical="center" shrinkToFit="1"/>
    </xf>
    <xf numFmtId="0" fontId="27" fillId="0" borderId="34" xfId="2" applyFont="1" applyFill="1" applyBorder="1" applyAlignment="1">
      <alignment vertical="center" wrapText="1"/>
    </xf>
    <xf numFmtId="0" fontId="24" fillId="0" borderId="34" xfId="2" applyFont="1" applyFill="1" applyBorder="1" applyAlignment="1">
      <alignment vertical="center" shrinkToFit="1"/>
    </xf>
    <xf numFmtId="0" fontId="1" fillId="0" borderId="31" xfId="2" applyFont="1" applyFill="1" applyBorder="1" applyAlignment="1">
      <alignment horizontal="left" vertical="center" shrinkToFit="1"/>
    </xf>
    <xf numFmtId="0" fontId="28" fillId="0" borderId="34" xfId="2" applyFont="1" applyFill="1" applyBorder="1" applyAlignment="1">
      <alignment vertical="center" wrapText="1"/>
    </xf>
    <xf numFmtId="0" fontId="1" fillId="0" borderId="32" xfId="2" applyFont="1" applyFill="1" applyBorder="1">
      <alignment vertical="center"/>
    </xf>
    <xf numFmtId="0" fontId="1" fillId="0" borderId="3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wrapText="1"/>
    </xf>
    <xf numFmtId="178" fontId="1" fillId="0" borderId="0" xfId="2" applyNumberFormat="1" applyFont="1" applyFill="1" applyBorder="1" applyAlignment="1">
      <alignment horizontal="center" vertical="center"/>
    </xf>
    <xf numFmtId="179" fontId="1" fillId="0" borderId="0" xfId="2" applyNumberFormat="1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vertical="center" textRotation="180" shrinkToFit="1"/>
    </xf>
    <xf numFmtId="0" fontId="23" fillId="0" borderId="34" xfId="2" applyFont="1" applyFill="1" applyBorder="1" applyAlignment="1">
      <alignment vertical="center" shrinkToFit="1"/>
    </xf>
    <xf numFmtId="0" fontId="0" fillId="0" borderId="31" xfId="2" applyFont="1" applyFill="1" applyBorder="1" applyAlignment="1">
      <alignment horizontal="left" vertical="center" shrinkToFit="1"/>
    </xf>
    <xf numFmtId="0" fontId="0" fillId="0" borderId="31" xfId="2" applyFont="1" applyFill="1" applyBorder="1" applyAlignment="1">
      <alignment horizontal="right" vertical="center" shrinkToFit="1"/>
    </xf>
    <xf numFmtId="0" fontId="0" fillId="0" borderId="31" xfId="2" applyFont="1" applyFill="1" applyBorder="1" applyAlignment="1">
      <alignment vertical="center" shrinkToFit="1"/>
    </xf>
    <xf numFmtId="0" fontId="0" fillId="0" borderId="31" xfId="2" applyFont="1" applyFill="1" applyBorder="1" applyAlignment="1">
      <alignment vertical="center" textRotation="180" shrinkToFit="1"/>
    </xf>
    <xf numFmtId="0" fontId="1" fillId="0" borderId="31" xfId="2" applyFont="1" applyFill="1" applyBorder="1" applyAlignment="1">
      <alignment horizontal="center"/>
    </xf>
    <xf numFmtId="0" fontId="1" fillId="0" borderId="33" xfId="2" applyFont="1" applyFill="1" applyBorder="1" applyAlignment="1">
      <alignment horizontal="center"/>
    </xf>
    <xf numFmtId="0" fontId="1" fillId="0" borderId="35" xfId="2" applyFont="1" applyFill="1" applyBorder="1" applyAlignment="1">
      <alignment horizontal="center" vertical="center" shrinkToFit="1"/>
    </xf>
    <xf numFmtId="0" fontId="1" fillId="0" borderId="36" xfId="2" applyFont="1" applyFill="1" applyBorder="1">
      <alignment vertical="center"/>
    </xf>
    <xf numFmtId="0" fontId="1" fillId="0" borderId="31" xfId="2" applyFont="1" applyFill="1" applyBorder="1" applyAlignment="1">
      <alignment horizontal="left" vertical="center"/>
    </xf>
    <xf numFmtId="0" fontId="1" fillId="0" borderId="37" xfId="2" applyFont="1" applyFill="1" applyBorder="1" applyAlignment="1">
      <alignment horizontal="center" vertical="center" shrinkToFit="1"/>
    </xf>
    <xf numFmtId="0" fontId="1" fillId="0" borderId="38" xfId="2" applyFont="1" applyFill="1" applyBorder="1" applyAlignment="1">
      <alignment horizontal="right"/>
    </xf>
    <xf numFmtId="0" fontId="1" fillId="0" borderId="39" xfId="2" applyFont="1" applyFill="1" applyBorder="1" applyAlignment="1">
      <alignment vertical="center" textRotation="180" shrinkToFit="1"/>
    </xf>
    <xf numFmtId="0" fontId="1" fillId="0" borderId="39" xfId="2" applyFont="1" applyFill="1" applyBorder="1" applyAlignment="1">
      <alignment horizontal="left" vertical="center" shrinkToFit="1"/>
    </xf>
    <xf numFmtId="0" fontId="1" fillId="0" borderId="40" xfId="2" applyFont="1" applyFill="1" applyBorder="1" applyAlignment="1">
      <alignment horizontal="right"/>
    </xf>
    <xf numFmtId="0" fontId="1" fillId="0" borderId="39" xfId="2" applyFont="1" applyFill="1" applyBorder="1" applyAlignment="1">
      <alignment horizontal="left"/>
    </xf>
    <xf numFmtId="0" fontId="1" fillId="0" borderId="41" xfId="2" applyFont="1" applyFill="1" applyBorder="1" applyAlignment="1">
      <alignment horizontal="center"/>
    </xf>
    <xf numFmtId="9" fontId="1" fillId="0" borderId="0" xfId="2" applyNumberFormat="1" applyFont="1" applyFill="1" applyBorder="1">
      <alignment vertical="center"/>
    </xf>
    <xf numFmtId="0" fontId="1" fillId="0" borderId="5" xfId="2" applyFont="1" applyFill="1" applyBorder="1" applyAlignment="1">
      <alignment horizontal="center" vertical="center" shrinkToFit="1"/>
    </xf>
    <xf numFmtId="0" fontId="1" fillId="0" borderId="42" xfId="2" applyFont="1" applyFill="1" applyBorder="1" applyAlignment="1">
      <alignment horizontal="center" vertical="center" shrinkToFit="1"/>
    </xf>
    <xf numFmtId="0" fontId="24" fillId="0" borderId="43" xfId="2" applyFont="1" applyFill="1" applyBorder="1" applyAlignment="1">
      <alignment vertical="center" shrinkToFit="1"/>
    </xf>
    <xf numFmtId="0" fontId="1" fillId="0" borderId="30" xfId="2" applyFont="1" applyFill="1" applyBorder="1" applyAlignment="1">
      <alignment horizontal="left" vertical="center" shrinkToFit="1"/>
    </xf>
    <xf numFmtId="0" fontId="24" fillId="0" borderId="44" xfId="2" applyFont="1" applyFill="1" applyBorder="1" applyAlignment="1">
      <alignment vertical="center" shrinkToFit="1"/>
    </xf>
    <xf numFmtId="0" fontId="24" fillId="0" borderId="34" xfId="2" applyFont="1" applyFill="1" applyBorder="1" applyAlignment="1">
      <alignment horizontal="left" vertical="center" shrinkToFit="1"/>
    </xf>
    <xf numFmtId="0" fontId="1" fillId="0" borderId="28" xfId="2" applyFont="1" applyFill="1" applyBorder="1" applyAlignment="1">
      <alignment horizontal="center" vertical="center" shrinkToFit="1"/>
    </xf>
    <xf numFmtId="0" fontId="1" fillId="0" borderId="45" xfId="2" applyFont="1" applyFill="1" applyBorder="1" applyAlignment="1">
      <alignment horizontal="right"/>
    </xf>
    <xf numFmtId="0" fontId="1" fillId="0" borderId="31" xfId="2" applyFont="1" applyFill="1" applyBorder="1" applyAlignment="1">
      <alignment horizontal="left"/>
    </xf>
    <xf numFmtId="0" fontId="1" fillId="0" borderId="25" xfId="2" applyFont="1" applyFill="1" applyBorder="1" applyAlignment="1">
      <alignment horizontal="center" vertical="center" shrinkToFit="1"/>
    </xf>
    <xf numFmtId="0" fontId="28" fillId="0" borderId="29" xfId="2" applyFont="1" applyFill="1" applyBorder="1" applyAlignment="1">
      <alignment vertical="center" wrapText="1"/>
    </xf>
    <xf numFmtId="0" fontId="26" fillId="0" borderId="43" xfId="2" applyFont="1" applyFill="1" applyBorder="1" applyAlignment="1">
      <alignment vertical="center" wrapText="1"/>
    </xf>
    <xf numFmtId="0" fontId="26" fillId="0" borderId="44" xfId="2" applyFont="1" applyFill="1" applyBorder="1" applyAlignment="1">
      <alignment vertical="center" wrapText="1"/>
    </xf>
    <xf numFmtId="0" fontId="1" fillId="0" borderId="45" xfId="2" applyFont="1" applyFill="1" applyBorder="1" applyAlignment="1">
      <alignment horizontal="left" vertical="center" shrinkToFit="1"/>
    </xf>
    <xf numFmtId="0" fontId="24" fillId="0" borderId="34" xfId="3" applyFont="1" applyFill="1" applyBorder="1" applyAlignment="1">
      <alignment vertical="center" shrinkToFit="1"/>
    </xf>
    <xf numFmtId="0" fontId="1" fillId="0" borderId="47" xfId="2" applyFont="1" applyFill="1" applyBorder="1" applyAlignment="1">
      <alignment horizontal="left" vertical="center" shrinkToFit="1"/>
    </xf>
    <xf numFmtId="0" fontId="24" fillId="0" borderId="34" xfId="4" applyFont="1" applyFill="1" applyBorder="1" applyAlignment="1">
      <alignment vertical="center" shrinkToFit="1"/>
    </xf>
    <xf numFmtId="0" fontId="0" fillId="0" borderId="45" xfId="2" applyFont="1" applyFill="1" applyBorder="1" applyAlignment="1">
      <alignment horizontal="left" vertical="center" shrinkToFit="1"/>
    </xf>
    <xf numFmtId="0" fontId="0" fillId="0" borderId="0" xfId="2" applyFont="1" applyFill="1" applyBorder="1" applyAlignment="1">
      <alignment vertical="center" textRotation="180" shrinkToFit="1"/>
    </xf>
    <xf numFmtId="0" fontId="0" fillId="0" borderId="34" xfId="2" applyFont="1" applyFill="1" applyBorder="1" applyAlignment="1">
      <alignment vertical="center" textRotation="180" shrinkToFit="1"/>
    </xf>
    <xf numFmtId="0" fontId="0" fillId="0" borderId="48" xfId="2" applyFont="1" applyFill="1" applyBorder="1" applyAlignment="1">
      <alignment horizontal="right" vertical="center" shrinkToFit="1"/>
    </xf>
    <xf numFmtId="0" fontId="1" fillId="0" borderId="49" xfId="2" applyFont="1" applyFill="1" applyBorder="1" applyAlignment="1">
      <alignment horizontal="center" vertical="center" shrinkToFit="1"/>
    </xf>
    <xf numFmtId="0" fontId="1" fillId="0" borderId="50" xfId="2" applyFont="1" applyFill="1" applyBorder="1">
      <alignment vertical="center"/>
    </xf>
    <xf numFmtId="0" fontId="1" fillId="0" borderId="51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vertical="center" textRotation="180" shrinkToFit="1"/>
    </xf>
    <xf numFmtId="0" fontId="1" fillId="0" borderId="52" xfId="2" applyFont="1" applyFill="1" applyBorder="1" applyAlignment="1">
      <alignment vertical="center" textRotation="180" shrinkToFit="1"/>
    </xf>
    <xf numFmtId="0" fontId="1" fillId="0" borderId="54" xfId="2" applyFont="1" applyFill="1" applyBorder="1" applyAlignment="1">
      <alignment horizontal="center" vertical="center"/>
    </xf>
    <xf numFmtId="0" fontId="24" fillId="2" borderId="29" xfId="2" applyFont="1" applyFill="1" applyBorder="1" applyAlignment="1">
      <alignment vertical="center" wrapText="1"/>
    </xf>
    <xf numFmtId="0" fontId="1" fillId="0" borderId="55" xfId="2" applyFont="1" applyFill="1" applyBorder="1" applyAlignment="1">
      <alignment horizontal="center" vertical="center"/>
    </xf>
    <xf numFmtId="0" fontId="24" fillId="2" borderId="34" xfId="2" applyFont="1" applyFill="1" applyBorder="1" applyAlignment="1">
      <alignment vertical="center" wrapText="1"/>
    </xf>
    <xf numFmtId="0" fontId="1" fillId="0" borderId="56" xfId="2" applyFont="1" applyFill="1" applyBorder="1" applyAlignment="1">
      <alignment vertical="center" textRotation="180" shrinkToFit="1"/>
    </xf>
    <xf numFmtId="0" fontId="1" fillId="0" borderId="56" xfId="2" applyFont="1" applyFill="1" applyBorder="1" applyAlignment="1">
      <alignment horizontal="left" vertical="center" shrinkToFit="1"/>
    </xf>
    <xf numFmtId="0" fontId="24" fillId="0" borderId="52" xfId="2" applyFont="1" applyFill="1" applyBorder="1" applyAlignment="1">
      <alignment vertical="center" wrapText="1"/>
    </xf>
    <xf numFmtId="0" fontId="1" fillId="0" borderId="56" xfId="2" applyFont="1" applyFill="1" applyBorder="1" applyAlignment="1">
      <alignment horizontal="right" vertical="center" shrinkToFit="1"/>
    </xf>
    <xf numFmtId="0" fontId="1" fillId="0" borderId="54" xfId="2" applyFont="1" applyFill="1" applyBorder="1" applyAlignment="1">
      <alignment horizontal="center" vertical="top"/>
    </xf>
    <xf numFmtId="0" fontId="1" fillId="0" borderId="57" xfId="2" applyFont="1" applyFill="1" applyBorder="1" applyAlignment="1">
      <alignment horizontal="center" vertical="center" shrinkToFit="1"/>
    </xf>
    <xf numFmtId="0" fontId="1" fillId="0" borderId="58" xfId="2" applyFont="1" applyFill="1" applyBorder="1" applyAlignment="1">
      <alignment horizontal="right"/>
    </xf>
    <xf numFmtId="0" fontId="1" fillId="0" borderId="59" xfId="2" applyFont="1" applyFill="1" applyBorder="1" applyAlignment="1">
      <alignment vertical="center" textRotation="180" shrinkToFit="1"/>
    </xf>
    <xf numFmtId="0" fontId="1" fillId="0" borderId="59" xfId="2" applyFont="1" applyFill="1" applyBorder="1" applyAlignment="1">
      <alignment horizontal="left" vertical="center" shrinkToFit="1"/>
    </xf>
    <xf numFmtId="0" fontId="1" fillId="0" borderId="60" xfId="2" applyFont="1" applyFill="1" applyBorder="1" applyAlignment="1">
      <alignment horizontal="right"/>
    </xf>
    <xf numFmtId="0" fontId="1" fillId="0" borderId="59" xfId="2" applyFont="1" applyFill="1" applyBorder="1" applyAlignment="1">
      <alignment horizontal="left" vertical="center"/>
    </xf>
    <xf numFmtId="0" fontId="1" fillId="0" borderId="61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Border="1" applyAlignment="1">
      <alignment horizontal="right" vertical="top"/>
    </xf>
    <xf numFmtId="0" fontId="1" fillId="0" borderId="0" xfId="2" applyFont="1" applyFill="1" applyBorder="1" applyAlignment="1">
      <alignment horizontal="left" vertical="center" shrinkToFit="1"/>
    </xf>
    <xf numFmtId="0" fontId="1" fillId="0" borderId="0" xfId="2" applyFont="1" applyFill="1" applyAlignment="1">
      <alignment horizontal="left" vertical="center"/>
    </xf>
    <xf numFmtId="0" fontId="29" fillId="0" borderId="0" xfId="2" applyFont="1" applyFill="1">
      <alignment vertical="center"/>
    </xf>
    <xf numFmtId="0" fontId="29" fillId="0" borderId="0" xfId="2" applyFont="1" applyFill="1" applyAlignment="1">
      <alignment horizontal="left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0" fontId="1" fillId="0" borderId="29" xfId="5" applyFont="1" applyFill="1" applyBorder="1" applyAlignment="1">
      <alignment vertical="center"/>
    </xf>
    <xf numFmtId="0" fontId="1" fillId="0" borderId="62" xfId="2" applyFont="1" applyFill="1" applyBorder="1" applyAlignment="1">
      <alignment horizontal="right" vertical="center" shrinkToFit="1"/>
    </xf>
    <xf numFmtId="0" fontId="25" fillId="0" borderId="29" xfId="2" applyFont="1" applyFill="1" applyBorder="1" applyAlignment="1">
      <alignment vertical="center" wrapText="1"/>
    </xf>
    <xf numFmtId="0" fontId="1" fillId="0" borderId="34" xfId="5" applyFont="1" applyFill="1" applyBorder="1" applyAlignment="1">
      <alignment vertical="center"/>
    </xf>
    <xf numFmtId="0" fontId="25" fillId="0" borderId="34" xfId="2" applyFont="1" applyFill="1" applyBorder="1" applyAlignment="1">
      <alignment vertical="center" wrapText="1"/>
    </xf>
    <xf numFmtId="0" fontId="1" fillId="0" borderId="63" xfId="2" applyFont="1" applyFill="1" applyBorder="1" applyAlignment="1">
      <alignment horizontal="center" vertical="center" shrinkToFit="1"/>
    </xf>
    <xf numFmtId="0" fontId="31" fillId="0" borderId="29" xfId="5" applyFont="1" applyFill="1" applyBorder="1" applyAlignment="1">
      <alignment horizontal="left" vertical="center"/>
    </xf>
    <xf numFmtId="0" fontId="31" fillId="0" borderId="29" xfId="5" applyFont="1" applyFill="1" applyBorder="1" applyAlignment="1">
      <alignment horizontal="right" vertical="center"/>
    </xf>
    <xf numFmtId="0" fontId="31" fillId="0" borderId="34" xfId="5" applyFont="1" applyFill="1" applyBorder="1" applyAlignment="1">
      <alignment horizontal="left" vertical="center"/>
    </xf>
    <xf numFmtId="0" fontId="31" fillId="0" borderId="34" xfId="5" applyFont="1" applyFill="1" applyBorder="1" applyAlignment="1">
      <alignment horizontal="right" vertical="center"/>
    </xf>
    <xf numFmtId="0" fontId="0" fillId="0" borderId="42" xfId="2" applyFont="1" applyFill="1" applyBorder="1" applyAlignment="1">
      <alignment horizontal="center" vertical="center" shrinkToFit="1"/>
    </xf>
    <xf numFmtId="0" fontId="1" fillId="0" borderId="32" xfId="2" applyFont="1" applyFill="1" applyBorder="1" applyAlignment="1">
      <alignment vertical="center" shrinkToFit="1"/>
    </xf>
    <xf numFmtId="0" fontId="1" fillId="0" borderId="32" xfId="2" applyFont="1" applyFill="1" applyBorder="1" applyAlignment="1">
      <alignment horizontal="left" vertical="center" shrinkToFit="1"/>
    </xf>
    <xf numFmtId="0" fontId="24" fillId="0" borderId="34" xfId="3" applyFont="1" applyFill="1" applyBorder="1" applyAlignment="1">
      <alignment vertical="center" wrapText="1"/>
    </xf>
    <xf numFmtId="0" fontId="24" fillId="0" borderId="34" xfId="4" applyFont="1" applyFill="1" applyBorder="1" applyAlignment="1">
      <alignment vertical="center" wrapText="1"/>
    </xf>
    <xf numFmtId="0" fontId="1" fillId="0" borderId="34" xfId="2" applyFont="1" applyFill="1" applyBorder="1" applyAlignment="1">
      <alignment horizontal="right" vertical="center" shrinkToFit="1"/>
    </xf>
    <xf numFmtId="0" fontId="25" fillId="0" borderId="34" xfId="2" applyFont="1" applyFill="1" applyBorder="1" applyAlignment="1">
      <alignment horizontal="left" vertical="center" shrinkToFit="1"/>
    </xf>
    <xf numFmtId="0" fontId="1" fillId="0" borderId="34" xfId="2" applyFont="1" applyFill="1" applyBorder="1" applyAlignment="1">
      <alignment horizontal="left" vertical="center" shrinkToFit="1"/>
    </xf>
    <xf numFmtId="0" fontId="1" fillId="0" borderId="34" xfId="2" applyFont="1" applyFill="1" applyBorder="1" applyAlignment="1">
      <alignment vertical="center" textRotation="180" shrinkToFit="1"/>
    </xf>
    <xf numFmtId="0" fontId="1" fillId="0" borderId="52" xfId="2" applyFont="1" applyFill="1" applyBorder="1" applyAlignment="1">
      <alignment horizontal="left" vertical="center" shrinkToFit="1"/>
    </xf>
    <xf numFmtId="0" fontId="1" fillId="0" borderId="29" xfId="2" applyFont="1" applyFill="1" applyBorder="1" applyAlignment="1">
      <alignment horizontal="left" vertical="center" shrinkToFit="1"/>
    </xf>
    <xf numFmtId="0" fontId="1" fillId="0" borderId="29" xfId="2" applyFont="1" applyFill="1" applyBorder="1" applyAlignment="1">
      <alignment horizontal="right" vertical="center" shrinkToFit="1"/>
    </xf>
    <xf numFmtId="0" fontId="1" fillId="0" borderId="48" xfId="2" applyFont="1" applyFill="1" applyBorder="1" applyAlignment="1">
      <alignment vertical="center" textRotation="180" shrinkToFit="1"/>
    </xf>
    <xf numFmtId="0" fontId="25" fillId="0" borderId="34" xfId="2" applyFont="1" applyFill="1" applyBorder="1" applyAlignment="1">
      <alignment horizontal="right" vertical="center" wrapText="1"/>
    </xf>
    <xf numFmtId="0" fontId="31" fillId="2" borderId="29" xfId="5" applyFont="1" applyFill="1" applyBorder="1" applyAlignment="1">
      <alignment horizontal="left" vertical="center"/>
    </xf>
    <xf numFmtId="0" fontId="31" fillId="2" borderId="29" xfId="5" applyFont="1" applyFill="1" applyBorder="1" applyAlignment="1">
      <alignment horizontal="right" vertical="center"/>
    </xf>
    <xf numFmtId="0" fontId="25" fillId="0" borderId="30" xfId="2" applyFont="1" applyFill="1" applyBorder="1" applyAlignment="1">
      <alignment vertical="center" wrapText="1"/>
    </xf>
    <xf numFmtId="0" fontId="0" fillId="2" borderId="34" xfId="5" applyFont="1" applyFill="1" applyBorder="1" applyAlignment="1">
      <alignment vertical="center"/>
    </xf>
    <xf numFmtId="0" fontId="25" fillId="0" borderId="31" xfId="2" applyFont="1" applyFill="1" applyBorder="1" applyAlignment="1">
      <alignment horizontal="right" vertical="center" wrapText="1"/>
    </xf>
    <xf numFmtId="0" fontId="25" fillId="0" borderId="31" xfId="2" applyFont="1" applyFill="1" applyBorder="1" applyAlignment="1">
      <alignment vertical="center" wrapText="1"/>
    </xf>
    <xf numFmtId="0" fontId="1" fillId="0" borderId="66" xfId="2" applyFont="1" applyFill="1" applyBorder="1" applyAlignment="1">
      <alignment vertical="center" textRotation="180" shrinkToFit="1"/>
    </xf>
    <xf numFmtId="0" fontId="0" fillId="0" borderId="29" xfId="2" applyFont="1" applyFill="1" applyBorder="1" applyAlignment="1">
      <alignment horizontal="left" vertical="center" shrinkToFit="1"/>
    </xf>
    <xf numFmtId="0" fontId="0" fillId="0" borderId="29" xfId="2" applyFont="1" applyFill="1" applyBorder="1" applyAlignment="1">
      <alignment horizontal="right" vertical="center" shrinkToFit="1"/>
    </xf>
    <xf numFmtId="0" fontId="0" fillId="0" borderId="34" xfId="2" applyFont="1" applyFill="1" applyBorder="1" applyAlignment="1">
      <alignment horizontal="left" vertical="center" shrinkToFit="1"/>
    </xf>
    <xf numFmtId="0" fontId="25" fillId="0" borderId="34" xfId="3" applyFont="1" applyFill="1" applyBorder="1" applyAlignment="1">
      <alignment vertical="center" wrapText="1"/>
    </xf>
    <xf numFmtId="0" fontId="0" fillId="0" borderId="34" xfId="2" applyFont="1" applyFill="1" applyBorder="1" applyAlignment="1">
      <alignment horizontal="right" vertical="center" shrinkToFit="1"/>
    </xf>
    <xf numFmtId="0" fontId="0" fillId="0" borderId="34" xfId="2" applyFont="1" applyFill="1" applyBorder="1" applyAlignment="1">
      <alignment horizontal="left" vertical="center" wrapText="1" shrinkToFit="1"/>
    </xf>
    <xf numFmtId="0" fontId="25" fillId="0" borderId="34" xfId="6" applyFont="1" applyFill="1" applyBorder="1" applyAlignment="1">
      <alignment vertical="center" wrapText="1"/>
    </xf>
    <xf numFmtId="0" fontId="1" fillId="0" borderId="31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 vertical="center" wrapText="1"/>
    </xf>
    <xf numFmtId="0" fontId="1" fillId="0" borderId="0" xfId="2" applyFont="1" applyFill="1" applyAlignment="1">
      <alignment horizontal="right" vertical="center"/>
    </xf>
    <xf numFmtId="1" fontId="1" fillId="0" borderId="32" xfId="2" applyNumberFormat="1" applyFont="1" applyFill="1" applyBorder="1" applyAlignment="1">
      <alignment horizontal="right"/>
    </xf>
    <xf numFmtId="0" fontId="34" fillId="0" borderId="34" xfId="2" applyFont="1" applyFill="1" applyBorder="1" applyAlignment="1">
      <alignment vertical="center" wrapText="1"/>
    </xf>
    <xf numFmtId="1" fontId="1" fillId="0" borderId="60" xfId="2" applyNumberFormat="1" applyFont="1" applyFill="1" applyBorder="1" applyAlignment="1">
      <alignment horizontal="right"/>
    </xf>
    <xf numFmtId="0" fontId="0" fillId="0" borderId="0" xfId="2" applyFont="1" applyFill="1" applyBorder="1">
      <alignment vertical="center"/>
    </xf>
    <xf numFmtId="0" fontId="0" fillId="0" borderId="0" xfId="2" applyFont="1" applyFill="1" applyAlignment="1">
      <alignment horizontal="center" vertical="center" shrinkToFit="1"/>
    </xf>
    <xf numFmtId="0" fontId="35" fillId="0" borderId="29" xfId="2" applyFont="1" applyFill="1" applyBorder="1" applyAlignment="1">
      <alignment vertical="center" wrapText="1"/>
    </xf>
    <xf numFmtId="180" fontId="1" fillId="0" borderId="32" xfId="2" applyNumberFormat="1" applyFont="1" applyFill="1" applyBorder="1" applyAlignment="1">
      <alignment horizontal="right"/>
    </xf>
    <xf numFmtId="0" fontId="35" fillId="0" borderId="34" xfId="2" applyFont="1" applyFill="1" applyBorder="1" applyAlignment="1">
      <alignment vertical="center" wrapText="1"/>
    </xf>
    <xf numFmtId="0" fontId="0" fillId="0" borderId="0" xfId="2" applyFont="1" applyFill="1" applyAlignment="1">
      <alignment vertical="center" shrinkToFit="1"/>
    </xf>
    <xf numFmtId="180" fontId="1" fillId="0" borderId="40" xfId="2" applyNumberFormat="1" applyFont="1" applyFill="1" applyBorder="1" applyAlignment="1">
      <alignment horizontal="right"/>
    </xf>
    <xf numFmtId="180" fontId="1" fillId="0" borderId="59" xfId="2" applyNumberFormat="1" applyFont="1" applyFill="1" applyBorder="1" applyAlignment="1">
      <alignment horizontal="right"/>
    </xf>
    <xf numFmtId="0" fontId="1" fillId="0" borderId="0" xfId="2">
      <alignment vertical="center"/>
    </xf>
    <xf numFmtId="0" fontId="26" fillId="0" borderId="29" xfId="2" applyFont="1" applyFill="1" applyBorder="1" applyAlignment="1">
      <alignment vertical="center" wrapText="1"/>
    </xf>
    <xf numFmtId="0" fontId="23" fillId="0" borderId="29" xfId="2" applyFont="1" applyFill="1" applyBorder="1" applyAlignment="1">
      <alignment vertical="center" wrapText="1"/>
    </xf>
    <xf numFmtId="0" fontId="27" fillId="0" borderId="29" xfId="2" applyFont="1" applyFill="1" applyBorder="1" applyAlignment="1">
      <alignment vertical="center" wrapText="1"/>
    </xf>
    <xf numFmtId="0" fontId="26" fillId="0" borderId="34" xfId="2" applyFont="1" applyFill="1" applyBorder="1" applyAlignment="1">
      <alignment vertical="center" wrapText="1"/>
    </xf>
    <xf numFmtId="0" fontId="24" fillId="0" borderId="34" xfId="2" applyFont="1" applyFill="1" applyBorder="1" applyAlignment="1">
      <alignment vertical="center" wrapText="1"/>
    </xf>
    <xf numFmtId="0" fontId="27" fillId="0" borderId="34" xfId="2" applyFont="1" applyFill="1" applyBorder="1" applyAlignment="1">
      <alignment vertical="center" wrapText="1"/>
    </xf>
    <xf numFmtId="0" fontId="23" fillId="0" borderId="34" xfId="2" applyFont="1" applyFill="1" applyBorder="1" applyAlignment="1">
      <alignment vertical="center" wrapText="1"/>
    </xf>
    <xf numFmtId="0" fontId="1" fillId="0" borderId="34" xfId="2" applyFont="1" applyFill="1" applyBorder="1" applyAlignment="1">
      <alignment vertical="center" textRotation="180" shrinkToFit="1"/>
    </xf>
    <xf numFmtId="0" fontId="1" fillId="0" borderId="34" xfId="2" applyFont="1" applyFill="1" applyBorder="1" applyAlignment="1">
      <alignment horizontal="left" vertical="center" shrinkToFit="1"/>
    </xf>
    <xf numFmtId="0" fontId="1" fillId="0" borderId="0" xfId="2" applyFont="1" applyFill="1" applyAlignment="1">
      <alignment vertical="center" shrinkToFit="1"/>
    </xf>
    <xf numFmtId="0" fontId="25" fillId="0" borderId="29" xfId="2" applyFont="1" applyFill="1" applyBorder="1" applyAlignment="1">
      <alignment vertical="center" wrapText="1"/>
    </xf>
    <xf numFmtId="0" fontId="25" fillId="0" borderId="34" xfId="2" applyFont="1" applyFill="1" applyBorder="1" applyAlignment="1">
      <alignment vertical="center" wrapText="1"/>
    </xf>
    <xf numFmtId="0" fontId="1" fillId="0" borderId="34" xfId="2" applyFont="1" applyFill="1" applyBorder="1" applyAlignment="1">
      <alignment horizontal="right" vertical="center" shrinkToFit="1"/>
    </xf>
    <xf numFmtId="0" fontId="1" fillId="0" borderId="29" xfId="2" applyFont="1" applyFill="1" applyBorder="1" applyAlignment="1">
      <alignment horizontal="left" vertical="center" shrinkToFit="1"/>
    </xf>
    <xf numFmtId="0" fontId="1" fillId="0" borderId="29" xfId="2" applyFont="1" applyFill="1" applyBorder="1" applyAlignment="1">
      <alignment horizontal="right" vertical="center" shrinkToFit="1"/>
    </xf>
    <xf numFmtId="0" fontId="25" fillId="0" borderId="29" xfId="2" applyFont="1" applyFill="1" applyBorder="1" applyAlignment="1">
      <alignment vertical="center" wrapText="1"/>
    </xf>
    <xf numFmtId="0" fontId="25" fillId="0" borderId="34" xfId="2" applyFont="1" applyFill="1" applyBorder="1" applyAlignment="1">
      <alignment vertical="center" wrapText="1"/>
    </xf>
    <xf numFmtId="0" fontId="1" fillId="0" borderId="34" xfId="2" applyFont="1" applyFill="1" applyBorder="1" applyAlignment="1">
      <alignment horizontal="left" vertical="center" wrapText="1" shrinkToFit="1"/>
    </xf>
    <xf numFmtId="0" fontId="25" fillId="0" borderId="34" xfId="19" applyFont="1" applyFill="1" applyBorder="1" applyAlignment="1">
      <alignment vertical="center" wrapText="1"/>
    </xf>
    <xf numFmtId="0" fontId="1" fillId="0" borderId="0" xfId="2" applyFont="1" applyFill="1" applyAlignment="1">
      <alignment horizontal="center" vertical="center" shrinkToFit="1"/>
    </xf>
    <xf numFmtId="0" fontId="28" fillId="0" borderId="34" xfId="2" applyFont="1" applyFill="1" applyBorder="1" applyAlignment="1">
      <alignment vertical="center" wrapText="1"/>
    </xf>
    <xf numFmtId="0" fontId="1" fillId="0" borderId="27" xfId="2" applyFont="1" applyFill="1" applyBorder="1" applyAlignment="1">
      <alignment horizontal="center" vertical="center"/>
    </xf>
    <xf numFmtId="0" fontId="1" fillId="0" borderId="33" xfId="2" applyFont="1" applyFill="1" applyBorder="1" applyAlignment="1">
      <alignment horizontal="center" vertical="center"/>
    </xf>
    <xf numFmtId="0" fontId="37" fillId="0" borderId="34" xfId="2" applyFont="1" applyFill="1" applyBorder="1" applyAlignment="1">
      <alignment vertical="center" wrapText="1"/>
    </xf>
    <xf numFmtId="0" fontId="9" fillId="0" borderId="10" xfId="1" applyFont="1" applyBorder="1" applyAlignment="1">
      <alignment horizontal="center" vertical="center"/>
    </xf>
    <xf numFmtId="0" fontId="38" fillId="0" borderId="0" xfId="0" applyFont="1">
      <alignment vertical="center"/>
    </xf>
    <xf numFmtId="0" fontId="39" fillId="0" borderId="34" xfId="2" applyFont="1" applyFill="1" applyBorder="1" applyAlignment="1">
      <alignment vertical="center" wrapText="1"/>
    </xf>
    <xf numFmtId="0" fontId="40" fillId="0" borderId="0" xfId="0" applyFont="1">
      <alignment vertical="center"/>
    </xf>
    <xf numFmtId="0" fontId="4" fillId="0" borderId="1" xfId="2" applyFont="1" applyBorder="1">
      <alignment vertical="center"/>
    </xf>
    <xf numFmtId="0" fontId="6" fillId="0" borderId="1" xfId="2" applyFont="1" applyBorder="1">
      <alignment vertical="center"/>
    </xf>
    <xf numFmtId="0" fontId="21" fillId="0" borderId="0" xfId="2" applyFont="1" applyAlignment="1">
      <alignment horizontal="center" shrinkToFit="1"/>
    </xf>
    <xf numFmtId="0" fontId="21" fillId="0" borderId="0" xfId="2" applyFont="1">
      <alignment vertical="center"/>
    </xf>
    <xf numFmtId="0" fontId="21" fillId="0" borderId="0" xfId="2" applyFont="1" applyAlignment="1">
      <alignment horizontal="center" vertical="center"/>
    </xf>
    <xf numFmtId="0" fontId="30" fillId="0" borderId="0" xfId="2" applyFont="1" applyAlignment="1">
      <alignment horizontal="center" shrinkToFit="1"/>
    </xf>
    <xf numFmtId="0" fontId="1" fillId="0" borderId="0" xfId="2" applyAlignment="1">
      <alignment horizontal="center" vertical="center"/>
    </xf>
    <xf numFmtId="0" fontId="1" fillId="3" borderId="24" xfId="2" applyFont="1" applyFill="1" applyBorder="1" applyAlignment="1">
      <alignment horizontal="center" vertical="center" shrinkToFit="1"/>
    </xf>
    <xf numFmtId="0" fontId="0" fillId="3" borderId="5" xfId="2" applyFont="1" applyFill="1" applyBorder="1" applyAlignment="1">
      <alignment horizontal="center" vertical="center" shrinkToFit="1"/>
    </xf>
    <xf numFmtId="0" fontId="1" fillId="3" borderId="24" xfId="2" applyFont="1" applyFill="1" applyBorder="1" applyAlignment="1">
      <alignment horizontal="center" vertical="center" wrapText="1"/>
    </xf>
    <xf numFmtId="0" fontId="0" fillId="3" borderId="24" xfId="2" applyFont="1" applyFill="1" applyBorder="1" applyAlignment="1">
      <alignment horizontal="center" vertical="center" shrinkToFit="1"/>
    </xf>
    <xf numFmtId="0" fontId="1" fillId="3" borderId="5" xfId="2" applyFont="1" applyFill="1" applyBorder="1" applyAlignment="1">
      <alignment horizontal="center" vertical="center" shrinkToFit="1"/>
    </xf>
    <xf numFmtId="0" fontId="1" fillId="3" borderId="42" xfId="2" applyFont="1" applyFill="1" applyBorder="1" applyAlignment="1">
      <alignment horizontal="center" vertical="center" shrinkToFit="1"/>
    </xf>
    <xf numFmtId="0" fontId="1" fillId="3" borderId="25" xfId="2" applyFont="1" applyFill="1" applyBorder="1" applyAlignment="1">
      <alignment horizontal="center" vertical="center" shrinkToFit="1"/>
    </xf>
    <xf numFmtId="0" fontId="0" fillId="3" borderId="25" xfId="2" applyFont="1" applyFill="1" applyBorder="1" applyAlignment="1">
      <alignment horizontal="center" vertical="center" shrinkToFit="1"/>
    </xf>
    <xf numFmtId="0" fontId="1" fillId="3" borderId="26" xfId="2" applyFont="1" applyFill="1" applyBorder="1" applyAlignment="1">
      <alignment horizontal="center" vertical="center" shrinkToFit="1"/>
    </xf>
    <xf numFmtId="0" fontId="0" fillId="3" borderId="46" xfId="2" applyFont="1" applyFill="1" applyBorder="1" applyAlignment="1">
      <alignment horizontal="center" vertical="center" shrinkToFit="1"/>
    </xf>
    <xf numFmtId="0" fontId="1" fillId="3" borderId="29" xfId="2" applyFont="1" applyFill="1" applyBorder="1" applyAlignment="1">
      <alignment horizontal="center" vertical="center" shrinkToFit="1"/>
    </xf>
    <xf numFmtId="0" fontId="41" fillId="0" borderId="7" xfId="1" applyFont="1" applyBorder="1"/>
    <xf numFmtId="0" fontId="41" fillId="0" borderId="5" xfId="1" applyFont="1" applyBorder="1"/>
    <xf numFmtId="0" fontId="41" fillId="0" borderId="8" xfId="1" applyFont="1" applyBorder="1"/>
    <xf numFmtId="0" fontId="42" fillId="0" borderId="0" xfId="1" applyFont="1"/>
    <xf numFmtId="0" fontId="41" fillId="0" borderId="12" xfId="1" applyFont="1" applyBorder="1"/>
    <xf numFmtId="0" fontId="41" fillId="0" borderId="13" xfId="1" applyFont="1" applyBorder="1"/>
    <xf numFmtId="0" fontId="41" fillId="0" borderId="14" xfId="1" applyFont="1" applyBorder="1"/>
    <xf numFmtId="0" fontId="41" fillId="0" borderId="7" xfId="1" applyFont="1" applyBorder="1" applyAlignment="1">
      <alignment vertical="center"/>
    </xf>
    <xf numFmtId="0" fontId="41" fillId="0" borderId="5" xfId="1" applyFont="1" applyBorder="1" applyAlignment="1">
      <alignment vertical="center"/>
    </xf>
    <xf numFmtId="1" fontId="41" fillId="0" borderId="5" xfId="1" applyNumberFormat="1" applyFont="1" applyBorder="1"/>
    <xf numFmtId="0" fontId="44" fillId="0" borderId="0" xfId="1" applyFont="1"/>
    <xf numFmtId="0" fontId="1" fillId="3" borderId="5" xfId="2" applyFont="1" applyFill="1" applyBorder="1" applyAlignment="1">
      <alignment horizontal="center" vertical="center" wrapText="1" shrinkToFit="1"/>
    </xf>
    <xf numFmtId="0" fontId="1" fillId="3" borderId="63" xfId="2" applyFont="1" applyFill="1" applyBorder="1" applyAlignment="1">
      <alignment horizontal="center" vertical="center" shrinkToFit="1"/>
    </xf>
    <xf numFmtId="0" fontId="0" fillId="3" borderId="42" xfId="2" applyFont="1" applyFill="1" applyBorder="1" applyAlignment="1">
      <alignment horizontal="center" vertical="center" shrinkToFit="1"/>
    </xf>
    <xf numFmtId="0" fontId="0" fillId="3" borderId="56" xfId="2" applyFont="1" applyFill="1" applyBorder="1" applyAlignment="1">
      <alignment horizontal="center" vertical="center" shrinkToFit="1"/>
    </xf>
    <xf numFmtId="0" fontId="1" fillId="3" borderId="56" xfId="2" applyFont="1" applyFill="1" applyBorder="1" applyAlignment="1">
      <alignment horizontal="center" vertical="center" shrinkToFit="1"/>
    </xf>
    <xf numFmtId="0" fontId="1" fillId="3" borderId="64" xfId="2" applyFont="1" applyFill="1" applyBorder="1" applyAlignment="1">
      <alignment horizontal="center" vertical="center" shrinkToFit="1"/>
    </xf>
    <xf numFmtId="0" fontId="1" fillId="3" borderId="24" xfId="2" applyFont="1" applyFill="1" applyBorder="1" applyAlignment="1">
      <alignment horizontal="center" vertical="center" wrapText="1" shrinkToFit="1"/>
    </xf>
    <xf numFmtId="0" fontId="1" fillId="3" borderId="65" xfId="2" applyFont="1" applyFill="1" applyBorder="1" applyAlignment="1">
      <alignment horizontal="center" vertical="center" wrapText="1" shrinkToFit="1"/>
    </xf>
    <xf numFmtId="0" fontId="0" fillId="3" borderId="29" xfId="2" applyFont="1" applyFill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8" fillId="0" borderId="7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16" fillId="0" borderId="7" xfId="2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 shrinkToFit="1"/>
    </xf>
    <xf numFmtId="0" fontId="16" fillId="0" borderId="8" xfId="2" applyFont="1" applyBorder="1" applyAlignment="1">
      <alignment horizontal="center" vertical="center" shrinkToFit="1"/>
    </xf>
    <xf numFmtId="0" fontId="43" fillId="0" borderId="7" xfId="2" applyFont="1" applyBorder="1" applyAlignment="1">
      <alignment horizontal="center" vertical="center" wrapText="1"/>
    </xf>
    <xf numFmtId="0" fontId="43" fillId="0" borderId="5" xfId="2" applyFont="1" applyBorder="1" applyAlignment="1">
      <alignment horizontal="center" vertical="center" wrapText="1"/>
    </xf>
    <xf numFmtId="0" fontId="43" fillId="0" borderId="8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176" fontId="0" fillId="0" borderId="7" xfId="2" applyNumberFormat="1" applyFont="1" applyBorder="1" applyAlignment="1">
      <alignment horizontal="center" vertical="center" wrapText="1"/>
    </xf>
    <xf numFmtId="176" fontId="1" fillId="0" borderId="5" xfId="2" applyNumberFormat="1" applyFont="1" applyBorder="1" applyAlignment="1">
      <alignment horizontal="center" vertical="center" wrapText="1"/>
    </xf>
    <xf numFmtId="176" fontId="0" fillId="0" borderId="5" xfId="2" applyNumberFormat="1" applyFont="1" applyBorder="1" applyAlignment="1">
      <alignment horizontal="center" vertical="center" wrapText="1"/>
    </xf>
    <xf numFmtId="176" fontId="1" fillId="0" borderId="8" xfId="2" applyNumberFormat="1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 shrinkToFit="1"/>
    </xf>
    <xf numFmtId="176" fontId="0" fillId="0" borderId="68" xfId="2" applyNumberFormat="1" applyFont="1" applyBorder="1" applyAlignment="1">
      <alignment horizontal="center" vertical="center" wrapText="1"/>
    </xf>
    <xf numFmtId="176" fontId="1" fillId="0" borderId="2" xfId="2" applyNumberFormat="1" applyFont="1" applyBorder="1" applyAlignment="1">
      <alignment horizontal="center" vertical="center" wrapText="1"/>
    </xf>
    <xf numFmtId="176" fontId="0" fillId="0" borderId="2" xfId="2" applyNumberFormat="1" applyFont="1" applyBorder="1" applyAlignment="1">
      <alignment horizontal="center" vertical="center" wrapText="1"/>
    </xf>
    <xf numFmtId="176" fontId="1" fillId="0" borderId="3" xfId="2" applyNumberFormat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176" fontId="1" fillId="0" borderId="7" xfId="2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36" fillId="0" borderId="9" xfId="1" applyFont="1" applyBorder="1" applyAlignment="1">
      <alignment horizontal="center" vertical="center"/>
    </xf>
    <xf numFmtId="0" fontId="36" fillId="0" borderId="10" xfId="1" applyFont="1" applyBorder="1" applyAlignment="1">
      <alignment horizontal="center" vertical="center"/>
    </xf>
    <xf numFmtId="0" fontId="36" fillId="0" borderId="11" xfId="1" applyFont="1" applyBorder="1" applyAlignment="1">
      <alignment horizontal="center" vertical="center"/>
    </xf>
    <xf numFmtId="0" fontId="1" fillId="0" borderId="53" xfId="2" applyFont="1" applyFill="1" applyBorder="1" applyAlignment="1">
      <alignment horizontal="center" vertical="center" textRotation="180" shrinkToFit="1"/>
    </xf>
    <xf numFmtId="0" fontId="1" fillId="0" borderId="23" xfId="2" applyFont="1" applyFill="1" applyBorder="1" applyAlignment="1">
      <alignment horizontal="center" vertical="center" textRotation="180" shrinkToFit="1"/>
    </xf>
    <xf numFmtId="0" fontId="1" fillId="0" borderId="36" xfId="2" applyFont="1" applyFill="1" applyBorder="1" applyAlignment="1">
      <alignment horizontal="center" vertical="center" wrapText="1" shrinkToFit="1"/>
    </xf>
    <xf numFmtId="0" fontId="1" fillId="0" borderId="31" xfId="2" applyFont="1" applyFill="1" applyBorder="1" applyAlignment="1">
      <alignment horizontal="center" vertical="center" wrapText="1" shrinkToFit="1"/>
    </xf>
    <xf numFmtId="0" fontId="1" fillId="0" borderId="59" xfId="2" applyFont="1" applyFill="1" applyBorder="1" applyAlignment="1">
      <alignment horizontal="center" vertical="center" wrapText="1" shrinkToFit="1"/>
    </xf>
    <xf numFmtId="0" fontId="0" fillId="0" borderId="28" xfId="2" applyFont="1" applyFill="1" applyBorder="1" applyAlignment="1">
      <alignment horizontal="center" vertical="center" textRotation="255" shrinkToFit="1"/>
    </xf>
    <xf numFmtId="0" fontId="1" fillId="0" borderId="28" xfId="2" applyFont="1" applyFill="1" applyBorder="1" applyAlignment="1">
      <alignment horizontal="center" vertical="center" textRotation="255" shrinkToFit="1"/>
    </xf>
    <xf numFmtId="0" fontId="1" fillId="0" borderId="0" xfId="2" applyFont="1" applyFill="1" applyBorder="1" applyAlignment="1">
      <alignment horizontal="right" vertical="top"/>
    </xf>
    <xf numFmtId="0" fontId="1" fillId="0" borderId="0" xfId="2" applyFont="1" applyFill="1" applyBorder="1" applyAlignment="1">
      <alignment horizontal="left" vertical="center"/>
    </xf>
    <xf numFmtId="0" fontId="1" fillId="0" borderId="25" xfId="2" applyFont="1" applyFill="1" applyBorder="1" applyAlignment="1">
      <alignment horizontal="center" vertical="center" wrapText="1" shrinkToFit="1"/>
    </xf>
    <xf numFmtId="0" fontId="1" fillId="0" borderId="39" xfId="2" applyFont="1" applyFill="1" applyBorder="1" applyAlignment="1">
      <alignment horizontal="center" vertical="center" wrapText="1" shrinkToFit="1"/>
    </xf>
    <xf numFmtId="0" fontId="21" fillId="0" borderId="0" xfId="2" applyFont="1" applyAlignment="1">
      <alignment horizontal="left" shrinkToFit="1"/>
    </xf>
    <xf numFmtId="0" fontId="1" fillId="0" borderId="45" xfId="2" applyFont="1" applyFill="1" applyBorder="1" applyAlignment="1">
      <alignment horizontal="center" vertical="center" wrapText="1" shrinkToFit="1"/>
    </xf>
    <xf numFmtId="0" fontId="1" fillId="0" borderId="38" xfId="2" applyFont="1" applyFill="1" applyBorder="1" applyAlignment="1">
      <alignment horizontal="center" vertical="center" wrapText="1" shrinkToFit="1"/>
    </xf>
    <xf numFmtId="0" fontId="32" fillId="0" borderId="0" xfId="2" applyFont="1" applyFill="1" applyBorder="1" applyAlignment="1">
      <alignment horizontal="right" vertical="top"/>
    </xf>
    <xf numFmtId="0" fontId="29" fillId="0" borderId="0" xfId="2" applyFont="1" applyFill="1" applyBorder="1" applyAlignment="1">
      <alignment horizontal="left" vertical="center"/>
    </xf>
    <xf numFmtId="0" fontId="1" fillId="0" borderId="0" xfId="1"/>
    <xf numFmtId="0" fontId="45" fillId="0" borderId="5" xfId="1" applyFont="1" applyBorder="1" applyAlignment="1">
      <alignment vertical="center"/>
    </xf>
    <xf numFmtId="0" fontId="1" fillId="0" borderId="0" xfId="1" applyFont="1"/>
    <xf numFmtId="0" fontId="1" fillId="4" borderId="52" xfId="2" applyFont="1" applyFill="1" applyBorder="1" applyAlignment="1">
      <alignment horizontal="center" vertical="center" shrinkToFit="1"/>
    </xf>
    <xf numFmtId="0" fontId="1" fillId="4" borderId="69" xfId="2" applyFont="1" applyFill="1" applyBorder="1" applyAlignment="1">
      <alignment horizontal="center" vertical="center"/>
    </xf>
    <xf numFmtId="0" fontId="1" fillId="4" borderId="69" xfId="2" applyFont="1" applyFill="1" applyBorder="1" applyAlignment="1">
      <alignment horizontal="center"/>
    </xf>
    <xf numFmtId="0" fontId="46" fillId="4" borderId="69" xfId="2" applyFont="1" applyFill="1" applyBorder="1" applyAlignment="1">
      <alignment horizontal="center" vertical="center" shrinkToFit="1"/>
    </xf>
    <xf numFmtId="0" fontId="46" fillId="4" borderId="70" xfId="2" applyFont="1" applyFill="1" applyBorder="1" applyAlignment="1">
      <alignment horizontal="center" vertical="center" shrinkToFit="1"/>
    </xf>
    <xf numFmtId="0" fontId="46" fillId="4" borderId="71" xfId="2" applyFont="1" applyFill="1" applyBorder="1" applyAlignment="1">
      <alignment horizontal="center" vertical="center" shrinkToFit="1"/>
    </xf>
    <xf numFmtId="0" fontId="46" fillId="4" borderId="72" xfId="2" applyFont="1" applyFill="1" applyBorder="1" applyAlignment="1">
      <alignment horizontal="center" vertical="center" shrinkToFit="1"/>
    </xf>
    <xf numFmtId="0" fontId="46" fillId="4" borderId="69" xfId="2" applyFont="1" applyFill="1" applyBorder="1" applyAlignment="1">
      <alignment horizontal="center" vertical="center"/>
    </xf>
    <xf numFmtId="0" fontId="46" fillId="4" borderId="73" xfId="2" applyFont="1" applyFill="1" applyBorder="1" applyAlignment="1">
      <alignment horizontal="center" vertical="center" shrinkToFit="1"/>
    </xf>
    <xf numFmtId="176" fontId="47" fillId="5" borderId="5" xfId="2" applyNumberFormat="1" applyFont="1" applyFill="1" applyBorder="1" applyAlignment="1">
      <alignment horizontal="center" wrapText="1"/>
    </xf>
    <xf numFmtId="176" fontId="47" fillId="5" borderId="74" xfId="2" applyNumberFormat="1" applyFont="1" applyFill="1" applyBorder="1" applyAlignment="1">
      <alignment horizontal="center" wrapText="1"/>
    </xf>
    <xf numFmtId="176" fontId="47" fillId="5" borderId="75" xfId="2" applyNumberFormat="1" applyFont="1" applyFill="1" applyBorder="1" applyAlignment="1">
      <alignment horizontal="center" wrapText="1"/>
    </xf>
    <xf numFmtId="176" fontId="47" fillId="5" borderId="76" xfId="2" applyNumberFormat="1" applyFont="1" applyFill="1" applyBorder="1" applyAlignment="1">
      <alignment horizontal="center" wrapText="1"/>
    </xf>
    <xf numFmtId="0" fontId="49" fillId="0" borderId="77" xfId="1" applyFont="1" applyBorder="1" applyAlignment="1">
      <alignment vertical="center" wrapText="1"/>
    </xf>
    <xf numFmtId="0" fontId="49" fillId="0" borderId="78" xfId="1" applyFont="1" applyBorder="1" applyAlignment="1">
      <alignment vertical="center" wrapText="1"/>
    </xf>
    <xf numFmtId="0" fontId="49" fillId="0" borderId="79" xfId="1" applyFont="1" applyBorder="1" applyAlignment="1">
      <alignment vertical="center" wrapText="1"/>
    </xf>
    <xf numFmtId="0" fontId="49" fillId="0" borderId="44" xfId="1" applyFont="1" applyBorder="1" applyAlignment="1">
      <alignment vertical="center" wrapText="1"/>
    </xf>
    <xf numFmtId="0" fontId="49" fillId="0" borderId="0" xfId="1" applyFont="1" applyBorder="1" applyAlignment="1">
      <alignment vertical="center" wrapText="1"/>
    </xf>
    <xf numFmtId="0" fontId="49" fillId="0" borderId="80" xfId="1" applyFont="1" applyBorder="1" applyAlignment="1">
      <alignment vertical="center" wrapText="1"/>
    </xf>
    <xf numFmtId="0" fontId="1" fillId="4" borderId="81" xfId="2" applyFont="1" applyFill="1" applyBorder="1" applyAlignment="1">
      <alignment horizontal="center" vertical="center" shrinkToFit="1"/>
    </xf>
    <xf numFmtId="0" fontId="1" fillId="4" borderId="82" xfId="2" applyFont="1" applyFill="1" applyBorder="1" applyAlignment="1">
      <alignment horizontal="center" vertical="center" shrinkToFit="1"/>
    </xf>
    <xf numFmtId="0" fontId="1" fillId="4" borderId="83" xfId="2" applyFont="1" applyFill="1" applyBorder="1" applyAlignment="1">
      <alignment horizontal="center" vertical="center" shrinkToFit="1"/>
    </xf>
    <xf numFmtId="0" fontId="1" fillId="4" borderId="77" xfId="2" applyFont="1" applyFill="1" applyBorder="1" applyAlignment="1">
      <alignment horizontal="center" vertical="center" shrinkToFit="1"/>
    </xf>
    <xf numFmtId="0" fontId="1" fillId="4" borderId="78" xfId="2" applyFont="1" applyFill="1" applyBorder="1" applyAlignment="1">
      <alignment horizontal="center" vertical="center" shrinkToFit="1"/>
    </xf>
    <xf numFmtId="0" fontId="1" fillId="4" borderId="70" xfId="2" applyFont="1" applyFill="1" applyBorder="1" applyAlignment="1">
      <alignment horizontal="center" vertical="center"/>
    </xf>
    <xf numFmtId="0" fontId="1" fillId="4" borderId="71" xfId="2" applyFont="1" applyFill="1" applyBorder="1" applyAlignment="1">
      <alignment horizontal="center" vertical="center"/>
    </xf>
    <xf numFmtId="0" fontId="1" fillId="4" borderId="72" xfId="2" applyFont="1" applyFill="1" applyBorder="1" applyAlignment="1">
      <alignment horizontal="center" vertical="center"/>
    </xf>
    <xf numFmtId="0" fontId="1" fillId="4" borderId="70" xfId="2" applyFont="1" applyFill="1" applyBorder="1" applyAlignment="1">
      <alignment horizontal="center"/>
    </xf>
    <xf numFmtId="0" fontId="1" fillId="4" borderId="71" xfId="2" applyFont="1" applyFill="1" applyBorder="1" applyAlignment="1">
      <alignment horizontal="center"/>
    </xf>
    <xf numFmtId="0" fontId="49" fillId="0" borderId="84" xfId="1" applyFont="1" applyBorder="1" applyAlignment="1">
      <alignment vertical="center" wrapText="1"/>
    </xf>
    <xf numFmtId="0" fontId="49" fillId="0" borderId="85" xfId="1" applyFont="1" applyBorder="1" applyAlignment="1">
      <alignment vertical="center" wrapText="1"/>
    </xf>
    <xf numFmtId="0" fontId="1" fillId="0" borderId="86" xfId="1" applyFont="1" applyBorder="1" applyAlignment="1">
      <alignment vertical="center" wrapText="1"/>
    </xf>
    <xf numFmtId="176" fontId="52" fillId="4" borderId="87" xfId="2" applyNumberFormat="1" applyFont="1" applyFill="1" applyBorder="1" applyAlignment="1">
      <alignment horizontal="center" vertical="center" wrapText="1"/>
    </xf>
    <xf numFmtId="176" fontId="52" fillId="4" borderId="88" xfId="2" applyNumberFormat="1" applyFont="1" applyFill="1" applyBorder="1" applyAlignment="1">
      <alignment horizontal="center" vertical="center" wrapText="1"/>
    </xf>
    <xf numFmtId="176" fontId="52" fillId="4" borderId="89" xfId="2" applyNumberFormat="1" applyFont="1" applyFill="1" applyBorder="1" applyAlignment="1">
      <alignment horizontal="center" vertical="center" wrapText="1"/>
    </xf>
    <xf numFmtId="176" fontId="52" fillId="4" borderId="44" xfId="2" applyNumberFormat="1" applyFont="1" applyFill="1" applyBorder="1" applyAlignment="1">
      <alignment horizontal="center" vertical="center" wrapText="1"/>
    </xf>
    <xf numFmtId="176" fontId="52" fillId="4" borderId="0" xfId="2" applyNumberFormat="1" applyFont="1" applyFill="1" applyBorder="1" applyAlignment="1">
      <alignment horizontal="center" vertical="center" wrapText="1"/>
    </xf>
    <xf numFmtId="176" fontId="52" fillId="4" borderId="80" xfId="2" applyNumberFormat="1" applyFont="1" applyFill="1" applyBorder="1" applyAlignment="1">
      <alignment horizontal="center" vertical="center" wrapText="1"/>
    </xf>
    <xf numFmtId="0" fontId="46" fillId="4" borderId="70" xfId="2" applyFont="1" applyFill="1" applyBorder="1" applyAlignment="1">
      <alignment horizontal="center" vertical="center"/>
    </xf>
    <xf numFmtId="0" fontId="46" fillId="4" borderId="71" xfId="2" applyFont="1" applyFill="1" applyBorder="1" applyAlignment="1">
      <alignment horizontal="center" vertical="center"/>
    </xf>
    <xf numFmtId="0" fontId="46" fillId="4" borderId="72" xfId="2" applyFont="1" applyFill="1" applyBorder="1" applyAlignment="1">
      <alignment horizontal="center" vertical="center"/>
    </xf>
    <xf numFmtId="0" fontId="46" fillId="4" borderId="90" xfId="2" applyFont="1" applyFill="1" applyBorder="1" applyAlignment="1">
      <alignment horizontal="center" vertical="center" shrinkToFit="1"/>
    </xf>
    <xf numFmtId="0" fontId="46" fillId="4" borderId="91" xfId="2" applyFont="1" applyFill="1" applyBorder="1" applyAlignment="1">
      <alignment horizontal="center" vertical="center" shrinkToFit="1"/>
    </xf>
    <xf numFmtId="0" fontId="46" fillId="4" borderId="92" xfId="2" applyFont="1" applyFill="1" applyBorder="1" applyAlignment="1">
      <alignment horizontal="center" vertical="center" shrinkToFit="1"/>
    </xf>
    <xf numFmtId="176" fontId="52" fillId="4" borderId="43" xfId="2" applyNumberFormat="1" applyFont="1" applyFill="1" applyBorder="1" applyAlignment="1">
      <alignment horizontal="center" vertical="center" wrapText="1"/>
    </xf>
    <xf numFmtId="176" fontId="52" fillId="4" borderId="93" xfId="2" applyNumberFormat="1" applyFont="1" applyFill="1" applyBorder="1" applyAlignment="1">
      <alignment horizontal="center" vertical="center" wrapText="1"/>
    </xf>
    <xf numFmtId="176" fontId="53" fillId="4" borderId="94" xfId="2" applyNumberFormat="1" applyFont="1" applyFill="1" applyBorder="1" applyAlignment="1">
      <alignment horizontal="center" vertical="center" wrapText="1"/>
    </xf>
    <xf numFmtId="0" fontId="54" fillId="4" borderId="77" xfId="2" applyFont="1" applyFill="1" applyBorder="1" applyAlignment="1">
      <alignment horizontal="center" vertical="center" wrapText="1" shrinkToFit="1"/>
    </xf>
    <xf numFmtId="0" fontId="54" fillId="4" borderId="78" xfId="2" applyFont="1" applyFill="1" applyBorder="1" applyAlignment="1">
      <alignment horizontal="center" vertical="center" wrapText="1" shrinkToFit="1"/>
    </xf>
    <xf numFmtId="0" fontId="54" fillId="4" borderId="79" xfId="2" applyFont="1" applyFill="1" applyBorder="1" applyAlignment="1">
      <alignment horizontal="center" vertical="center" wrapText="1" shrinkToFit="1"/>
    </xf>
    <xf numFmtId="0" fontId="55" fillId="4" borderId="77" xfId="2" applyFont="1" applyFill="1" applyBorder="1" applyAlignment="1">
      <alignment horizontal="center" vertical="center" shrinkToFit="1"/>
    </xf>
    <xf numFmtId="0" fontId="55" fillId="4" borderId="78" xfId="2" applyFont="1" applyFill="1" applyBorder="1" applyAlignment="1">
      <alignment horizontal="center" vertical="center" shrinkToFit="1"/>
    </xf>
    <xf numFmtId="0" fontId="55" fillId="4" borderId="79" xfId="2" applyFont="1" applyFill="1" applyBorder="1" applyAlignment="1">
      <alignment horizontal="center" vertical="center" shrinkToFit="1"/>
    </xf>
    <xf numFmtId="0" fontId="54" fillId="4" borderId="44" xfId="2" applyFont="1" applyFill="1" applyBorder="1" applyAlignment="1">
      <alignment horizontal="center" vertical="center" wrapText="1" shrinkToFit="1"/>
    </xf>
    <xf numFmtId="0" fontId="54" fillId="4" borderId="0" xfId="2" applyFont="1" applyFill="1" applyBorder="1" applyAlignment="1">
      <alignment horizontal="center" vertical="center" wrapText="1" shrinkToFit="1"/>
    </xf>
    <xf numFmtId="0" fontId="54" fillId="4" borderId="80" xfId="2" applyFont="1" applyFill="1" applyBorder="1" applyAlignment="1">
      <alignment horizontal="center" vertical="center" wrapText="1" shrinkToFit="1"/>
    </xf>
    <xf numFmtId="0" fontId="55" fillId="4" borderId="44" xfId="2" applyFont="1" applyFill="1" applyBorder="1" applyAlignment="1">
      <alignment horizontal="center" vertical="center" shrinkToFit="1"/>
    </xf>
    <xf numFmtId="0" fontId="55" fillId="4" borderId="0" xfId="2" applyFont="1" applyFill="1" applyBorder="1" applyAlignment="1">
      <alignment horizontal="center" vertical="center" shrinkToFit="1"/>
    </xf>
    <xf numFmtId="0" fontId="55" fillId="4" borderId="80" xfId="2" applyFont="1" applyFill="1" applyBorder="1" applyAlignment="1">
      <alignment horizontal="center" vertical="center" shrinkToFit="1"/>
    </xf>
    <xf numFmtId="0" fontId="1" fillId="4" borderId="95" xfId="2" applyFont="1" applyFill="1" applyBorder="1" applyAlignment="1">
      <alignment horizontal="center" vertical="center"/>
    </xf>
    <xf numFmtId="0" fontId="1" fillId="4" borderId="96" xfId="2" applyFont="1" applyFill="1" applyBorder="1" applyAlignment="1">
      <alignment horizontal="center" vertical="center"/>
    </xf>
    <xf numFmtId="0" fontId="46" fillId="4" borderId="87" xfId="2" applyFont="1" applyFill="1" applyBorder="1" applyAlignment="1">
      <alignment horizontal="center" vertical="center" shrinkToFit="1"/>
    </xf>
    <xf numFmtId="0" fontId="46" fillId="4" borderId="88" xfId="2" applyFont="1" applyFill="1" applyBorder="1" applyAlignment="1">
      <alignment horizontal="center" vertical="center" shrinkToFit="1"/>
    </xf>
    <xf numFmtId="0" fontId="46" fillId="4" borderId="89" xfId="2" applyFont="1" applyFill="1" applyBorder="1" applyAlignment="1">
      <alignment horizontal="center" vertical="center" shrinkToFit="1"/>
    </xf>
    <xf numFmtId="0" fontId="46" fillId="4" borderId="44" xfId="2" applyFont="1" applyFill="1" applyBorder="1" applyAlignment="1">
      <alignment horizontal="center" vertical="center" shrinkToFit="1"/>
    </xf>
    <xf numFmtId="0" fontId="46" fillId="4" borderId="0" xfId="2" applyFont="1" applyFill="1" applyBorder="1" applyAlignment="1">
      <alignment horizontal="center" vertical="center" shrinkToFit="1"/>
    </xf>
    <xf numFmtId="0" fontId="46" fillId="4" borderId="80" xfId="2" applyFont="1" applyFill="1" applyBorder="1" applyAlignment="1">
      <alignment horizontal="center" vertical="center" shrinkToFit="1"/>
    </xf>
    <xf numFmtId="0" fontId="46" fillId="4" borderId="44" xfId="2" applyFont="1" applyFill="1" applyBorder="1" applyAlignment="1">
      <alignment horizontal="center" vertical="center"/>
    </xf>
    <xf numFmtId="0" fontId="46" fillId="4" borderId="0" xfId="2" applyFont="1" applyFill="1" applyBorder="1" applyAlignment="1">
      <alignment horizontal="center" vertical="center"/>
    </xf>
    <xf numFmtId="0" fontId="46" fillId="4" borderId="80" xfId="2" applyFont="1" applyFill="1" applyBorder="1" applyAlignment="1">
      <alignment horizontal="center" vertical="center"/>
    </xf>
    <xf numFmtId="0" fontId="46" fillId="4" borderId="43" xfId="2" applyFont="1" applyFill="1" applyBorder="1" applyAlignment="1">
      <alignment horizontal="center" vertical="center" shrinkToFit="1"/>
    </xf>
    <xf numFmtId="0" fontId="46" fillId="4" borderId="93" xfId="2" applyFont="1" applyFill="1" applyBorder="1" applyAlignment="1">
      <alignment horizontal="center" vertical="center" shrinkToFit="1"/>
    </xf>
    <xf numFmtId="0" fontId="46" fillId="4" borderId="94" xfId="2" applyFont="1" applyFill="1" applyBorder="1" applyAlignment="1">
      <alignment horizontal="center" vertical="center" shrinkToFit="1"/>
    </xf>
    <xf numFmtId="0" fontId="54" fillId="4" borderId="43" xfId="2" applyFont="1" applyFill="1" applyBorder="1" applyAlignment="1">
      <alignment horizontal="center" vertical="center" wrapText="1" shrinkToFit="1"/>
    </xf>
    <xf numFmtId="0" fontId="54" fillId="4" borderId="93" xfId="2" applyFont="1" applyFill="1" applyBorder="1" applyAlignment="1">
      <alignment horizontal="center" vertical="center" wrapText="1" shrinkToFit="1"/>
    </xf>
    <xf numFmtId="0" fontId="54" fillId="4" borderId="94" xfId="2" applyFont="1" applyFill="1" applyBorder="1" applyAlignment="1">
      <alignment horizontal="center" vertical="center" wrapText="1" shrinkToFit="1"/>
    </xf>
    <xf numFmtId="0" fontId="55" fillId="4" borderId="43" xfId="2" applyFont="1" applyFill="1" applyBorder="1" applyAlignment="1">
      <alignment horizontal="center" vertical="center" shrinkToFit="1"/>
    </xf>
    <xf numFmtId="0" fontId="55" fillId="4" borderId="93" xfId="2" applyFont="1" applyFill="1" applyBorder="1" applyAlignment="1">
      <alignment horizontal="center" vertical="center" shrinkToFit="1"/>
    </xf>
    <xf numFmtId="0" fontId="55" fillId="4" borderId="94" xfId="2" applyFont="1" applyFill="1" applyBorder="1" applyAlignment="1">
      <alignment horizontal="center" vertical="center" shrinkToFit="1"/>
    </xf>
    <xf numFmtId="0" fontId="1" fillId="4" borderId="97" xfId="2" applyFont="1" applyFill="1" applyBorder="1" applyAlignment="1">
      <alignment horizontal="center" vertical="center" shrinkToFit="1"/>
    </xf>
    <xf numFmtId="0" fontId="1" fillId="4" borderId="98" xfId="2" applyFont="1" applyFill="1" applyBorder="1" applyAlignment="1">
      <alignment horizontal="center" vertical="center" shrinkToFit="1"/>
    </xf>
    <xf numFmtId="0" fontId="1" fillId="4" borderId="99" xfId="2" applyFont="1" applyFill="1" applyBorder="1" applyAlignment="1">
      <alignment horizontal="center" vertical="center" shrinkToFit="1"/>
    </xf>
    <xf numFmtId="0" fontId="1" fillId="4" borderId="100" xfId="2" applyFont="1" applyFill="1" applyBorder="1" applyAlignment="1">
      <alignment horizontal="center" vertical="center"/>
    </xf>
    <xf numFmtId="0" fontId="1" fillId="4" borderId="101" xfId="2" applyFont="1" applyFill="1" applyBorder="1" applyAlignment="1">
      <alignment horizontal="center" vertical="center"/>
    </xf>
    <xf numFmtId="0" fontId="46" fillId="4" borderId="101" xfId="2" applyFont="1" applyFill="1" applyBorder="1" applyAlignment="1">
      <alignment horizontal="center" vertical="center" shrinkToFit="1"/>
    </xf>
    <xf numFmtId="0" fontId="46" fillId="4" borderId="95" xfId="2" applyFont="1" applyFill="1" applyBorder="1" applyAlignment="1">
      <alignment horizontal="center" vertical="center" shrinkToFit="1"/>
    </xf>
    <xf numFmtId="0" fontId="46" fillId="4" borderId="100" xfId="2" applyFont="1" applyFill="1" applyBorder="1" applyAlignment="1">
      <alignment horizontal="center" vertical="center" shrinkToFit="1"/>
    </xf>
    <xf numFmtId="0" fontId="46" fillId="4" borderId="34" xfId="2" applyFont="1" applyFill="1" applyBorder="1" applyAlignment="1">
      <alignment horizontal="center" vertical="center" shrinkToFit="1"/>
    </xf>
    <xf numFmtId="0" fontId="46" fillId="4" borderId="95" xfId="2" applyFont="1" applyFill="1" applyBorder="1" applyAlignment="1">
      <alignment horizontal="center" vertical="center"/>
    </xf>
    <xf numFmtId="0" fontId="46" fillId="4" borderId="100" xfId="2" applyFont="1" applyFill="1" applyBorder="1" applyAlignment="1">
      <alignment horizontal="center" vertical="center"/>
    </xf>
    <xf numFmtId="0" fontId="46" fillId="4" borderId="102" xfId="2" applyFont="1" applyFill="1" applyBorder="1" applyAlignment="1">
      <alignment horizontal="center" vertical="center"/>
    </xf>
    <xf numFmtId="0" fontId="46" fillId="4" borderId="103" xfId="2" applyFont="1" applyFill="1" applyBorder="1" applyAlignment="1">
      <alignment horizontal="center" vertical="center"/>
    </xf>
    <xf numFmtId="0" fontId="46" fillId="4" borderId="104" xfId="2" applyFont="1" applyFill="1" applyBorder="1" applyAlignment="1">
      <alignment horizontal="center" vertical="center"/>
    </xf>
    <xf numFmtId="0" fontId="46" fillId="4" borderId="34" xfId="2" applyFont="1" applyFill="1" applyBorder="1" applyAlignment="1">
      <alignment horizontal="center" vertical="center"/>
    </xf>
    <xf numFmtId="0" fontId="46" fillId="4" borderId="29" xfId="2" applyFont="1" applyFill="1" applyBorder="1" applyAlignment="1">
      <alignment horizontal="center" vertical="center" shrinkToFit="1"/>
    </xf>
    <xf numFmtId="0" fontId="46" fillId="4" borderId="105" xfId="2" applyFont="1" applyFill="1" applyBorder="1" applyAlignment="1">
      <alignment horizontal="center" vertical="center" shrinkToFit="1"/>
    </xf>
    <xf numFmtId="0" fontId="45" fillId="0" borderId="29" xfId="1" applyFont="1" applyBorder="1" applyAlignment="1">
      <alignment vertical="center"/>
    </xf>
    <xf numFmtId="0" fontId="1" fillId="4" borderId="106" xfId="2" applyFont="1" applyFill="1" applyBorder="1" applyAlignment="1">
      <alignment horizontal="center" vertical="center" shrinkToFit="1"/>
    </xf>
    <xf numFmtId="0" fontId="1" fillId="4" borderId="107" xfId="2" applyFont="1" applyFill="1" applyBorder="1" applyAlignment="1">
      <alignment horizontal="center" vertical="center" shrinkToFit="1"/>
    </xf>
    <xf numFmtId="0" fontId="1" fillId="4" borderId="103" xfId="2" applyFont="1" applyFill="1" applyBorder="1" applyAlignment="1">
      <alignment horizontal="center" vertical="center"/>
    </xf>
    <xf numFmtId="0" fontId="1" fillId="4" borderId="108" xfId="2" applyFont="1" applyFill="1" applyBorder="1" applyAlignment="1">
      <alignment horizontal="center" vertical="center"/>
    </xf>
    <xf numFmtId="0" fontId="46" fillId="4" borderId="109" xfId="2" applyFont="1" applyFill="1" applyBorder="1" applyAlignment="1">
      <alignment horizontal="center" vertical="center" shrinkToFit="1"/>
    </xf>
    <xf numFmtId="0" fontId="46" fillId="4" borderId="103" xfId="2" applyFont="1" applyFill="1" applyBorder="1" applyAlignment="1">
      <alignment horizontal="center" vertical="center" shrinkToFit="1"/>
    </xf>
    <xf numFmtId="0" fontId="46" fillId="4" borderId="96" xfId="2" applyFont="1" applyFill="1" applyBorder="1" applyAlignment="1">
      <alignment horizontal="center" vertical="center" shrinkToFit="1"/>
    </xf>
    <xf numFmtId="0" fontId="46" fillId="4" borderId="101" xfId="2" applyFont="1" applyFill="1" applyBorder="1" applyAlignment="1">
      <alignment horizontal="center" vertical="center"/>
    </xf>
    <xf numFmtId="0" fontId="1" fillId="0" borderId="0" xfId="2" applyFo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left" vertical="center"/>
    </xf>
    <xf numFmtId="0" fontId="29" fillId="0" borderId="0" xfId="2" applyFont="1">
      <alignment vertical="center"/>
    </xf>
    <xf numFmtId="0" fontId="1" fillId="0" borderId="0" xfId="2" applyFont="1" applyAlignment="1">
      <alignment vertical="center" shrinkToFit="1"/>
    </xf>
    <xf numFmtId="0" fontId="1" fillId="0" borderId="0" xfId="2" applyFont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 shrinkToFit="1"/>
    </xf>
    <xf numFmtId="0" fontId="1" fillId="0" borderId="0" xfId="2" applyFont="1" applyBorder="1" applyAlignment="1">
      <alignment horizontal="left" vertical="center"/>
    </xf>
    <xf numFmtId="0" fontId="29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top"/>
    </xf>
    <xf numFmtId="0" fontId="32" fillId="0" borderId="110" xfId="2" applyFont="1" applyBorder="1" applyAlignment="1">
      <alignment horizontal="right" vertical="top"/>
    </xf>
    <xf numFmtId="0" fontId="32" fillId="0" borderId="0" xfId="2" applyFont="1" applyBorder="1" applyAlignment="1">
      <alignment horizontal="right" vertical="top"/>
    </xf>
    <xf numFmtId="9" fontId="1" fillId="0" borderId="0" xfId="2" applyNumberFormat="1" applyFont="1" applyBorder="1">
      <alignment vertical="center"/>
    </xf>
    <xf numFmtId="0" fontId="1" fillId="0" borderId="0" xfId="2" applyFont="1" applyBorder="1" applyAlignment="1">
      <alignment horizontal="right"/>
    </xf>
    <xf numFmtId="0" fontId="56" fillId="4" borderId="111" xfId="2" applyFont="1" applyFill="1" applyBorder="1" applyAlignment="1">
      <alignment horizontal="center" vertical="center"/>
    </xf>
    <xf numFmtId="0" fontId="29" fillId="0" borderId="39" xfId="2" applyFont="1" applyBorder="1" applyAlignment="1">
      <alignment horizontal="left"/>
    </xf>
    <xf numFmtId="0" fontId="29" fillId="0" borderId="32" xfId="2" applyFont="1" applyBorder="1" applyAlignment="1">
      <alignment horizontal="right"/>
    </xf>
    <xf numFmtId="0" fontId="30" fillId="0" borderId="112" xfId="2" applyFont="1" applyFill="1" applyBorder="1" applyAlignment="1">
      <alignment horizontal="center" vertical="center" wrapText="1" shrinkToFit="1"/>
    </xf>
    <xf numFmtId="0" fontId="57" fillId="0" borderId="112" xfId="2" applyFont="1" applyBorder="1" applyAlignment="1">
      <alignment horizontal="left" vertical="center" shrinkToFit="1"/>
    </xf>
    <xf numFmtId="0" fontId="57" fillId="0" borderId="112" xfId="2" applyFont="1" applyFill="1" applyBorder="1" applyAlignment="1">
      <alignment vertical="center" textRotation="180" shrinkToFit="1"/>
    </xf>
    <xf numFmtId="0" fontId="57" fillId="0" borderId="50" xfId="2" applyFont="1" applyBorder="1" applyAlignment="1">
      <alignment horizontal="left" vertical="center" shrinkToFit="1"/>
    </xf>
    <xf numFmtId="0" fontId="57" fillId="0" borderId="52" xfId="2" applyFont="1" applyFill="1" applyBorder="1" applyAlignment="1">
      <alignment vertical="center" textRotation="180" shrinkToFit="1"/>
    </xf>
    <xf numFmtId="0" fontId="57" fillId="0" borderId="113" xfId="2" applyFont="1" applyBorder="1" applyAlignment="1">
      <alignment horizontal="left" vertical="center" shrinkToFit="1"/>
    </xf>
    <xf numFmtId="0" fontId="58" fillId="0" borderId="112" xfId="2" applyFont="1" applyBorder="1" applyAlignment="1">
      <alignment horizontal="left" vertical="center" shrinkToFit="1"/>
    </xf>
    <xf numFmtId="0" fontId="58" fillId="0" borderId="112" xfId="2" applyFont="1" applyFill="1" applyBorder="1" applyAlignment="1">
      <alignment vertical="center" textRotation="180" shrinkToFit="1"/>
    </xf>
    <xf numFmtId="0" fontId="58" fillId="4" borderId="31" xfId="2" applyFont="1" applyFill="1" applyBorder="1" applyAlignment="1">
      <alignment horizontal="left" vertical="center" shrinkToFit="1"/>
    </xf>
    <xf numFmtId="0" fontId="57" fillId="0" borderId="114" xfId="2" applyFont="1" applyBorder="1" applyAlignment="1">
      <alignment horizontal="left" vertical="center" shrinkToFit="1"/>
    </xf>
    <xf numFmtId="0" fontId="59" fillId="4" borderId="51" xfId="2" applyFont="1" applyFill="1" applyBorder="1" applyAlignment="1">
      <alignment horizontal="left" vertical="center" shrinkToFit="1"/>
    </xf>
    <xf numFmtId="0" fontId="59" fillId="4" borderId="56" xfId="2" applyFont="1" applyFill="1" applyBorder="1" applyAlignment="1">
      <alignment vertical="center" textRotation="180" shrinkToFit="1"/>
    </xf>
    <xf numFmtId="0" fontId="59" fillId="4" borderId="115" xfId="2" applyFont="1" applyFill="1" applyBorder="1" applyAlignment="1">
      <alignment horizontal="left" vertical="center" shrinkToFit="1"/>
    </xf>
    <xf numFmtId="0" fontId="1" fillId="0" borderId="66" xfId="2" applyFont="1" applyBorder="1" applyAlignment="1">
      <alignment horizontal="right"/>
    </xf>
    <xf numFmtId="0" fontId="1" fillId="0" borderId="116" xfId="2" applyFont="1" applyFill="1" applyBorder="1" applyAlignment="1">
      <alignment horizontal="center" vertical="center" shrinkToFit="1"/>
    </xf>
    <xf numFmtId="0" fontId="29" fillId="0" borderId="31" xfId="2" applyFont="1" applyBorder="1" applyAlignment="1">
      <alignment horizontal="left" vertical="center"/>
    </xf>
    <xf numFmtId="0" fontId="29" fillId="0" borderId="32" xfId="2" applyFont="1" applyBorder="1">
      <alignment vertical="center"/>
    </xf>
    <xf numFmtId="0" fontId="30" fillId="0" borderId="31" xfId="2" applyFont="1" applyFill="1" applyBorder="1" applyAlignment="1">
      <alignment horizontal="center" vertical="center" wrapText="1" shrinkToFit="1"/>
    </xf>
    <xf numFmtId="0" fontId="57" fillId="4" borderId="31" xfId="2" applyFont="1" applyFill="1" applyBorder="1" applyAlignment="1">
      <alignment horizontal="left" vertical="center" shrinkToFit="1"/>
    </xf>
    <xf numFmtId="0" fontId="57" fillId="4" borderId="45" xfId="2" applyFont="1" applyFill="1" applyBorder="1" applyAlignment="1">
      <alignment horizontal="left" vertical="center" shrinkToFit="1"/>
    </xf>
    <xf numFmtId="0" fontId="57" fillId="4" borderId="34" xfId="2" applyFont="1" applyFill="1" applyBorder="1" applyAlignment="1">
      <alignment vertical="center" textRotation="180" shrinkToFit="1"/>
    </xf>
    <xf numFmtId="0" fontId="57" fillId="4" borderId="32" xfId="2" applyFont="1" applyFill="1" applyBorder="1" applyAlignment="1">
      <alignment horizontal="left" vertical="center" shrinkToFit="1"/>
    </xf>
    <xf numFmtId="0" fontId="58" fillId="0" borderId="31" xfId="2" applyFont="1" applyFill="1" applyBorder="1" applyAlignment="1">
      <alignment horizontal="left" vertical="center" shrinkToFit="1"/>
    </xf>
    <xf numFmtId="0" fontId="58" fillId="0" borderId="31" xfId="2" applyFont="1" applyFill="1" applyBorder="1" applyAlignment="1">
      <alignment vertical="center" textRotation="180" shrinkToFit="1"/>
    </xf>
    <xf numFmtId="0" fontId="57" fillId="0" borderId="31" xfId="2" applyFont="1" applyBorder="1" applyAlignment="1">
      <alignment horizontal="left" vertical="center" shrinkToFit="1"/>
    </xf>
    <xf numFmtId="0" fontId="57" fillId="0" borderId="31" xfId="2" applyFont="1" applyFill="1" applyBorder="1" applyAlignment="1">
      <alignment vertical="center" textRotation="180" shrinkToFit="1"/>
    </xf>
    <xf numFmtId="0" fontId="59" fillId="4" borderId="31" xfId="2" applyFont="1" applyFill="1" applyBorder="1" applyAlignment="1">
      <alignment horizontal="left" vertical="center" shrinkToFit="1"/>
    </xf>
    <xf numFmtId="0" fontId="1" fillId="0" borderId="36" xfId="2" applyFont="1" applyBorder="1">
      <alignment vertical="center"/>
    </xf>
    <xf numFmtId="0" fontId="1" fillId="0" borderId="117" xfId="2" applyFont="1" applyFill="1" applyBorder="1" applyAlignment="1">
      <alignment horizontal="center" vertical="center" shrinkToFit="1"/>
    </xf>
    <xf numFmtId="0" fontId="29" fillId="0" borderId="31" xfId="2" applyFont="1" applyBorder="1" applyAlignment="1">
      <alignment horizontal="center"/>
    </xf>
    <xf numFmtId="0" fontId="60" fillId="4" borderId="31" xfId="2" applyFont="1" applyFill="1" applyBorder="1" applyAlignment="1">
      <alignment horizontal="left" vertical="center" shrinkToFit="1"/>
    </xf>
    <xf numFmtId="0" fontId="57" fillId="4" borderId="31" xfId="2" applyFont="1" applyFill="1" applyBorder="1" applyAlignment="1">
      <alignment vertical="center" textRotation="180" shrinkToFit="1"/>
    </xf>
    <xf numFmtId="0" fontId="58" fillId="0" borderId="31" xfId="2" applyFont="1" applyBorder="1" applyAlignment="1">
      <alignment horizontal="left" vertical="center" shrinkToFit="1"/>
    </xf>
    <xf numFmtId="0" fontId="32" fillId="0" borderId="23" xfId="2" applyFont="1" applyBorder="1" applyAlignment="1">
      <alignment horizontal="center" vertical="center" textRotation="180" shrinkToFit="1"/>
    </xf>
    <xf numFmtId="0" fontId="29" fillId="0" borderId="118" xfId="2" applyFont="1" applyBorder="1" applyAlignment="1">
      <alignment horizontal="center" vertical="center" textRotation="255" shrinkToFit="1"/>
    </xf>
    <xf numFmtId="0" fontId="29" fillId="0" borderId="31" xfId="2" applyFont="1" applyBorder="1" applyAlignment="1">
      <alignment horizontal="center" vertical="center"/>
    </xf>
    <xf numFmtId="0" fontId="57" fillId="4" borderId="34" xfId="2" applyFont="1" applyFill="1" applyBorder="1" applyAlignment="1">
      <alignment horizontal="left" vertical="center" shrinkToFit="1"/>
    </xf>
    <xf numFmtId="0" fontId="58" fillId="0" borderId="45" xfId="2" applyFont="1" applyFill="1" applyBorder="1" applyAlignment="1">
      <alignment horizontal="left" vertical="center" shrinkToFit="1"/>
    </xf>
    <xf numFmtId="0" fontId="58" fillId="0" borderId="34" xfId="2" applyFont="1" applyFill="1" applyBorder="1" applyAlignment="1">
      <alignment horizontal="left" vertical="center" shrinkToFit="1"/>
    </xf>
    <xf numFmtId="0" fontId="58" fillId="4" borderId="32" xfId="2" applyFont="1" applyFill="1" applyBorder="1" applyAlignment="1">
      <alignment horizontal="left" vertical="center" shrinkToFit="1"/>
    </xf>
    <xf numFmtId="0" fontId="60" fillId="4" borderId="0" xfId="2" applyFont="1" applyFill="1">
      <alignment vertical="center"/>
    </xf>
    <xf numFmtId="0" fontId="60" fillId="4" borderId="34" xfId="2" applyFont="1" applyFill="1" applyBorder="1" applyAlignment="1">
      <alignment vertical="center" shrinkToFit="1"/>
    </xf>
    <xf numFmtId="0" fontId="60" fillId="0" borderId="31" xfId="2" applyFont="1" applyFill="1" applyBorder="1" applyAlignment="1">
      <alignment vertical="center" textRotation="180" shrinkToFit="1"/>
    </xf>
    <xf numFmtId="0" fontId="57" fillId="0" borderId="31" xfId="2" applyFont="1" applyFill="1" applyBorder="1" applyAlignment="1">
      <alignment horizontal="left" vertical="center" shrinkToFit="1"/>
    </xf>
    <xf numFmtId="0" fontId="60" fillId="0" borderId="48" xfId="2" applyFont="1" applyBorder="1" applyAlignment="1">
      <alignment horizontal="left" vertical="center" shrinkToFit="1"/>
    </xf>
    <xf numFmtId="0" fontId="60" fillId="0" borderId="47" xfId="2" applyFont="1" applyBorder="1" applyAlignment="1">
      <alignment horizontal="left" vertical="center" shrinkToFit="1"/>
    </xf>
    <xf numFmtId="0" fontId="29" fillId="0" borderId="118" xfId="2" applyFont="1" applyBorder="1" applyAlignment="1">
      <alignment horizontal="center"/>
    </xf>
    <xf numFmtId="179" fontId="1" fillId="0" borderId="0" xfId="2" applyNumberFormat="1" applyFont="1" applyBorder="1" applyAlignment="1">
      <alignment horizontal="center" vertical="center"/>
    </xf>
    <xf numFmtId="178" fontId="1" fillId="0" borderId="0" xfId="2" applyNumberFormat="1" applyFont="1" applyBorder="1" applyAlignment="1">
      <alignment horizontal="center" vertical="center"/>
    </xf>
    <xf numFmtId="0" fontId="60" fillId="0" borderId="31" xfId="2" applyFont="1" applyBorder="1" applyAlignment="1">
      <alignment horizontal="left" vertical="center" shrinkToFit="1"/>
    </xf>
    <xf numFmtId="0" fontId="29" fillId="0" borderId="31" xfId="2" applyFont="1" applyBorder="1" applyAlignment="1">
      <alignment horizontal="center" vertical="center" shrinkToFit="1"/>
    </xf>
    <xf numFmtId="0" fontId="57" fillId="4" borderId="29" xfId="2" applyFont="1" applyFill="1" applyBorder="1" applyAlignment="1">
      <alignment horizontal="left" vertical="center" shrinkToFit="1"/>
    </xf>
    <xf numFmtId="0" fontId="60" fillId="4" borderId="119" xfId="2" applyFont="1" applyFill="1" applyBorder="1" applyAlignment="1">
      <alignment horizontal="left" vertical="center" shrinkToFit="1"/>
    </xf>
    <xf numFmtId="0" fontId="60" fillId="4" borderId="30" xfId="2" applyFont="1" applyFill="1" applyBorder="1" applyAlignment="1">
      <alignment horizontal="left" vertical="center" shrinkToFit="1"/>
    </xf>
    <xf numFmtId="0" fontId="60" fillId="4" borderId="120" xfId="2" applyFont="1" applyFill="1" applyBorder="1" applyAlignment="1">
      <alignment horizontal="left" vertical="center" shrinkToFit="1"/>
    </xf>
    <xf numFmtId="0" fontId="56" fillId="0" borderId="121" xfId="2" applyFont="1" applyBorder="1" applyAlignment="1">
      <alignment horizontal="center" vertical="center"/>
    </xf>
    <xf numFmtId="0" fontId="29" fillId="0" borderId="25" xfId="2" applyFont="1" applyBorder="1" applyAlignment="1">
      <alignment horizontal="center" vertical="center"/>
    </xf>
    <xf numFmtId="0" fontId="29" fillId="0" borderId="26" xfId="2" applyFont="1" applyBorder="1">
      <alignment vertical="center"/>
    </xf>
    <xf numFmtId="0" fontId="57" fillId="6" borderId="23" xfId="2" applyFont="1" applyFill="1" applyBorder="1" applyAlignment="1">
      <alignment horizontal="center" vertical="center" shrinkToFit="1"/>
    </xf>
    <xf numFmtId="0" fontId="57" fillId="6" borderId="42" xfId="2" applyFont="1" applyFill="1" applyBorder="1" applyAlignment="1">
      <alignment horizontal="center" vertical="center" shrinkToFit="1"/>
    </xf>
    <xf numFmtId="0" fontId="60" fillId="6" borderId="23" xfId="2" applyFont="1" applyFill="1" applyBorder="1" applyAlignment="1">
      <alignment horizontal="center" vertical="center" shrinkToFit="1"/>
    </xf>
    <xf numFmtId="0" fontId="57" fillId="6" borderId="122" xfId="2" applyFont="1" applyFill="1" applyBorder="1" applyAlignment="1">
      <alignment horizontal="center" vertical="center" shrinkToFit="1"/>
    </xf>
    <xf numFmtId="0" fontId="57" fillId="6" borderId="5" xfId="2" applyFont="1" applyFill="1" applyBorder="1" applyAlignment="1">
      <alignment horizontal="center" vertical="center" shrinkToFit="1"/>
    </xf>
    <xf numFmtId="0" fontId="57" fillId="6" borderId="53" xfId="2" applyFont="1" applyFill="1" applyBorder="1" applyAlignment="1">
      <alignment horizontal="center" vertical="center" shrinkToFit="1"/>
    </xf>
    <xf numFmtId="0" fontId="29" fillId="0" borderId="117" xfId="2" applyFont="1" applyBorder="1" applyAlignment="1">
      <alignment horizontal="center"/>
    </xf>
    <xf numFmtId="0" fontId="56" fillId="0" borderId="111" xfId="2" applyFont="1" applyBorder="1" applyAlignment="1">
      <alignment horizontal="center" vertical="center"/>
    </xf>
    <xf numFmtId="0" fontId="29" fillId="0" borderId="31" xfId="2" applyFont="1" applyBorder="1" applyAlignment="1">
      <alignment horizontal="left"/>
    </xf>
    <xf numFmtId="0" fontId="60" fillId="4" borderId="31" xfId="2" applyFont="1" applyFill="1" applyBorder="1" applyAlignment="1">
      <alignment vertical="center" textRotation="180" shrinkToFit="1"/>
    </xf>
    <xf numFmtId="0" fontId="57" fillId="0" borderId="45" xfId="2" applyFont="1" applyBorder="1" applyAlignment="1">
      <alignment horizontal="left" vertical="center" shrinkToFit="1"/>
    </xf>
    <xf numFmtId="0" fontId="57" fillId="0" borderId="32" xfId="2" applyFont="1" applyBorder="1" applyAlignment="1">
      <alignment horizontal="left" vertical="center" shrinkToFit="1"/>
    </xf>
    <xf numFmtId="0" fontId="1" fillId="0" borderId="45" xfId="2" applyFont="1" applyBorder="1" applyAlignment="1">
      <alignment horizontal="right"/>
    </xf>
    <xf numFmtId="0" fontId="1" fillId="0" borderId="118" xfId="2" applyFont="1" applyFill="1" applyBorder="1" applyAlignment="1">
      <alignment horizontal="center" vertical="center" shrinkToFit="1"/>
    </xf>
    <xf numFmtId="0" fontId="59" fillId="4" borderId="31" xfId="2" applyFont="1" applyFill="1" applyBorder="1" applyAlignment="1">
      <alignment vertical="center" textRotation="180" shrinkToFit="1"/>
    </xf>
    <xf numFmtId="0" fontId="58" fillId="4" borderId="31" xfId="2" applyFont="1" applyFill="1" applyBorder="1" applyAlignment="1">
      <alignment vertical="center" textRotation="180" shrinkToFit="1"/>
    </xf>
    <xf numFmtId="0" fontId="57" fillId="4" borderId="25" xfId="2" applyFont="1" applyFill="1" applyBorder="1" applyAlignment="1">
      <alignment horizontal="left" vertical="center" shrinkToFit="1"/>
    </xf>
    <xf numFmtId="0" fontId="57" fillId="0" borderId="123" xfId="2" applyFont="1" applyBorder="1" applyAlignment="1">
      <alignment vertical="center" shrinkToFit="1"/>
    </xf>
    <xf numFmtId="0" fontId="57" fillId="0" borderId="0" xfId="2" applyFont="1">
      <alignment vertical="center"/>
    </xf>
    <xf numFmtId="0" fontId="56" fillId="4" borderId="121" xfId="2" applyFont="1" applyFill="1" applyBorder="1" applyAlignment="1">
      <alignment horizontal="center" vertical="center"/>
    </xf>
    <xf numFmtId="0" fontId="57" fillId="6" borderId="24" xfId="2" applyFont="1" applyFill="1" applyBorder="1" applyAlignment="1">
      <alignment horizontal="center" vertical="center" shrinkToFit="1"/>
    </xf>
    <xf numFmtId="0" fontId="57" fillId="0" borderId="0" xfId="2" applyFont="1" applyBorder="1">
      <alignment vertical="center"/>
    </xf>
    <xf numFmtId="0" fontId="57" fillId="0" borderId="0" xfId="2" applyFont="1" applyBorder="1" applyAlignment="1">
      <alignment horizontal="center" vertical="center"/>
    </xf>
    <xf numFmtId="0" fontId="57" fillId="0" borderId="0" xfId="2" applyFont="1" applyBorder="1" applyAlignment="1">
      <alignment horizontal="right"/>
    </xf>
    <xf numFmtId="0" fontId="56" fillId="4" borderId="111" xfId="2" applyFont="1" applyFill="1" applyBorder="1" applyAlignment="1">
      <alignment horizontal="center"/>
    </xf>
    <xf numFmtId="0" fontId="56" fillId="0" borderId="32" xfId="2" applyFont="1" applyBorder="1" applyAlignment="1">
      <alignment horizontal="right"/>
    </xf>
    <xf numFmtId="0" fontId="30" fillId="0" borderId="32" xfId="2" applyFont="1" applyFill="1" applyBorder="1" applyAlignment="1">
      <alignment horizontal="center" vertical="center" wrapText="1" shrinkToFit="1"/>
    </xf>
    <xf numFmtId="0" fontId="57" fillId="0" borderId="50" xfId="2" applyFont="1" applyBorder="1">
      <alignment vertical="center"/>
    </xf>
    <xf numFmtId="0" fontId="1" fillId="0" borderId="124" xfId="2" applyFont="1" applyBorder="1" applyAlignment="1">
      <alignment horizontal="center" vertical="center" shrinkToFit="1"/>
    </xf>
    <xf numFmtId="0" fontId="56" fillId="0" borderId="32" xfId="2" applyFont="1" applyBorder="1">
      <alignment vertical="center"/>
    </xf>
    <xf numFmtId="0" fontId="57" fillId="0" borderId="36" xfId="2" applyFont="1" applyBorder="1">
      <alignment vertical="center"/>
    </xf>
    <xf numFmtId="0" fontId="57" fillId="0" borderId="31" xfId="2" applyFont="1" applyBorder="1" applyAlignment="1">
      <alignment horizontal="left" vertical="center" wrapText="1" shrinkToFit="1"/>
    </xf>
    <xf numFmtId="0" fontId="29" fillId="0" borderId="118" xfId="2" applyFont="1" applyFill="1" applyBorder="1" applyAlignment="1">
      <alignment horizontal="center" vertical="center" textRotation="255" shrinkToFit="1"/>
    </xf>
    <xf numFmtId="0" fontId="57" fillId="4" borderId="0" xfId="2" applyFont="1" applyFill="1" applyBorder="1" applyAlignment="1">
      <alignment horizontal="left" vertical="center" shrinkToFit="1"/>
    </xf>
    <xf numFmtId="0" fontId="29" fillId="0" borderId="118" xfId="2" applyFont="1" applyFill="1" applyBorder="1" applyAlignment="1">
      <alignment horizontal="center"/>
    </xf>
    <xf numFmtId="0" fontId="60" fillId="4" borderId="45" xfId="2" applyFont="1" applyFill="1" applyBorder="1" applyAlignment="1">
      <alignment horizontal="left" vertical="center" shrinkToFit="1"/>
    </xf>
    <xf numFmtId="0" fontId="60" fillId="0" borderId="31" xfId="2" applyFont="1" applyFill="1" applyBorder="1" applyAlignment="1">
      <alignment horizontal="left" vertical="center" shrinkToFit="1"/>
    </xf>
    <xf numFmtId="0" fontId="56" fillId="0" borderId="26" xfId="2" applyFont="1" applyBorder="1">
      <alignment vertical="center"/>
    </xf>
    <xf numFmtId="0" fontId="29" fillId="0" borderId="117" xfId="2" applyFont="1" applyFill="1" applyBorder="1" applyAlignment="1">
      <alignment horizontal="center"/>
    </xf>
    <xf numFmtId="0" fontId="58" fillId="4" borderId="48" xfId="2" applyFont="1" applyFill="1" applyBorder="1" applyAlignment="1">
      <alignment horizontal="left" vertical="center" shrinkToFit="1"/>
    </xf>
    <xf numFmtId="0" fontId="58" fillId="4" borderId="47" xfId="2" applyFont="1" applyFill="1" applyBorder="1" applyAlignment="1">
      <alignment horizontal="left" vertical="center" shrinkToFit="1"/>
    </xf>
    <xf numFmtId="0" fontId="59" fillId="0" borderId="31" xfId="2" applyFont="1" applyBorder="1" applyAlignment="1">
      <alignment horizontal="left" vertical="center" shrinkToFit="1"/>
    </xf>
    <xf numFmtId="0" fontId="57" fillId="4" borderId="47" xfId="2" applyFont="1" applyFill="1" applyBorder="1" applyAlignment="1">
      <alignment horizontal="left" vertical="center" shrinkToFit="1"/>
    </xf>
    <xf numFmtId="0" fontId="57" fillId="0" borderId="39" xfId="2" applyFont="1" applyBorder="1" applyAlignment="1">
      <alignment horizontal="left" vertical="center" shrinkToFit="1"/>
    </xf>
    <xf numFmtId="0" fontId="57" fillId="0" borderId="39" xfId="2" applyFont="1" applyFill="1" applyBorder="1" applyAlignment="1">
      <alignment vertical="center" textRotation="180" shrinkToFit="1"/>
    </xf>
    <xf numFmtId="0" fontId="1" fillId="0" borderId="38" xfId="2" applyFont="1" applyBorder="1" applyAlignment="1">
      <alignment horizontal="right"/>
    </xf>
    <xf numFmtId="0" fontId="1" fillId="0" borderId="125" xfId="2" applyFont="1" applyFill="1" applyBorder="1" applyAlignment="1">
      <alignment horizontal="center" vertical="center" shrinkToFit="1"/>
    </xf>
    <xf numFmtId="0" fontId="60" fillId="4" borderId="34" xfId="2" applyFont="1" applyFill="1" applyBorder="1" applyAlignment="1">
      <alignment horizontal="left" vertical="center" shrinkToFit="1"/>
    </xf>
    <xf numFmtId="0" fontId="60" fillId="4" borderId="32" xfId="2" applyFont="1" applyFill="1" applyBorder="1" applyAlignment="1">
      <alignment horizontal="left" vertical="center" shrinkToFit="1"/>
    </xf>
    <xf numFmtId="0" fontId="59" fillId="4" borderId="45" xfId="2" applyFont="1" applyFill="1" applyBorder="1" applyAlignment="1">
      <alignment horizontal="left" vertical="center" shrinkToFit="1"/>
    </xf>
    <xf numFmtId="0" fontId="59" fillId="4" borderId="34" xfId="2" applyFont="1" applyFill="1" applyBorder="1" applyAlignment="1">
      <alignment horizontal="left" vertical="center" shrinkToFit="1"/>
    </xf>
    <xf numFmtId="0" fontId="59" fillId="4" borderId="32" xfId="2" applyFont="1" applyFill="1" applyBorder="1" applyAlignment="1">
      <alignment horizontal="left" vertical="center" shrinkToFit="1"/>
    </xf>
    <xf numFmtId="0" fontId="59" fillId="0" borderId="31" xfId="2" applyFont="1" applyFill="1" applyBorder="1" applyAlignment="1">
      <alignment horizontal="left" vertical="center" shrinkToFit="1"/>
    </xf>
    <xf numFmtId="0" fontId="30" fillId="0" borderId="25" xfId="2" applyFont="1" applyFill="1" applyBorder="1" applyAlignment="1">
      <alignment horizontal="center" vertical="center" wrapText="1" shrinkToFit="1"/>
    </xf>
    <xf numFmtId="0" fontId="32" fillId="6" borderId="23" xfId="2" applyFont="1" applyFill="1" applyBorder="1" applyAlignment="1">
      <alignment horizontal="center" vertical="center" wrapText="1" shrinkToFit="1"/>
    </xf>
    <xf numFmtId="0" fontId="32" fillId="0" borderId="0" xfId="2" applyFont="1">
      <alignment vertical="center"/>
    </xf>
    <xf numFmtId="0" fontId="21" fillId="0" borderId="0" xfId="2" applyFont="1" applyBorder="1" applyAlignment="1">
      <alignment horizontal="center" vertical="center"/>
    </xf>
    <xf numFmtId="0" fontId="29" fillId="0" borderId="126" xfId="2" applyFont="1" applyBorder="1" applyAlignment="1">
      <alignment horizontal="center" vertical="center"/>
    </xf>
    <xf numFmtId="0" fontId="29" fillId="0" borderId="127" xfId="2" applyFont="1" applyBorder="1" applyAlignment="1">
      <alignment horizontal="center" vertical="center"/>
    </xf>
    <xf numFmtId="0" fontId="29" fillId="0" borderId="128" xfId="2" applyFont="1" applyBorder="1" applyAlignment="1">
      <alignment horizontal="center" vertical="center"/>
    </xf>
    <xf numFmtId="0" fontId="32" fillId="0" borderId="127" xfId="2" applyFont="1" applyFill="1" applyBorder="1" applyAlignment="1">
      <alignment horizontal="center" vertical="center"/>
    </xf>
    <xf numFmtId="0" fontId="32" fillId="0" borderId="127" xfId="2" applyFont="1" applyFill="1" applyBorder="1" applyAlignment="1">
      <alignment horizontal="center" vertical="center" shrinkToFit="1"/>
    </xf>
    <xf numFmtId="0" fontId="32" fillId="0" borderId="129" xfId="2" applyFont="1" applyFill="1" applyBorder="1" applyAlignment="1">
      <alignment horizontal="center" vertical="center"/>
    </xf>
    <xf numFmtId="0" fontId="32" fillId="0" borderId="129" xfId="2" applyFont="1" applyBorder="1" applyAlignment="1">
      <alignment vertical="center" textRotation="255"/>
    </xf>
    <xf numFmtId="0" fontId="29" fillId="0" borderId="130" xfId="2" applyFont="1" applyBorder="1" applyAlignment="1">
      <alignment horizontal="center" vertical="center" textRotation="255"/>
    </xf>
    <xf numFmtId="0" fontId="29" fillId="0" borderId="0" xfId="2" applyFont="1" applyBorder="1" applyAlignment="1">
      <alignment horizontal="center"/>
    </xf>
    <xf numFmtId="0" fontId="29" fillId="0" borderId="0" xfId="2" applyFont="1" applyBorder="1" applyAlignment="1">
      <alignment horizontal="left"/>
    </xf>
    <xf numFmtId="0" fontId="29" fillId="0" borderId="0" xfId="2" applyFont="1" applyBorder="1" applyAlignment="1">
      <alignment horizontal="right"/>
    </xf>
    <xf numFmtId="0" fontId="1" fillId="0" borderId="0" xfId="2" applyFont="1" applyBorder="1" applyAlignment="1">
      <alignment horizontal="center" shrinkToFit="1"/>
    </xf>
    <xf numFmtId="0" fontId="61" fillId="0" borderId="0" xfId="2" applyFont="1" applyBorder="1" applyAlignment="1">
      <alignment horizontal="center" shrinkToFit="1"/>
    </xf>
    <xf numFmtId="0" fontId="61" fillId="0" borderId="0" xfId="2" applyFont="1" applyBorder="1" applyAlignment="1">
      <alignment horizontal="left"/>
    </xf>
    <xf numFmtId="0" fontId="30" fillId="0" borderId="0" xfId="2" applyFont="1" applyBorder="1" applyAlignment="1">
      <alignment horizontal="center" shrinkToFit="1"/>
    </xf>
    <xf numFmtId="0" fontId="29" fillId="0" borderId="0" xfId="2" applyFont="1" applyBorder="1" applyAlignment="1">
      <alignment horizontal="center" shrinkToFit="1"/>
    </xf>
    <xf numFmtId="0" fontId="29" fillId="0" borderId="0" xfId="2" applyFont="1" applyBorder="1" applyAlignment="1">
      <alignment horizontal="left" shrinkToFit="1"/>
    </xf>
    <xf numFmtId="0" fontId="30" fillId="0" borderId="0" xfId="2" applyFont="1" applyFill="1" applyBorder="1" applyAlignment="1">
      <alignment horizontal="center" shrinkToFit="1"/>
    </xf>
    <xf numFmtId="0" fontId="57" fillId="0" borderId="0" xfId="2" applyFont="1" applyBorder="1" applyAlignment="1">
      <alignment horizontal="left" shrinkToFit="1"/>
    </xf>
    <xf numFmtId="0" fontId="57" fillId="0" borderId="0" xfId="2" applyFont="1" applyBorder="1" applyAlignment="1">
      <alignment horizontal="left" shrinkToFit="1"/>
    </xf>
    <xf numFmtId="0" fontId="62" fillId="0" borderId="0" xfId="2" applyFont="1" applyBorder="1" applyAlignment="1">
      <alignment horizontal="left" shrinkToFit="1"/>
    </xf>
    <xf numFmtId="0" fontId="63" fillId="0" borderId="0" xfId="2" applyFont="1" applyBorder="1" applyAlignment="1">
      <alignment horizontal="center" shrinkToFit="1"/>
    </xf>
    <xf numFmtId="0" fontId="29" fillId="4" borderId="111" xfId="2" applyFont="1" applyFill="1" applyBorder="1" applyAlignment="1">
      <alignment horizontal="center" vertical="center"/>
    </xf>
    <xf numFmtId="0" fontId="64" fillId="4" borderId="112" xfId="2" applyFont="1" applyFill="1" applyBorder="1" applyAlignment="1">
      <alignment horizontal="left" vertical="center" shrinkToFit="1"/>
    </xf>
    <xf numFmtId="0" fontId="64" fillId="4" borderId="45" xfId="2" applyFont="1" applyFill="1" applyBorder="1" applyAlignment="1">
      <alignment horizontal="left" vertical="center" shrinkToFit="1"/>
    </xf>
    <xf numFmtId="0" fontId="64" fillId="4" borderId="52" xfId="2" applyFont="1" applyFill="1" applyBorder="1" applyAlignment="1">
      <alignment vertical="center" textRotation="180" shrinkToFit="1"/>
    </xf>
    <xf numFmtId="0" fontId="64" fillId="4" borderId="52" xfId="2" applyFont="1" applyFill="1" applyBorder="1" applyAlignment="1">
      <alignment horizontal="left" vertical="center" shrinkToFit="1"/>
    </xf>
    <xf numFmtId="0" fontId="57" fillId="4" borderId="52" xfId="2" applyFont="1" applyFill="1" applyBorder="1" applyAlignment="1">
      <alignment vertical="center" textRotation="180" shrinkToFit="1"/>
    </xf>
    <xf numFmtId="0" fontId="57" fillId="4" borderId="51" xfId="2" applyFont="1" applyFill="1" applyBorder="1" applyAlignment="1">
      <alignment horizontal="left" vertical="center" shrinkToFit="1"/>
    </xf>
    <xf numFmtId="0" fontId="57" fillId="4" borderId="56" xfId="2" applyFont="1" applyFill="1" applyBorder="1" applyAlignment="1">
      <alignment vertical="center" textRotation="180" shrinkToFit="1"/>
    </xf>
    <xf numFmtId="0" fontId="57" fillId="4" borderId="115" xfId="2" applyFont="1" applyFill="1" applyBorder="1" applyAlignment="1">
      <alignment horizontal="left" vertical="center" shrinkToFit="1"/>
    </xf>
    <xf numFmtId="0" fontId="57" fillId="4" borderId="131" xfId="2" applyFont="1" applyFill="1" applyBorder="1" applyAlignment="1">
      <alignment horizontal="left" vertical="center" shrinkToFit="1"/>
    </xf>
    <xf numFmtId="0" fontId="57" fillId="4" borderId="56" xfId="2" applyFont="1" applyFill="1" applyBorder="1" applyAlignment="1">
      <alignment horizontal="left" vertical="center" shrinkToFit="1"/>
    </xf>
    <xf numFmtId="0" fontId="1" fillId="0" borderId="132" xfId="2" applyFont="1" applyFill="1" applyBorder="1" applyAlignment="1">
      <alignment horizontal="center" vertical="center" shrinkToFit="1"/>
    </xf>
    <xf numFmtId="0" fontId="57" fillId="4" borderId="48" xfId="2" applyFont="1" applyFill="1" applyBorder="1" applyAlignment="1">
      <alignment horizontal="left" vertical="center" shrinkToFit="1"/>
    </xf>
    <xf numFmtId="0" fontId="1" fillId="0" borderId="46" xfId="2" applyFont="1" applyBorder="1">
      <alignment vertical="center"/>
    </xf>
    <xf numFmtId="0" fontId="57" fillId="4" borderId="31" xfId="2" applyFont="1" applyFill="1" applyBorder="1" applyAlignment="1">
      <alignment horizontal="left" vertical="center" wrapText="1" shrinkToFit="1"/>
    </xf>
    <xf numFmtId="0" fontId="57" fillId="0" borderId="34" xfId="2" applyFont="1" applyFill="1" applyBorder="1" applyAlignment="1">
      <alignment vertical="center" textRotation="180" shrinkToFit="1"/>
    </xf>
    <xf numFmtId="0" fontId="32" fillId="0" borderId="53" xfId="2" applyFont="1" applyBorder="1" applyAlignment="1">
      <alignment horizontal="center" vertical="center" textRotation="180" shrinkToFit="1"/>
    </xf>
    <xf numFmtId="0" fontId="58" fillId="4" borderId="80" xfId="2" applyFont="1" applyFill="1" applyBorder="1" applyAlignment="1">
      <alignment horizontal="left" vertical="center" shrinkToFit="1"/>
    </xf>
    <xf numFmtId="0" fontId="57" fillId="0" borderId="34" xfId="2" applyFont="1" applyBorder="1" applyAlignment="1">
      <alignment horizontal="left" vertical="center" shrinkToFit="1"/>
    </xf>
    <xf numFmtId="0" fontId="57" fillId="4" borderId="36" xfId="2" applyFont="1" applyFill="1" applyBorder="1" applyAlignment="1">
      <alignment horizontal="left" vertical="center" shrinkToFit="1"/>
    </xf>
    <xf numFmtId="0" fontId="57" fillId="4" borderId="26" xfId="2" applyFont="1" applyFill="1" applyBorder="1" applyAlignment="1">
      <alignment horizontal="left" vertical="center" shrinkToFit="1"/>
    </xf>
    <xf numFmtId="0" fontId="29" fillId="4" borderId="121" xfId="2" applyFont="1" applyFill="1" applyBorder="1" applyAlignment="1">
      <alignment horizontal="center" vertical="center"/>
    </xf>
    <xf numFmtId="0" fontId="57" fillId="6" borderId="39" xfId="2" applyFont="1" applyFill="1" applyBorder="1" applyAlignment="1">
      <alignment horizontal="center" vertical="center" shrinkToFit="1"/>
    </xf>
    <xf numFmtId="0" fontId="29" fillId="4" borderId="133" xfId="2" applyFont="1" applyFill="1" applyBorder="1" applyAlignment="1">
      <alignment horizontal="center" vertical="center"/>
    </xf>
    <xf numFmtId="0" fontId="59" fillId="4" borderId="56" xfId="2" applyFont="1" applyFill="1" applyBorder="1" applyAlignment="1">
      <alignment horizontal="left" vertical="center" shrinkToFit="1"/>
    </xf>
    <xf numFmtId="0" fontId="57" fillId="0" borderId="56" xfId="2" applyFont="1" applyBorder="1" applyAlignment="1">
      <alignment horizontal="left" vertical="center" shrinkToFit="1"/>
    </xf>
    <xf numFmtId="0" fontId="57" fillId="0" borderId="56" xfId="2" applyFont="1" applyFill="1" applyBorder="1" applyAlignment="1">
      <alignment vertical="center" textRotation="180" shrinkToFit="1"/>
    </xf>
    <xf numFmtId="0" fontId="30" fillId="4" borderId="31" xfId="2" applyFont="1" applyFill="1" applyBorder="1" applyAlignment="1">
      <alignment horizontal="left" vertical="center" shrinkToFit="1"/>
    </xf>
    <xf numFmtId="0" fontId="30" fillId="4" borderId="31" xfId="2" applyFont="1" applyFill="1" applyBorder="1" applyAlignment="1">
      <alignment vertical="center" textRotation="180" shrinkToFit="1"/>
    </xf>
    <xf numFmtId="0" fontId="29" fillId="0" borderId="134" xfId="2" applyFont="1" applyBorder="1" applyAlignment="1">
      <alignment horizontal="center" vertical="center"/>
    </xf>
    <xf numFmtId="0" fontId="29" fillId="0" borderId="112" xfId="2" applyFont="1" applyBorder="1" applyAlignment="1">
      <alignment horizontal="left" vertical="center"/>
    </xf>
    <xf numFmtId="0" fontId="29" fillId="0" borderId="113" xfId="2" applyFont="1" applyBorder="1" applyAlignment="1">
      <alignment horizontal="right"/>
    </xf>
    <xf numFmtId="0" fontId="58" fillId="4" borderId="34" xfId="2" applyFont="1" applyFill="1" applyBorder="1" applyAlignment="1">
      <alignment horizontal="left" vertical="center" shrinkToFit="1"/>
    </xf>
    <xf numFmtId="0" fontId="29" fillId="0" borderId="135" xfId="2" applyFont="1" applyBorder="1" applyAlignment="1">
      <alignment horizontal="center" vertical="center"/>
    </xf>
    <xf numFmtId="0" fontId="60" fillId="4" borderId="34" xfId="2" applyFont="1" applyFill="1" applyBorder="1" applyAlignment="1">
      <alignment vertical="center" textRotation="180" shrinkToFit="1"/>
    </xf>
    <xf numFmtId="0" fontId="59" fillId="4" borderId="48" xfId="2" applyFont="1" applyFill="1" applyBorder="1" applyAlignment="1">
      <alignment horizontal="left" vertical="center" shrinkToFit="1"/>
    </xf>
    <xf numFmtId="0" fontId="29" fillId="4" borderId="135" xfId="2" applyFont="1" applyFill="1" applyBorder="1" applyAlignment="1">
      <alignment horizontal="center" vertical="center"/>
    </xf>
    <xf numFmtId="0" fontId="57" fillId="0" borderId="25" xfId="2" applyFont="1" applyBorder="1" applyAlignment="1">
      <alignment horizontal="left" vertical="center" shrinkToFit="1"/>
    </xf>
    <xf numFmtId="0" fontId="60" fillId="4" borderId="29" xfId="2" applyFont="1" applyFill="1" applyBorder="1" applyAlignment="1">
      <alignment horizontal="left" vertical="center" shrinkToFit="1"/>
    </xf>
    <xf numFmtId="0" fontId="57" fillId="4" borderId="119" xfId="2" applyFont="1" applyFill="1" applyBorder="1" applyAlignment="1">
      <alignment horizontal="left" vertical="center" shrinkToFit="1"/>
    </xf>
    <xf numFmtId="0" fontId="57" fillId="4" borderId="30" xfId="2" applyFont="1" applyFill="1" applyBorder="1" applyAlignment="1">
      <alignment horizontal="left" vertical="center" shrinkToFit="1"/>
    </xf>
    <xf numFmtId="0" fontId="57" fillId="4" borderId="120" xfId="2" applyFont="1" applyFill="1" applyBorder="1" applyAlignment="1">
      <alignment horizontal="left" vertical="center" shrinkToFit="1"/>
    </xf>
    <xf numFmtId="0" fontId="29" fillId="4" borderId="136" xfId="2" applyFont="1" applyFill="1" applyBorder="1" applyAlignment="1">
      <alignment horizontal="center" vertical="center"/>
    </xf>
    <xf numFmtId="0" fontId="29" fillId="4" borderId="111" xfId="2" applyFont="1" applyFill="1" applyBorder="1" applyAlignment="1">
      <alignment horizontal="center"/>
    </xf>
    <xf numFmtId="0" fontId="57" fillId="6" borderId="137" xfId="2" applyFont="1" applyFill="1" applyBorder="1" applyAlignment="1">
      <alignment horizontal="center" vertical="center" shrinkToFit="1"/>
    </xf>
    <xf numFmtId="0" fontId="65" fillId="0" borderId="0" xfId="2" applyFont="1">
      <alignment vertical="center"/>
    </xf>
    <xf numFmtId="0" fontId="65" fillId="0" borderId="34" xfId="2" applyFont="1" applyBorder="1" applyAlignment="1">
      <alignment vertical="center" shrinkToFit="1"/>
    </xf>
    <xf numFmtId="0" fontId="59" fillId="0" borderId="31" xfId="2" applyFont="1" applyFill="1" applyBorder="1" applyAlignment="1">
      <alignment vertical="center" textRotation="180" shrinkToFit="1"/>
    </xf>
    <xf numFmtId="0" fontId="58" fillId="0" borderId="32" xfId="2" applyFont="1" applyFill="1" applyBorder="1" applyAlignment="1">
      <alignment horizontal="left" vertical="center" shrinkToFit="1"/>
    </xf>
    <xf numFmtId="0" fontId="57" fillId="0" borderId="138" xfId="2" applyFont="1" applyBorder="1" applyAlignment="1">
      <alignment horizontal="left" vertical="center" shrinkToFit="1"/>
    </xf>
    <xf numFmtId="0" fontId="57" fillId="0" borderId="138" xfId="2" applyFont="1" applyFill="1" applyBorder="1" applyAlignment="1">
      <alignment vertical="center" textRotation="180" shrinkToFit="1"/>
    </xf>
    <xf numFmtId="0" fontId="57" fillId="0" borderId="138" xfId="2" applyFont="1" applyFill="1" applyBorder="1" applyAlignment="1">
      <alignment horizontal="left" vertical="center" shrinkToFit="1"/>
    </xf>
    <xf numFmtId="0" fontId="58" fillId="4" borderId="45" xfId="2" applyFont="1" applyFill="1" applyBorder="1" applyAlignment="1">
      <alignment horizontal="left" vertical="center" shrinkToFit="1"/>
    </xf>
    <xf numFmtId="0" fontId="29" fillId="0" borderId="111" xfId="2" applyFont="1" applyBorder="1" applyAlignment="1">
      <alignment horizontal="center" vertical="center"/>
    </xf>
    <xf numFmtId="0" fontId="29" fillId="0" borderId="121" xfId="2" applyFont="1" applyBorder="1" applyAlignment="1">
      <alignment horizontal="center" vertical="center"/>
    </xf>
    <xf numFmtId="0" fontId="32" fillId="6" borderId="122" xfId="2" applyFont="1" applyFill="1" applyBorder="1" applyAlignment="1">
      <alignment horizontal="center" vertical="center" wrapText="1" shrinkToFit="1"/>
    </xf>
    <xf numFmtId="0" fontId="57" fillId="6" borderId="139" xfId="2" applyFont="1" applyFill="1" applyBorder="1" applyAlignment="1">
      <alignment horizontal="center" vertical="center" shrinkToFit="1"/>
    </xf>
    <xf numFmtId="0" fontId="32" fillId="0" borderId="12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/>
    </xf>
    <xf numFmtId="0" fontId="56" fillId="0" borderId="51" xfId="2" applyFont="1" applyBorder="1" applyAlignment="1">
      <alignment horizontal="center"/>
    </xf>
    <xf numFmtId="0" fontId="29" fillId="0" borderId="56" xfId="2" applyFont="1" applyBorder="1" applyAlignment="1">
      <alignment horizontal="left"/>
    </xf>
    <xf numFmtId="0" fontId="56" fillId="0" borderId="131" xfId="2" applyFont="1" applyBorder="1" applyAlignment="1">
      <alignment horizontal="right"/>
    </xf>
    <xf numFmtId="0" fontId="30" fillId="0" borderId="50" xfId="2" applyFont="1" applyFill="1" applyBorder="1" applyAlignment="1">
      <alignment horizontal="center" vertical="center" wrapText="1" shrinkToFit="1"/>
    </xf>
    <xf numFmtId="0" fontId="66" fillId="4" borderId="66" xfId="2" applyFont="1" applyFill="1" applyBorder="1" applyAlignment="1">
      <alignment horizontal="left" vertical="center" shrinkToFit="1"/>
    </xf>
    <xf numFmtId="0" fontId="66" fillId="4" borderId="52" xfId="2" applyFont="1" applyFill="1" applyBorder="1" applyAlignment="1">
      <alignment horizontal="left" vertical="center" shrinkToFit="1"/>
    </xf>
    <xf numFmtId="0" fontId="58" fillId="4" borderId="131" xfId="2" applyFont="1" applyFill="1" applyBorder="1" applyAlignment="1">
      <alignment horizontal="left" vertical="center" shrinkToFit="1"/>
    </xf>
    <xf numFmtId="0" fontId="57" fillId="0" borderId="66" xfId="2" applyFont="1" applyBorder="1" applyAlignment="1">
      <alignment horizontal="left" vertical="center" shrinkToFit="1"/>
    </xf>
    <xf numFmtId="0" fontId="57" fillId="0" borderId="131" xfId="2" applyFont="1" applyBorder="1" applyAlignment="1">
      <alignment horizontal="left" vertical="center" shrinkToFit="1"/>
    </xf>
    <xf numFmtId="0" fontId="57" fillId="0" borderId="79" xfId="2" applyFont="1" applyFill="1" applyBorder="1" applyAlignment="1">
      <alignment vertical="center" textRotation="180" shrinkToFit="1"/>
    </xf>
    <xf numFmtId="0" fontId="56" fillId="0" borderId="48" xfId="2" applyFont="1" applyBorder="1" applyAlignment="1">
      <alignment horizontal="center" vertical="center"/>
    </xf>
    <xf numFmtId="0" fontId="30" fillId="0" borderId="45" xfId="2" applyFont="1" applyFill="1" applyBorder="1" applyAlignment="1">
      <alignment horizontal="center" vertical="center" wrapText="1" shrinkToFit="1"/>
    </xf>
    <xf numFmtId="0" fontId="60" fillId="4" borderId="48" xfId="2" applyFont="1" applyFill="1" applyBorder="1" applyAlignment="1">
      <alignment horizontal="left" vertical="center" shrinkToFit="1"/>
    </xf>
    <xf numFmtId="0" fontId="56" fillId="0" borderId="48" xfId="2" applyFont="1" applyBorder="1" applyAlignment="1">
      <alignment horizontal="center"/>
    </xf>
    <xf numFmtId="0" fontId="1" fillId="0" borderId="34" xfId="2" applyFont="1" applyBorder="1" applyAlignment="1">
      <alignment vertical="center" shrinkToFit="1"/>
    </xf>
    <xf numFmtId="0" fontId="58" fillId="4" borderId="0" xfId="2" applyFont="1" applyFill="1" applyBorder="1" applyAlignment="1">
      <alignment horizontal="left" vertical="center" shrinkToFit="1"/>
    </xf>
    <xf numFmtId="0" fontId="57" fillId="0" borderId="48" xfId="2" applyFont="1" applyBorder="1" applyAlignment="1">
      <alignment horizontal="left" vertical="center" shrinkToFit="1"/>
    </xf>
    <xf numFmtId="0" fontId="56" fillId="0" borderId="119" xfId="2" applyFont="1" applyBorder="1" applyAlignment="1">
      <alignment horizontal="center" vertical="center"/>
    </xf>
    <xf numFmtId="0" fontId="29" fillId="0" borderId="30" xfId="2" applyFont="1" applyBorder="1" applyAlignment="1">
      <alignment horizontal="center" vertical="center"/>
    </xf>
    <xf numFmtId="0" fontId="56" fillId="0" borderId="62" xfId="2" applyFont="1" applyBorder="1">
      <alignment vertical="center"/>
    </xf>
    <xf numFmtId="0" fontId="57" fillId="6" borderId="140" xfId="2" applyFont="1" applyFill="1" applyBorder="1" applyAlignment="1">
      <alignment horizontal="center" vertical="center" shrinkToFit="1"/>
    </xf>
    <xf numFmtId="0" fontId="57" fillId="6" borderId="141" xfId="2" applyFont="1" applyFill="1" applyBorder="1" applyAlignment="1">
      <alignment horizontal="center" vertical="center" shrinkToFit="1"/>
    </xf>
    <xf numFmtId="0" fontId="57" fillId="6" borderId="142" xfId="2" applyFont="1" applyFill="1" applyBorder="1" applyAlignment="1">
      <alignment horizontal="center" vertical="center" shrinkToFit="1"/>
    </xf>
    <xf numFmtId="0" fontId="66" fillId="4" borderId="45" xfId="2" applyFont="1" applyFill="1" applyBorder="1" applyAlignment="1">
      <alignment horizontal="left" vertical="center" shrinkToFit="1"/>
    </xf>
    <xf numFmtId="0" fontId="66" fillId="4" borderId="34" xfId="2" applyFont="1" applyFill="1" applyBorder="1" applyAlignment="1">
      <alignment horizontal="left" vertical="center" shrinkToFit="1"/>
    </xf>
    <xf numFmtId="0" fontId="57" fillId="0" borderId="32" xfId="2" applyFont="1" applyFill="1" applyBorder="1" applyAlignment="1">
      <alignment vertical="center" textRotation="180" shrinkToFit="1"/>
    </xf>
    <xf numFmtId="0" fontId="57" fillId="6" borderId="25" xfId="2" applyFont="1" applyFill="1" applyBorder="1" applyAlignment="1">
      <alignment horizontal="center" vertical="center" shrinkToFit="1"/>
    </xf>
    <xf numFmtId="0" fontId="57" fillId="6" borderId="143" xfId="2" applyFont="1" applyFill="1" applyBorder="1" applyAlignment="1">
      <alignment horizontal="center" vertical="center" shrinkToFit="1"/>
    </xf>
    <xf numFmtId="0" fontId="57" fillId="6" borderId="144" xfId="2" applyFont="1" applyFill="1" applyBorder="1" applyAlignment="1">
      <alignment horizontal="center" vertical="center" shrinkToFit="1"/>
    </xf>
    <xf numFmtId="0" fontId="29" fillId="4" borderId="134" xfId="2" applyFont="1" applyFill="1" applyBorder="1" applyAlignment="1">
      <alignment horizontal="center" vertical="center"/>
    </xf>
    <xf numFmtId="0" fontId="29" fillId="4" borderId="112" xfId="2" applyFont="1" applyFill="1" applyBorder="1" applyAlignment="1">
      <alignment horizontal="left" vertical="center"/>
    </xf>
    <xf numFmtId="0" fontId="57" fillId="0" borderId="145" xfId="2" applyFont="1" applyBorder="1">
      <alignment vertical="center"/>
    </xf>
    <xf numFmtId="0" fontId="29" fillId="4" borderId="31" xfId="2" applyFont="1" applyFill="1" applyBorder="1" applyAlignment="1">
      <alignment horizontal="left" vertical="center"/>
    </xf>
    <xf numFmtId="0" fontId="57" fillId="0" borderId="146" xfId="2" applyFont="1" applyBorder="1">
      <alignment vertical="center"/>
    </xf>
    <xf numFmtId="0" fontId="29" fillId="4" borderId="31" xfId="2" applyFont="1" applyFill="1" applyBorder="1" applyAlignment="1">
      <alignment horizontal="center"/>
    </xf>
    <xf numFmtId="0" fontId="59" fillId="4" borderId="138" xfId="2" applyFont="1" applyFill="1" applyBorder="1" applyAlignment="1">
      <alignment horizontal="left" vertical="center" shrinkToFit="1"/>
    </xf>
    <xf numFmtId="0" fontId="59" fillId="4" borderId="138" xfId="2" applyFont="1" applyFill="1" applyBorder="1" applyAlignment="1">
      <alignment vertical="center" textRotation="180" shrinkToFit="1"/>
    </xf>
    <xf numFmtId="0" fontId="29" fillId="4" borderId="31" xfId="2" applyFont="1" applyFill="1" applyBorder="1" applyAlignment="1">
      <alignment horizontal="center" vertical="center"/>
    </xf>
    <xf numFmtId="0" fontId="60" fillId="4" borderId="147" xfId="2" applyFont="1" applyFill="1" applyBorder="1" applyAlignment="1">
      <alignment horizontal="left" vertical="center" shrinkToFit="1"/>
    </xf>
    <xf numFmtId="0" fontId="59" fillId="0" borderId="45" xfId="2" applyFont="1" applyBorder="1" applyAlignment="1">
      <alignment horizontal="left" vertical="center" shrinkToFit="1"/>
    </xf>
    <xf numFmtId="0" fontId="57" fillId="4" borderId="148" xfId="2" applyFont="1" applyFill="1" applyBorder="1" applyAlignment="1">
      <alignment horizontal="left" vertical="center" shrinkToFit="1"/>
    </xf>
    <xf numFmtId="0" fontId="29" fillId="4" borderId="31" xfId="2" applyFont="1" applyFill="1" applyBorder="1" applyAlignment="1">
      <alignment horizontal="center" vertical="center" shrinkToFit="1"/>
    </xf>
    <xf numFmtId="0" fontId="57" fillId="4" borderId="149" xfId="2" applyFont="1" applyFill="1" applyBorder="1" applyAlignment="1">
      <alignment horizontal="left" vertical="center" shrinkToFit="1"/>
    </xf>
    <xf numFmtId="0" fontId="29" fillId="4" borderId="150" xfId="2" applyFont="1" applyFill="1" applyBorder="1" applyAlignment="1">
      <alignment horizontal="center" vertical="center"/>
    </xf>
    <xf numFmtId="0" fontId="29" fillId="4" borderId="25" xfId="2" applyFont="1" applyFill="1" applyBorder="1" applyAlignment="1">
      <alignment horizontal="center" vertical="center"/>
    </xf>
    <xf numFmtId="0" fontId="29" fillId="4" borderId="31" xfId="2" applyFont="1" applyFill="1" applyBorder="1" applyAlignment="1">
      <alignment horizontal="left"/>
    </xf>
    <xf numFmtId="0" fontId="66" fillId="4" borderId="31" xfId="2" applyFont="1" applyFill="1" applyBorder="1" applyAlignment="1">
      <alignment horizontal="left" vertical="center" shrinkToFit="1"/>
    </xf>
    <xf numFmtId="0" fontId="1" fillId="0" borderId="31" xfId="2" applyFont="1" applyBorder="1" applyAlignment="1">
      <alignment horizontal="left" vertical="center" shrinkToFit="1"/>
    </xf>
    <xf numFmtId="0" fontId="65" fillId="0" borderId="31" xfId="2" applyFont="1" applyBorder="1" applyAlignment="1">
      <alignment horizontal="left" vertical="center" shrinkToFit="1"/>
    </xf>
    <xf numFmtId="0" fontId="29" fillId="0" borderId="111" xfId="2" applyFont="1" applyBorder="1" applyAlignment="1">
      <alignment horizontal="center"/>
    </xf>
    <xf numFmtId="0" fontId="25" fillId="0" borderId="0" xfId="2" applyFont="1">
      <alignment vertical="center"/>
    </xf>
    <xf numFmtId="0" fontId="25" fillId="0" borderId="0" xfId="2" applyFont="1" applyBorder="1">
      <alignment vertical="center"/>
    </xf>
    <xf numFmtId="0" fontId="25" fillId="0" borderId="0" xfId="2" applyFont="1" applyBorder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56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Alignment="1">
      <alignment vertical="center" shrinkToFit="1"/>
    </xf>
    <xf numFmtId="0" fontId="25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right" vertical="top"/>
    </xf>
    <xf numFmtId="0" fontId="67" fillId="0" borderId="110" xfId="2" applyFont="1" applyBorder="1" applyAlignment="1">
      <alignment horizontal="right" vertical="top"/>
    </xf>
    <xf numFmtId="9" fontId="25" fillId="0" borderId="0" xfId="2" applyNumberFormat="1" applyFont="1" applyBorder="1">
      <alignment vertical="center"/>
    </xf>
    <xf numFmtId="0" fontId="25" fillId="0" borderId="0" xfId="2" applyFont="1" applyBorder="1" applyAlignment="1">
      <alignment horizontal="right"/>
    </xf>
    <xf numFmtId="0" fontId="29" fillId="4" borderId="32" xfId="2" applyFont="1" applyFill="1" applyBorder="1" applyAlignment="1">
      <alignment horizontal="right"/>
    </xf>
    <xf numFmtId="0" fontId="60" fillId="0" borderId="112" xfId="2" applyFont="1" applyBorder="1" applyAlignment="1">
      <alignment horizontal="left" vertical="center" shrinkToFit="1"/>
    </xf>
    <xf numFmtId="0" fontId="60" fillId="0" borderId="112" xfId="2" applyFont="1" applyFill="1" applyBorder="1" applyAlignment="1">
      <alignment vertical="center" textRotation="180" shrinkToFit="1"/>
    </xf>
    <xf numFmtId="0" fontId="60" fillId="0" borderId="50" xfId="2" applyFont="1" applyBorder="1" applyAlignment="1">
      <alignment horizontal="left" vertical="center" shrinkToFit="1"/>
    </xf>
    <xf numFmtId="0" fontId="25" fillId="0" borderId="131" xfId="2" applyFont="1" applyBorder="1" applyAlignment="1">
      <alignment horizontal="right"/>
    </xf>
    <xf numFmtId="0" fontId="25" fillId="0" borderId="132" xfId="2" applyFont="1" applyFill="1" applyBorder="1" applyAlignment="1">
      <alignment horizontal="center" vertical="center" shrinkToFit="1"/>
    </xf>
    <xf numFmtId="0" fontId="29" fillId="4" borderId="32" xfId="2" applyFont="1" applyFill="1" applyBorder="1">
      <alignment vertical="center"/>
    </xf>
    <xf numFmtId="0" fontId="25" fillId="0" borderId="46" xfId="2" applyFont="1" applyBorder="1">
      <alignment vertical="center"/>
    </xf>
    <xf numFmtId="0" fontId="67" fillId="0" borderId="53" xfId="2" applyFont="1" applyBorder="1" applyAlignment="1">
      <alignment horizontal="center" vertical="center" textRotation="180" shrinkToFit="1"/>
    </xf>
    <xf numFmtId="0" fontId="56" fillId="0" borderId="118" xfId="2" applyFont="1" applyBorder="1" applyAlignment="1">
      <alignment horizontal="center" vertical="center" textRotation="255" shrinkToFit="1"/>
    </xf>
    <xf numFmtId="181" fontId="57" fillId="4" borderId="31" xfId="2" applyNumberFormat="1" applyFont="1" applyFill="1" applyBorder="1" applyAlignment="1">
      <alignment horizontal="left" vertical="center" shrinkToFit="1"/>
    </xf>
    <xf numFmtId="0" fontId="56" fillId="0" borderId="118" xfId="2" applyFont="1" applyBorder="1" applyAlignment="1">
      <alignment horizontal="center"/>
    </xf>
    <xf numFmtId="179" fontId="25" fillId="0" borderId="0" xfId="2" applyNumberFormat="1" applyFont="1" applyBorder="1" applyAlignment="1">
      <alignment horizontal="center" vertical="center"/>
    </xf>
    <xf numFmtId="178" fontId="25" fillId="0" borderId="0" xfId="2" applyNumberFormat="1" applyFont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 wrapText="1"/>
    </xf>
    <xf numFmtId="0" fontId="60" fillId="4" borderId="95" xfId="2" applyFont="1" applyFill="1" applyBorder="1" applyAlignment="1">
      <alignment horizontal="left" vertical="center" shrinkToFit="1"/>
    </xf>
    <xf numFmtId="0" fontId="25" fillId="0" borderId="0" xfId="2" applyFont="1" applyFill="1" applyBorder="1" applyAlignment="1">
      <alignment horizontal="center" vertical="center"/>
    </xf>
    <xf numFmtId="0" fontId="68" fillId="0" borderId="0" xfId="2" applyFont="1">
      <alignment vertical="center"/>
    </xf>
    <xf numFmtId="0" fontId="29" fillId="4" borderId="26" xfId="2" applyFont="1" applyFill="1" applyBorder="1">
      <alignment vertical="center"/>
    </xf>
    <xf numFmtId="0" fontId="60" fillId="6" borderId="65" xfId="2" applyFont="1" applyFill="1" applyBorder="1" applyAlignment="1">
      <alignment horizontal="center" vertical="center" shrinkToFit="1"/>
    </xf>
    <xf numFmtId="0" fontId="60" fillId="6" borderId="24" xfId="2" applyFont="1" applyFill="1" applyBorder="1" applyAlignment="1">
      <alignment horizontal="center" vertical="center" shrinkToFit="1"/>
    </xf>
    <xf numFmtId="0" fontId="60" fillId="6" borderId="64" xfId="2" applyFont="1" applyFill="1" applyBorder="1" applyAlignment="1">
      <alignment horizontal="center" vertical="center" shrinkToFit="1"/>
    </xf>
    <xf numFmtId="0" fontId="56" fillId="0" borderId="117" xfId="2" applyFont="1" applyBorder="1" applyAlignment="1">
      <alignment horizontal="center"/>
    </xf>
    <xf numFmtId="0" fontId="29" fillId="4" borderId="39" xfId="2" applyFont="1" applyFill="1" applyBorder="1" applyAlignment="1">
      <alignment horizontal="left"/>
    </xf>
    <xf numFmtId="0" fontId="56" fillId="4" borderId="32" xfId="2" applyFont="1" applyFill="1" applyBorder="1" applyAlignment="1">
      <alignment horizontal="right"/>
    </xf>
    <xf numFmtId="0" fontId="60" fillId="0" borderId="45" xfId="2" applyFont="1" applyBorder="1" applyAlignment="1">
      <alignment horizontal="left" vertical="center" shrinkToFit="1"/>
    </xf>
    <xf numFmtId="0" fontId="60" fillId="0" borderId="34" xfId="2" applyFont="1" applyFill="1" applyBorder="1" applyAlignment="1">
      <alignment vertical="center" textRotation="180" shrinkToFit="1"/>
    </xf>
    <xf numFmtId="0" fontId="60" fillId="0" borderId="32" xfId="2" applyFont="1" applyBorder="1" applyAlignment="1">
      <alignment horizontal="left" vertical="center" shrinkToFit="1"/>
    </xf>
    <xf numFmtId="0" fontId="59" fillId="4" borderId="47" xfId="2" applyFont="1" applyFill="1" applyBorder="1" applyAlignment="1">
      <alignment horizontal="left" vertical="center" shrinkToFit="1"/>
    </xf>
    <xf numFmtId="0" fontId="25" fillId="0" borderId="45" xfId="2" applyFont="1" applyBorder="1" applyAlignment="1">
      <alignment horizontal="right"/>
    </xf>
    <xf numFmtId="0" fontId="25" fillId="0" borderId="118" xfId="2" applyFont="1" applyFill="1" applyBorder="1" applyAlignment="1">
      <alignment horizontal="center" vertical="center" shrinkToFit="1"/>
    </xf>
    <xf numFmtId="0" fontId="56" fillId="4" borderId="32" xfId="2" applyFont="1" applyFill="1" applyBorder="1">
      <alignment vertical="center"/>
    </xf>
    <xf numFmtId="0" fontId="25" fillId="0" borderId="36" xfId="2" applyFont="1" applyBorder="1">
      <alignment vertical="center"/>
    </xf>
    <xf numFmtId="0" fontId="67" fillId="0" borderId="23" xfId="2" applyFont="1" applyBorder="1" applyAlignment="1">
      <alignment horizontal="center" vertical="center" textRotation="180" shrinkToFit="1"/>
    </xf>
    <xf numFmtId="0" fontId="56" fillId="4" borderId="26" xfId="2" applyFont="1" applyFill="1" applyBorder="1">
      <alignment vertical="center"/>
    </xf>
    <xf numFmtId="0" fontId="60" fillId="6" borderId="122" xfId="2" applyFont="1" applyFill="1" applyBorder="1" applyAlignment="1">
      <alignment horizontal="center" vertical="center" shrinkToFit="1"/>
    </xf>
    <xf numFmtId="0" fontId="60" fillId="6" borderId="137" xfId="2" applyFont="1" applyFill="1" applyBorder="1" applyAlignment="1">
      <alignment horizontal="center" vertical="center" shrinkToFit="1"/>
    </xf>
    <xf numFmtId="0" fontId="60" fillId="6" borderId="53" xfId="2" applyFont="1" applyFill="1" applyBorder="1" applyAlignment="1">
      <alignment horizontal="center" vertical="center" shrinkToFit="1"/>
    </xf>
    <xf numFmtId="0" fontId="60" fillId="0" borderId="0" xfId="2" applyFont="1">
      <alignment vertical="center"/>
    </xf>
    <xf numFmtId="0" fontId="60" fillId="0" borderId="0" xfId="2" applyFont="1" applyBorder="1">
      <alignment vertical="center"/>
    </xf>
    <xf numFmtId="0" fontId="60" fillId="0" borderId="0" xfId="2" applyFont="1" applyBorder="1" applyAlignment="1">
      <alignment horizontal="center" vertical="center"/>
    </xf>
    <xf numFmtId="0" fontId="60" fillId="0" borderId="0" xfId="2" applyFont="1" applyBorder="1" applyAlignment="1">
      <alignment horizontal="right"/>
    </xf>
    <xf numFmtId="0" fontId="65" fillId="4" borderId="31" xfId="2" applyFont="1" applyFill="1" applyBorder="1" applyAlignment="1">
      <alignment horizontal="left" vertical="center" shrinkToFit="1"/>
    </xf>
    <xf numFmtId="0" fontId="58" fillId="0" borderId="45" xfId="2" applyFont="1" applyBorder="1" applyAlignment="1">
      <alignment horizontal="left" vertical="center" shrinkToFit="1"/>
    </xf>
    <xf numFmtId="0" fontId="58" fillId="0" borderId="34" xfId="2" applyFont="1" applyFill="1" applyBorder="1" applyAlignment="1">
      <alignment vertical="center" textRotation="180" shrinkToFit="1"/>
    </xf>
    <xf numFmtId="0" fontId="58" fillId="0" borderId="32" xfId="2" applyFont="1" applyBorder="1" applyAlignment="1">
      <alignment horizontal="left" vertical="center" shrinkToFit="1"/>
    </xf>
    <xf numFmtId="0" fontId="60" fillId="0" borderId="50" xfId="2" applyFont="1" applyBorder="1">
      <alignment vertical="center"/>
    </xf>
    <xf numFmtId="0" fontId="25" fillId="0" borderId="124" xfId="2" applyFont="1" applyBorder="1" applyAlignment="1">
      <alignment horizontal="center" vertical="center" shrinkToFit="1"/>
    </xf>
    <xf numFmtId="0" fontId="1" fillId="4" borderId="31" xfId="2" applyFont="1" applyFill="1" applyBorder="1" applyAlignment="1">
      <alignment horizontal="left" vertical="center" shrinkToFit="1"/>
    </xf>
    <xf numFmtId="0" fontId="25" fillId="0" borderId="146" xfId="2" applyFont="1" applyBorder="1" applyAlignment="1">
      <alignment vertical="center" shrinkToFit="1"/>
    </xf>
    <xf numFmtId="0" fontId="60" fillId="0" borderId="36" xfId="2" applyFont="1" applyBorder="1">
      <alignment vertical="center"/>
    </xf>
    <xf numFmtId="0" fontId="56" fillId="0" borderId="118" xfId="2" applyFont="1" applyFill="1" applyBorder="1" applyAlignment="1">
      <alignment horizontal="center" vertical="center" textRotation="255" shrinkToFit="1"/>
    </xf>
    <xf numFmtId="0" fontId="56" fillId="0" borderId="118" xfId="2" applyFont="1" applyFill="1" applyBorder="1" applyAlignment="1">
      <alignment horizontal="center"/>
    </xf>
    <xf numFmtId="0" fontId="60" fillId="6" borderId="39" xfId="2" applyFont="1" applyFill="1" applyBorder="1" applyAlignment="1">
      <alignment horizontal="center" vertical="center" shrinkToFit="1"/>
    </xf>
    <xf numFmtId="0" fontId="60" fillId="6" borderId="74" xfId="2" applyFont="1" applyFill="1" applyBorder="1" applyAlignment="1">
      <alignment horizontal="center" vertical="center" shrinkToFit="1"/>
    </xf>
    <xf numFmtId="0" fontId="60" fillId="6" borderId="5" xfId="2" applyFont="1" applyFill="1" applyBorder="1" applyAlignment="1">
      <alignment horizontal="center" vertical="center" shrinkToFit="1"/>
    </xf>
    <xf numFmtId="0" fontId="60" fillId="6" borderId="151" xfId="2" applyFont="1" applyFill="1" applyBorder="1" applyAlignment="1">
      <alignment horizontal="center" vertical="center" shrinkToFit="1"/>
    </xf>
    <xf numFmtId="0" fontId="60" fillId="6" borderId="152" xfId="2" applyFont="1" applyFill="1" applyBorder="1" applyAlignment="1">
      <alignment horizontal="center" vertical="center" shrinkToFit="1"/>
    </xf>
    <xf numFmtId="0" fontId="60" fillId="6" borderId="153" xfId="2" applyFont="1" applyFill="1" applyBorder="1" applyAlignment="1">
      <alignment horizontal="center" vertical="center" shrinkToFit="1"/>
    </xf>
    <xf numFmtId="0" fontId="60" fillId="6" borderId="154" xfId="2" applyFont="1" applyFill="1" applyBorder="1" applyAlignment="1">
      <alignment horizontal="center" vertical="center" shrinkToFit="1"/>
    </xf>
    <xf numFmtId="0" fontId="60" fillId="6" borderId="42" xfId="2" applyFont="1" applyFill="1" applyBorder="1" applyAlignment="1">
      <alignment horizontal="center" vertical="center" shrinkToFit="1"/>
    </xf>
    <xf numFmtId="0" fontId="56" fillId="0" borderId="117" xfId="2" applyFont="1" applyFill="1" applyBorder="1" applyAlignment="1">
      <alignment horizontal="center"/>
    </xf>
    <xf numFmtId="0" fontId="60" fillId="6" borderId="155" xfId="2" applyFont="1" applyFill="1" applyBorder="1" applyAlignment="1">
      <alignment horizontal="center" vertical="center" shrinkToFit="1"/>
    </xf>
    <xf numFmtId="0" fontId="60" fillId="6" borderId="156" xfId="2" applyFont="1" applyFill="1" applyBorder="1" applyAlignment="1">
      <alignment horizontal="center" vertical="center" shrinkToFit="1"/>
    </xf>
    <xf numFmtId="0" fontId="60" fillId="6" borderId="157" xfId="2" applyFont="1" applyFill="1" applyBorder="1" applyAlignment="1">
      <alignment horizontal="center" vertical="center" shrinkToFit="1"/>
    </xf>
    <xf numFmtId="0" fontId="58" fillId="6" borderId="23" xfId="2" applyFont="1" applyFill="1" applyBorder="1" applyAlignment="1">
      <alignment horizontal="center" vertical="center" shrinkToFit="1"/>
    </xf>
    <xf numFmtId="0" fontId="67" fillId="0" borderId="0" xfId="2" applyFont="1">
      <alignment vertical="center"/>
    </xf>
    <xf numFmtId="0" fontId="68" fillId="0" borderId="0" xfId="2" applyFont="1" applyBorder="1" applyAlignment="1">
      <alignment horizontal="center" vertical="center"/>
    </xf>
    <xf numFmtId="0" fontId="56" fillId="0" borderId="126" xfId="2" applyFont="1" applyBorder="1" applyAlignment="1">
      <alignment horizontal="center" vertical="center"/>
    </xf>
    <xf numFmtId="0" fontId="56" fillId="0" borderId="128" xfId="2" applyFont="1" applyBorder="1" applyAlignment="1">
      <alignment horizontal="center" vertical="center"/>
    </xf>
    <xf numFmtId="0" fontId="67" fillId="0" borderId="127" xfId="2" applyFont="1" applyFill="1" applyBorder="1" applyAlignment="1">
      <alignment horizontal="center" vertical="center"/>
    </xf>
    <xf numFmtId="0" fontId="67" fillId="0" borderId="129" xfId="2" applyFont="1" applyFill="1" applyBorder="1" applyAlignment="1">
      <alignment horizontal="center" vertical="center"/>
    </xf>
    <xf numFmtId="0" fontId="67" fillId="0" borderId="127" xfId="2" applyFont="1" applyFill="1" applyBorder="1" applyAlignment="1">
      <alignment horizontal="center" vertical="center" wrapText="1"/>
    </xf>
    <xf numFmtId="0" fontId="67" fillId="0" borderId="129" xfId="2" applyFont="1" applyBorder="1" applyAlignment="1">
      <alignment vertical="center" textRotation="255"/>
    </xf>
    <xf numFmtId="0" fontId="56" fillId="0" borderId="130" xfId="2" applyFont="1" applyBorder="1" applyAlignment="1">
      <alignment horizontal="center" vertical="center" textRotation="255"/>
    </xf>
    <xf numFmtId="0" fontId="56" fillId="0" borderId="0" xfId="2" applyFont="1" applyBorder="1" applyAlignment="1">
      <alignment horizontal="center"/>
    </xf>
    <xf numFmtId="0" fontId="56" fillId="0" borderId="0" xfId="2" applyFont="1" applyBorder="1" applyAlignment="1">
      <alignment horizontal="right"/>
    </xf>
    <xf numFmtId="0" fontId="25" fillId="0" borderId="0" xfId="2" applyFont="1" applyFill="1" applyBorder="1" applyAlignment="1">
      <alignment horizontal="center" shrinkToFit="1"/>
    </xf>
    <xf numFmtId="0" fontId="25" fillId="0" borderId="0" xfId="2" applyFont="1" applyBorder="1" applyAlignment="1">
      <alignment horizontal="center" shrinkToFit="1"/>
    </xf>
    <xf numFmtId="0" fontId="25" fillId="0" borderId="0" xfId="2" applyFont="1" applyBorder="1" applyAlignment="1">
      <alignment horizontal="left"/>
    </xf>
    <xf numFmtId="0" fontId="69" fillId="0" borderId="0" xfId="2" applyFont="1" applyBorder="1" applyAlignment="1">
      <alignment horizontal="center" shrinkToFit="1"/>
    </xf>
    <xf numFmtId="0" fontId="56" fillId="0" borderId="0" xfId="2" applyFont="1" applyBorder="1" applyAlignment="1">
      <alignment horizontal="center" shrinkToFit="1"/>
    </xf>
    <xf numFmtId="0" fontId="69" fillId="0" borderId="0" xfId="2" applyFont="1" applyFill="1" applyBorder="1" applyAlignment="1">
      <alignment horizontal="center" shrinkToFit="1"/>
    </xf>
    <xf numFmtId="0" fontId="60" fillId="0" borderId="0" xfId="2" applyFont="1" applyBorder="1" applyAlignment="1">
      <alignment horizontal="left" shrinkToFit="1"/>
    </xf>
    <xf numFmtId="0" fontId="60" fillId="0" borderId="0" xfId="2" applyFont="1" applyBorder="1" applyAlignment="1">
      <alignment horizontal="left" shrinkToFit="1"/>
    </xf>
    <xf numFmtId="0" fontId="70" fillId="0" borderId="0" xfId="2" applyFont="1" applyBorder="1" applyAlignment="1">
      <alignment horizontal="left" shrinkToFit="1"/>
    </xf>
    <xf numFmtId="0" fontId="56" fillId="0" borderId="0" xfId="2" applyFont="1" applyBorder="1" applyAlignment="1">
      <alignment horizontal="center" vertical="center"/>
    </xf>
    <xf numFmtId="0" fontId="25" fillId="0" borderId="0" xfId="2" applyFont="1" applyFill="1" applyBorder="1">
      <alignment vertical="center"/>
    </xf>
    <xf numFmtId="0" fontId="25" fillId="0" borderId="0" xfId="2" applyFont="1" applyBorder="1" applyAlignment="1">
      <alignment horizontal="left" vertical="center" shrinkToFit="1"/>
    </xf>
    <xf numFmtId="0" fontId="25" fillId="0" borderId="0" xfId="2" applyFont="1" applyBorder="1" applyAlignment="1">
      <alignment horizontal="left" vertical="center"/>
    </xf>
    <xf numFmtId="0" fontId="56" fillId="0" borderId="0" xfId="2" applyFont="1" applyBorder="1" applyAlignment="1">
      <alignment horizontal="left" vertical="center"/>
    </xf>
    <xf numFmtId="0" fontId="67" fillId="0" borderId="0" xfId="2" applyFont="1" applyBorder="1" applyAlignment="1">
      <alignment horizontal="right" vertical="top"/>
    </xf>
    <xf numFmtId="0" fontId="60" fillId="0" borderId="52" xfId="2" applyFont="1" applyFill="1" applyBorder="1" applyAlignment="1">
      <alignment vertical="center" textRotation="180" shrinkToFit="1"/>
    </xf>
    <xf numFmtId="0" fontId="60" fillId="0" borderId="113" xfId="2" applyFont="1" applyBorder="1" applyAlignment="1">
      <alignment horizontal="left" vertical="center" shrinkToFit="1"/>
    </xf>
    <xf numFmtId="0" fontId="59" fillId="0" borderId="32" xfId="2" applyFont="1" applyFill="1" applyBorder="1" applyAlignment="1">
      <alignment horizontal="left" vertical="center" shrinkToFit="1"/>
    </xf>
    <xf numFmtId="0" fontId="60" fillId="4" borderId="47" xfId="2" applyFont="1" applyFill="1" applyBorder="1" applyAlignment="1">
      <alignment horizontal="left" vertical="center" shrinkToFit="1"/>
    </xf>
    <xf numFmtId="0" fontId="57" fillId="0" borderId="47" xfId="2" applyFont="1" applyBorder="1" applyAlignment="1">
      <alignment horizontal="left" vertical="center" shrinkToFit="1"/>
    </xf>
    <xf numFmtId="0" fontId="58" fillId="4" borderId="43" xfId="2" applyFont="1" applyFill="1" applyBorder="1" applyAlignment="1">
      <alignment horizontal="left" vertical="center" shrinkToFit="1"/>
    </xf>
    <xf numFmtId="0" fontId="60" fillId="4" borderId="93" xfId="2" applyFont="1" applyFill="1" applyBorder="1" applyAlignment="1">
      <alignment horizontal="left" vertical="center" shrinkToFit="1"/>
    </xf>
    <xf numFmtId="0" fontId="60" fillId="6" borderId="139" xfId="2" applyFont="1" applyFill="1" applyBorder="1" applyAlignment="1">
      <alignment horizontal="center" vertical="center" shrinkToFit="1"/>
    </xf>
    <xf numFmtId="0" fontId="71" fillId="4" borderId="133" xfId="2" applyFont="1" applyFill="1" applyBorder="1" applyAlignment="1">
      <alignment horizontal="center" vertical="center"/>
    </xf>
    <xf numFmtId="0" fontId="71" fillId="4" borderId="111" xfId="2" applyFont="1" applyFill="1" applyBorder="1" applyAlignment="1">
      <alignment horizontal="center" vertical="center"/>
    </xf>
    <xf numFmtId="0" fontId="29" fillId="4" borderId="77" xfId="2" applyFont="1" applyFill="1" applyBorder="1" applyAlignment="1">
      <alignment horizontal="center" vertical="center"/>
    </xf>
    <xf numFmtId="0" fontId="29" fillId="4" borderId="56" xfId="2" applyFont="1" applyFill="1" applyBorder="1" applyAlignment="1">
      <alignment horizontal="left" vertical="center"/>
    </xf>
    <xf numFmtId="0" fontId="29" fillId="4" borderId="79" xfId="2" applyFont="1" applyFill="1" applyBorder="1" applyAlignment="1">
      <alignment horizontal="right"/>
    </xf>
    <xf numFmtId="0" fontId="29" fillId="4" borderId="44" xfId="2" applyFont="1" applyFill="1" applyBorder="1" applyAlignment="1">
      <alignment horizontal="center" vertical="center"/>
    </xf>
    <xf numFmtId="0" fontId="29" fillId="4" borderId="80" xfId="2" applyFont="1" applyFill="1" applyBorder="1">
      <alignment vertical="center"/>
    </xf>
    <xf numFmtId="0" fontId="57" fillId="0" borderId="147" xfId="2" applyFont="1" applyBorder="1" applyAlignment="1">
      <alignment horizontal="left" vertical="center" shrinkToFit="1"/>
    </xf>
    <xf numFmtId="0" fontId="57" fillId="0" borderId="158" xfId="2" applyFont="1" applyBorder="1" applyAlignment="1">
      <alignment horizontal="left" vertical="center" shrinkToFit="1"/>
    </xf>
    <xf numFmtId="0" fontId="29" fillId="4" borderId="80" xfId="2" applyFont="1" applyFill="1" applyBorder="1" applyAlignment="1">
      <alignment horizontal="right"/>
    </xf>
    <xf numFmtId="0" fontId="58" fillId="4" borderId="34" xfId="2" applyFont="1" applyFill="1" applyBorder="1" applyAlignment="1">
      <alignment vertical="center" textRotation="180" shrinkToFit="1"/>
    </xf>
    <xf numFmtId="0" fontId="71" fillId="4" borderId="44" xfId="2" applyFont="1" applyFill="1" applyBorder="1" applyAlignment="1">
      <alignment horizontal="center" vertical="center"/>
    </xf>
    <xf numFmtId="0" fontId="58" fillId="4" borderId="159" xfId="2" applyFont="1" applyFill="1" applyBorder="1" applyAlignment="1">
      <alignment horizontal="left" vertical="center" shrinkToFit="1"/>
    </xf>
    <xf numFmtId="0" fontId="71" fillId="4" borderId="43" xfId="2" applyFont="1" applyFill="1" applyBorder="1" applyAlignment="1">
      <alignment horizontal="center" vertical="center"/>
    </xf>
    <xf numFmtId="0" fontId="29" fillId="4" borderId="30" xfId="2" applyFont="1" applyFill="1" applyBorder="1" applyAlignment="1">
      <alignment horizontal="center" vertical="center"/>
    </xf>
    <xf numFmtId="0" fontId="29" fillId="4" borderId="94" xfId="2" applyFont="1" applyFill="1" applyBorder="1">
      <alignment vertical="center"/>
    </xf>
    <xf numFmtId="0" fontId="60" fillId="6" borderId="160" xfId="2" applyFont="1" applyFill="1" applyBorder="1" applyAlignment="1">
      <alignment horizontal="center" vertical="center" shrinkToFit="1"/>
    </xf>
    <xf numFmtId="0" fontId="1" fillId="4" borderId="0" xfId="2" applyFont="1" applyFill="1">
      <alignment vertical="center"/>
    </xf>
    <xf numFmtId="0" fontId="1" fillId="4" borderId="34" xfId="2" applyFont="1" applyFill="1" applyBorder="1" applyAlignment="1">
      <alignment vertical="center" shrinkToFit="1"/>
    </xf>
    <xf numFmtId="0" fontId="57" fillId="4" borderId="31" xfId="2" applyFont="1" applyFill="1" applyBorder="1" applyAlignment="1">
      <alignment vertical="center" shrinkToFit="1"/>
    </xf>
    <xf numFmtId="0" fontId="67" fillId="0" borderId="161" xfId="2" applyFont="1" applyFill="1" applyBorder="1" applyAlignment="1">
      <alignment horizontal="center" vertical="center"/>
    </xf>
    <xf numFmtId="0" fontId="32" fillId="0" borderId="155" xfId="2" applyFont="1" applyFill="1" applyBorder="1" applyAlignment="1">
      <alignment horizontal="center" vertical="center" shrinkToFit="1"/>
    </xf>
    <xf numFmtId="0" fontId="32" fillId="0" borderId="162" xfId="2" applyFont="1" applyFill="1" applyBorder="1" applyAlignment="1">
      <alignment horizontal="center" vertical="center" shrinkToFit="1"/>
    </xf>
  </cellXfs>
  <cellStyles count="20">
    <cellStyle name="一般" xfId="0" builtinId="0"/>
    <cellStyle name="一般 2" xfId="7"/>
    <cellStyle name="一般 2 2" xfId="8"/>
    <cellStyle name="一般 2 2 2" xfId="9"/>
    <cellStyle name="一般 2 2 3" xfId="2"/>
    <cellStyle name="一般 2 2_104.11" xfId="10"/>
    <cellStyle name="一般 2 4" xfId="11"/>
    <cellStyle name="一般 2_104.10" xfId="12"/>
    <cellStyle name="一般 3" xfId="13"/>
    <cellStyle name="一般 3 2" xfId="3"/>
    <cellStyle name="一般 3 2 2" xfId="14"/>
    <cellStyle name="一般 3 3" xfId="4"/>
    <cellStyle name="一般 3_106.5" xfId="15"/>
    <cellStyle name="一般 4" xfId="16"/>
    <cellStyle name="一般 4 2" xfId="17"/>
    <cellStyle name="一般 4_104.11" xfId="18"/>
    <cellStyle name="一般 5" xfId="6"/>
    <cellStyle name="一般 5 2" xfId="19"/>
    <cellStyle name="一般_101.06" xfId="5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19</xdr:row>
      <xdr:rowOff>28575</xdr:rowOff>
    </xdr:from>
    <xdr:to>
      <xdr:col>14</xdr:col>
      <xdr:colOff>342900</xdr:colOff>
      <xdr:row>24</xdr:row>
      <xdr:rowOff>28575</xdr:rowOff>
    </xdr:to>
    <xdr:pic>
      <xdr:nvPicPr>
        <xdr:cNvPr id="2" name="圖片 5" descr="2008124143050854_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4010025"/>
          <a:ext cx="16859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24</xdr:row>
      <xdr:rowOff>9525</xdr:rowOff>
    </xdr:from>
    <xdr:to>
      <xdr:col>15</xdr:col>
      <xdr:colOff>495300</xdr:colOff>
      <xdr:row>27</xdr:row>
      <xdr:rowOff>66675</xdr:rowOff>
    </xdr:to>
    <xdr:pic>
      <xdr:nvPicPr>
        <xdr:cNvPr id="3" name="圖片 4" descr="卡納赫拉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5038725"/>
          <a:ext cx="971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BreakPreview" topLeftCell="A31" zoomScale="120" zoomScaleNormal="100" zoomScaleSheetLayoutView="120" workbookViewId="0">
      <selection activeCell="B64" sqref="B64"/>
    </sheetView>
  </sheetViews>
  <sheetFormatPr defaultRowHeight="16.5"/>
  <cols>
    <col min="1" max="16" width="6.875" style="308" customWidth="1"/>
    <col min="17" max="20" width="7.625" style="308" customWidth="1"/>
    <col min="21" max="16384" width="9" style="308"/>
  </cols>
  <sheetData>
    <row r="1" spans="1:20" ht="10.7" customHeight="1"/>
    <row r="2" spans="1:20" ht="13.5" customHeight="1">
      <c r="A2" s="320" t="s">
        <v>574</v>
      </c>
      <c r="B2" s="320"/>
      <c r="C2" s="320"/>
      <c r="D2" s="320"/>
      <c r="E2" s="320" t="s">
        <v>573</v>
      </c>
      <c r="F2" s="320"/>
      <c r="G2" s="320"/>
      <c r="H2" s="320"/>
      <c r="I2" s="320" t="s">
        <v>572</v>
      </c>
      <c r="J2" s="320"/>
      <c r="K2" s="320"/>
      <c r="L2" s="320"/>
      <c r="M2" s="320" t="s">
        <v>571</v>
      </c>
      <c r="N2" s="320"/>
      <c r="O2" s="320"/>
      <c r="P2" s="320"/>
      <c r="Q2" s="320" t="s">
        <v>570</v>
      </c>
      <c r="R2" s="320"/>
      <c r="S2" s="320"/>
      <c r="T2" s="320"/>
    </row>
    <row r="3" spans="1:20" s="310" customFormat="1" ht="14.45" customHeight="1">
      <c r="A3" s="319" t="s">
        <v>477</v>
      </c>
      <c r="B3" s="319"/>
      <c r="C3" s="319"/>
      <c r="D3" s="319"/>
      <c r="E3" s="319" t="s">
        <v>478</v>
      </c>
      <c r="F3" s="319"/>
      <c r="G3" s="319"/>
      <c r="H3" s="319"/>
      <c r="I3" s="319" t="s">
        <v>477</v>
      </c>
      <c r="J3" s="319"/>
      <c r="K3" s="319"/>
      <c r="L3" s="319"/>
      <c r="M3" s="319" t="s">
        <v>476</v>
      </c>
      <c r="N3" s="319"/>
      <c r="O3" s="319"/>
      <c r="P3" s="319"/>
      <c r="Q3" s="319" t="s">
        <v>569</v>
      </c>
      <c r="R3" s="319"/>
      <c r="S3" s="319"/>
      <c r="T3" s="319"/>
    </row>
    <row r="4" spans="1:20" s="310" customFormat="1" ht="14.45" customHeight="1">
      <c r="A4" s="318" t="s">
        <v>568</v>
      </c>
      <c r="B4" s="318"/>
      <c r="C4" s="318"/>
      <c r="D4" s="318"/>
      <c r="E4" s="318" t="s">
        <v>567</v>
      </c>
      <c r="F4" s="318"/>
      <c r="G4" s="318"/>
      <c r="H4" s="318"/>
      <c r="I4" s="318" t="s">
        <v>566</v>
      </c>
      <c r="J4" s="318"/>
      <c r="K4" s="318"/>
      <c r="L4" s="415"/>
      <c r="M4" s="318" t="s">
        <v>565</v>
      </c>
      <c r="N4" s="318"/>
      <c r="O4" s="318"/>
      <c r="P4" s="415"/>
      <c r="Q4" s="350" t="s">
        <v>564</v>
      </c>
      <c r="R4" s="350"/>
      <c r="S4" s="350"/>
      <c r="T4" s="349"/>
    </row>
    <row r="5" spans="1:20" s="310" customFormat="1" ht="14.45" customHeight="1">
      <c r="A5" s="414" t="s">
        <v>563</v>
      </c>
      <c r="B5" s="414"/>
      <c r="C5" s="414"/>
      <c r="D5" s="414"/>
      <c r="E5" s="414" t="s">
        <v>562</v>
      </c>
      <c r="F5" s="414"/>
      <c r="G5" s="414"/>
      <c r="H5" s="414"/>
      <c r="I5" s="314" t="s">
        <v>561</v>
      </c>
      <c r="J5" s="314"/>
      <c r="K5" s="314"/>
      <c r="L5" s="395"/>
      <c r="M5" s="314" t="s">
        <v>560</v>
      </c>
      <c r="N5" s="314"/>
      <c r="O5" s="314"/>
      <c r="P5" s="395"/>
      <c r="Q5" s="316" t="s">
        <v>559</v>
      </c>
      <c r="R5" s="316"/>
      <c r="S5" s="316"/>
      <c r="T5" s="315"/>
    </row>
    <row r="6" spans="1:20" s="310" customFormat="1" ht="14.45" customHeight="1">
      <c r="A6" s="314" t="s">
        <v>558</v>
      </c>
      <c r="B6" s="314"/>
      <c r="C6" s="314"/>
      <c r="D6" s="314"/>
      <c r="E6" s="314" t="s">
        <v>557</v>
      </c>
      <c r="F6" s="314"/>
      <c r="G6" s="314"/>
      <c r="H6" s="314"/>
      <c r="I6" s="413" t="s">
        <v>556</v>
      </c>
      <c r="J6" s="314"/>
      <c r="K6" s="314"/>
      <c r="L6" s="395"/>
      <c r="M6" s="413" t="s">
        <v>555</v>
      </c>
      <c r="N6" s="314"/>
      <c r="O6" s="314"/>
      <c r="P6" s="395"/>
      <c r="Q6" s="412" t="s">
        <v>554</v>
      </c>
      <c r="R6" s="316"/>
      <c r="S6" s="316"/>
      <c r="T6" s="315"/>
    </row>
    <row r="7" spans="1:20" s="310" customFormat="1" ht="14.45" customHeight="1">
      <c r="A7" s="411" t="s">
        <v>458</v>
      </c>
      <c r="B7" s="336"/>
      <c r="C7" s="336"/>
      <c r="D7" s="335"/>
      <c r="E7" s="337" t="s">
        <v>459</v>
      </c>
      <c r="F7" s="336"/>
      <c r="G7" s="336"/>
      <c r="H7" s="335"/>
      <c r="I7" s="410" t="s">
        <v>459</v>
      </c>
      <c r="J7" s="312"/>
      <c r="K7" s="312"/>
      <c r="L7" s="394"/>
      <c r="M7" s="410" t="s">
        <v>459</v>
      </c>
      <c r="N7" s="312"/>
      <c r="O7" s="312"/>
      <c r="P7" s="394"/>
      <c r="Q7" s="335" t="s">
        <v>458</v>
      </c>
      <c r="R7" s="312"/>
      <c r="S7" s="312"/>
      <c r="T7" s="312"/>
    </row>
    <row r="8" spans="1:20" s="310" customFormat="1" ht="14.45" customHeight="1">
      <c r="A8" s="311" t="s">
        <v>553</v>
      </c>
      <c r="B8" s="311"/>
      <c r="C8" s="311"/>
      <c r="D8" s="311"/>
      <c r="E8" s="311" t="s">
        <v>552</v>
      </c>
      <c r="F8" s="311"/>
      <c r="G8" s="311"/>
      <c r="H8" s="311"/>
      <c r="I8" s="409" t="s">
        <v>551</v>
      </c>
      <c r="J8" s="311"/>
      <c r="K8" s="311"/>
      <c r="L8" s="408"/>
      <c r="M8" s="409" t="s">
        <v>550</v>
      </c>
      <c r="N8" s="311"/>
      <c r="O8" s="311"/>
      <c r="P8" s="408"/>
      <c r="Q8" s="333" t="s">
        <v>549</v>
      </c>
      <c r="R8" s="311"/>
      <c r="S8" s="311"/>
      <c r="T8" s="311"/>
    </row>
    <row r="9" spans="1:20" ht="10.5" customHeight="1">
      <c r="A9" s="309" t="s">
        <v>452</v>
      </c>
      <c r="B9" s="309" t="str">
        <f>'1月第ㄧ週明細)'!W12</f>
        <v>704.5K</v>
      </c>
      <c r="C9" s="309" t="s">
        <v>28</v>
      </c>
      <c r="D9" s="309" t="str">
        <f>'1月第ㄧ週明細)'!W8</f>
        <v>22.5g</v>
      </c>
      <c r="E9" s="309" t="s">
        <v>452</v>
      </c>
      <c r="F9" s="309" t="str">
        <f>'1月第ㄧ週明細)'!W20</f>
        <v>727.0K</v>
      </c>
      <c r="G9" s="309" t="s">
        <v>28</v>
      </c>
      <c r="H9" s="309" t="str">
        <f>'1月第ㄧ週明細)'!W16</f>
        <v>23.0g</v>
      </c>
      <c r="I9" s="309" t="s">
        <v>452</v>
      </c>
      <c r="J9" s="309" t="str">
        <f>'1月第ㄧ週明細)'!W28</f>
        <v>704.5K</v>
      </c>
      <c r="K9" s="309" t="s">
        <v>28</v>
      </c>
      <c r="L9" s="309" t="str">
        <f>'1月第ㄧ週明細)'!W24</f>
        <v>22.5g</v>
      </c>
      <c r="M9" s="309" t="s">
        <v>452</v>
      </c>
      <c r="N9" s="309" t="str">
        <f>'1月第ㄧ週明細)'!W36</f>
        <v>705.0K</v>
      </c>
      <c r="O9" s="309" t="s">
        <v>28</v>
      </c>
      <c r="P9" s="309" t="str">
        <f>'1月第ㄧ週明細)'!W32</f>
        <v>24.0g</v>
      </c>
      <c r="Q9" s="309" t="s">
        <v>452</v>
      </c>
      <c r="R9" s="309" t="str">
        <f>'1月第ㄧ週明細)'!W44</f>
        <v>705.5K</v>
      </c>
      <c r="S9" s="309" t="s">
        <v>28</v>
      </c>
      <c r="T9" s="309" t="str">
        <f>'1月第ㄧ週明細)'!W40</f>
        <v>23.5g</v>
      </c>
    </row>
    <row r="10" spans="1:20" ht="10.5" customHeight="1">
      <c r="A10" s="407" t="s">
        <v>29</v>
      </c>
      <c r="B10" s="407" t="str">
        <f>'1月第ㄧ週明細)'!W6</f>
        <v>97.0g</v>
      </c>
      <c r="C10" s="407" t="s">
        <v>30</v>
      </c>
      <c r="D10" s="407" t="str">
        <f>'1月第ㄧ週明細)'!W10</f>
        <v>28.5g</v>
      </c>
      <c r="E10" s="407" t="s">
        <v>29</v>
      </c>
      <c r="F10" s="407" t="str">
        <f>'1月第ㄧ週明細)'!W14</f>
        <v>102.0g</v>
      </c>
      <c r="G10" s="407" t="s">
        <v>30</v>
      </c>
      <c r="H10" s="407" t="str">
        <f>'1月第ㄧ週明細)'!W18</f>
        <v>28.0g</v>
      </c>
      <c r="I10" s="407" t="s">
        <v>29</v>
      </c>
      <c r="J10" s="407" t="str">
        <f>'1月第ㄧ週明細)'!W22</f>
        <v>97.0g</v>
      </c>
      <c r="K10" s="407" t="s">
        <v>30</v>
      </c>
      <c r="L10" s="407" t="str">
        <f>'1月第ㄧ週明細)'!W26</f>
        <v>28.5g</v>
      </c>
      <c r="M10" s="407" t="s">
        <v>29</v>
      </c>
      <c r="N10" s="407" t="str">
        <f>'1月第ㄧ週明細)'!W30</f>
        <v>93.0g</v>
      </c>
      <c r="O10" s="407" t="s">
        <v>30</v>
      </c>
      <c r="P10" s="407" t="str">
        <f>'1月第ㄧ週明細)'!W34</f>
        <v>29.3g</v>
      </c>
      <c r="Q10" s="407" t="s">
        <v>29</v>
      </c>
      <c r="R10" s="407" t="str">
        <f>'1月第ㄧ週明細)'!W38</f>
        <v>94.0g</v>
      </c>
      <c r="S10" s="407" t="s">
        <v>30</v>
      </c>
      <c r="T10" s="407" t="str">
        <f>'1月第ㄧ週明細)'!W42</f>
        <v>27.7g</v>
      </c>
    </row>
    <row r="11" spans="1:20" ht="13.5" customHeight="1">
      <c r="A11" s="323" t="s">
        <v>548</v>
      </c>
      <c r="B11" s="322"/>
      <c r="C11" s="322"/>
      <c r="D11" s="321"/>
      <c r="E11" s="320" t="s">
        <v>547</v>
      </c>
      <c r="F11" s="320"/>
      <c r="G11" s="320"/>
      <c r="H11" s="320"/>
      <c r="I11" s="320" t="s">
        <v>546</v>
      </c>
      <c r="J11" s="320"/>
      <c r="K11" s="320"/>
      <c r="L11" s="320"/>
      <c r="M11" s="320" t="s">
        <v>545</v>
      </c>
      <c r="N11" s="320"/>
      <c r="O11" s="320"/>
      <c r="P11" s="320"/>
      <c r="Q11" s="320" t="s">
        <v>544</v>
      </c>
      <c r="R11" s="320"/>
      <c r="S11" s="320"/>
      <c r="T11" s="320"/>
    </row>
    <row r="12" spans="1:20" s="310" customFormat="1" ht="14.45" customHeight="1">
      <c r="A12" s="405" t="s">
        <v>477</v>
      </c>
      <c r="B12" s="405"/>
      <c r="C12" s="405"/>
      <c r="D12" s="405"/>
      <c r="E12" s="405" t="s">
        <v>543</v>
      </c>
      <c r="F12" s="405"/>
      <c r="G12" s="405"/>
      <c r="H12" s="406"/>
      <c r="I12" s="381" t="s">
        <v>477</v>
      </c>
      <c r="J12" s="405"/>
      <c r="K12" s="405"/>
      <c r="L12" s="405"/>
      <c r="M12" s="405" t="s">
        <v>476</v>
      </c>
      <c r="N12" s="405"/>
      <c r="O12" s="405"/>
      <c r="P12" s="406"/>
      <c r="Q12" s="381" t="s">
        <v>542</v>
      </c>
      <c r="R12" s="405"/>
      <c r="S12" s="405"/>
      <c r="T12" s="405"/>
    </row>
    <row r="13" spans="1:20" s="310" customFormat="1" ht="14.45" customHeight="1">
      <c r="A13" s="318" t="s">
        <v>541</v>
      </c>
      <c r="B13" s="318"/>
      <c r="C13" s="318"/>
      <c r="D13" s="318"/>
      <c r="E13" s="404" t="s">
        <v>540</v>
      </c>
      <c r="F13" s="404"/>
      <c r="G13" s="404"/>
      <c r="H13" s="403"/>
      <c r="I13" s="402" t="s">
        <v>539</v>
      </c>
      <c r="J13" s="318"/>
      <c r="K13" s="318"/>
      <c r="L13" s="318"/>
      <c r="M13" s="399" t="s">
        <v>538</v>
      </c>
      <c r="N13" s="399"/>
      <c r="O13" s="399"/>
      <c r="P13" s="401"/>
      <c r="Q13" s="400" t="s">
        <v>537</v>
      </c>
      <c r="R13" s="399"/>
      <c r="S13" s="399"/>
      <c r="T13" s="399"/>
    </row>
    <row r="14" spans="1:20" s="310" customFormat="1" ht="14.45" customHeight="1">
      <c r="A14" s="398" t="s">
        <v>536</v>
      </c>
      <c r="B14" s="398"/>
      <c r="C14" s="398"/>
      <c r="D14" s="398"/>
      <c r="E14" s="398" t="s">
        <v>535</v>
      </c>
      <c r="F14" s="398"/>
      <c r="G14" s="398"/>
      <c r="H14" s="398"/>
      <c r="I14" s="375" t="s">
        <v>534</v>
      </c>
      <c r="J14" s="398"/>
      <c r="K14" s="398"/>
      <c r="L14" s="398"/>
      <c r="M14" s="314" t="s">
        <v>533</v>
      </c>
      <c r="N14" s="314"/>
      <c r="O14" s="314"/>
      <c r="P14" s="395"/>
      <c r="Q14" s="398" t="s">
        <v>532</v>
      </c>
      <c r="R14" s="398"/>
      <c r="S14" s="398"/>
      <c r="T14" s="398"/>
    </row>
    <row r="15" spans="1:20" s="310" customFormat="1" ht="14.45" customHeight="1">
      <c r="A15" s="396" t="s">
        <v>531</v>
      </c>
      <c r="B15" s="396"/>
      <c r="C15" s="396"/>
      <c r="D15" s="396"/>
      <c r="E15" s="314" t="s">
        <v>530</v>
      </c>
      <c r="F15" s="314"/>
      <c r="G15" s="314"/>
      <c r="H15" s="314"/>
      <c r="I15" s="397" t="s">
        <v>529</v>
      </c>
      <c r="J15" s="396"/>
      <c r="K15" s="396"/>
      <c r="L15" s="396"/>
      <c r="M15" s="314" t="s">
        <v>528</v>
      </c>
      <c r="N15" s="314"/>
      <c r="O15" s="314"/>
      <c r="P15" s="395"/>
      <c r="Q15" s="374" t="s">
        <v>527</v>
      </c>
      <c r="R15" s="373"/>
      <c r="S15" s="373"/>
      <c r="T15" s="372"/>
    </row>
    <row r="16" spans="1:20" s="310" customFormat="1" ht="14.45" customHeight="1">
      <c r="A16" s="312" t="s">
        <v>458</v>
      </c>
      <c r="B16" s="312"/>
      <c r="C16" s="312"/>
      <c r="D16" s="312"/>
      <c r="E16" s="371" t="s">
        <v>459</v>
      </c>
      <c r="F16" s="371"/>
      <c r="G16" s="371"/>
      <c r="H16" s="371"/>
      <c r="I16" s="370" t="s">
        <v>459</v>
      </c>
      <c r="J16" s="370"/>
      <c r="K16" s="370"/>
      <c r="L16" s="370"/>
      <c r="M16" s="312" t="s">
        <v>487</v>
      </c>
      <c r="N16" s="312"/>
      <c r="O16" s="312"/>
      <c r="P16" s="394"/>
      <c r="Q16" s="393" t="s">
        <v>458</v>
      </c>
      <c r="R16" s="370"/>
      <c r="S16" s="370"/>
      <c r="T16" s="370"/>
    </row>
    <row r="17" spans="1:20" s="310" customFormat="1" ht="14.45" customHeight="1">
      <c r="A17" s="311" t="s">
        <v>526</v>
      </c>
      <c r="B17" s="311"/>
      <c r="C17" s="311"/>
      <c r="D17" s="311"/>
      <c r="E17" s="311" t="s">
        <v>525</v>
      </c>
      <c r="F17" s="311"/>
      <c r="G17" s="311"/>
      <c r="H17" s="311"/>
      <c r="I17" s="390" t="s">
        <v>524</v>
      </c>
      <c r="J17" s="390"/>
      <c r="K17" s="390"/>
      <c r="L17" s="390"/>
      <c r="M17" s="390" t="s">
        <v>523</v>
      </c>
      <c r="N17" s="390"/>
      <c r="O17" s="390"/>
      <c r="P17" s="392"/>
      <c r="Q17" s="391" t="s">
        <v>522</v>
      </c>
      <c r="R17" s="390"/>
      <c r="S17" s="390"/>
      <c r="T17" s="390"/>
    </row>
    <row r="18" spans="1:20" ht="10.5" customHeight="1">
      <c r="A18" s="309" t="s">
        <v>452</v>
      </c>
      <c r="B18" s="309" t="str">
        <f>'1月第二週明細'!W12</f>
        <v>711.8K</v>
      </c>
      <c r="C18" s="309" t="s">
        <v>28</v>
      </c>
      <c r="D18" s="309" t="str">
        <f>'1月第二週明細'!W8</f>
        <v>23.0g</v>
      </c>
      <c r="E18" s="309" t="s">
        <v>452</v>
      </c>
      <c r="F18" s="309" t="str">
        <f>'1月第二週明細'!W20</f>
        <v>723.0K</v>
      </c>
      <c r="G18" s="309" t="s">
        <v>28</v>
      </c>
      <c r="H18" s="309" t="str">
        <f>'1月第二週明細'!W16</f>
        <v>23.5g</v>
      </c>
      <c r="I18" s="309" t="s">
        <v>452</v>
      </c>
      <c r="J18" s="309" t="str">
        <f>'1月第二週明細'!W28</f>
        <v>709.5K</v>
      </c>
      <c r="K18" s="309" t="s">
        <v>28</v>
      </c>
      <c r="L18" s="309" t="str">
        <f>'1月第二週明細'!W24</f>
        <v>23.0g</v>
      </c>
      <c r="M18" s="309" t="s">
        <v>452</v>
      </c>
      <c r="N18" s="309" t="str">
        <f>'1月第二週明細'!W36</f>
        <v>683.0K</v>
      </c>
      <c r="O18" s="309" t="s">
        <v>28</v>
      </c>
      <c r="P18" s="309" t="str">
        <f>'1月第二週明細'!W32</f>
        <v>22.0g</v>
      </c>
      <c r="Q18" s="309" t="s">
        <v>452</v>
      </c>
      <c r="R18" s="309" t="str">
        <f>'1月第二週明細'!W44</f>
        <v>700.0K</v>
      </c>
      <c r="S18" s="309" t="s">
        <v>28</v>
      </c>
      <c r="T18" s="309" t="str">
        <f>'1月第二週明細'!W40</f>
        <v>22.0g</v>
      </c>
    </row>
    <row r="19" spans="1:20" ht="10.5" customHeight="1">
      <c r="A19" s="309" t="s">
        <v>29</v>
      </c>
      <c r="B19" s="309" t="str">
        <f>'1月第二週明細'!W6</f>
        <v>97.0g</v>
      </c>
      <c r="C19" s="309" t="s">
        <v>30</v>
      </c>
      <c r="D19" s="309" t="str">
        <f>'1月第二週明細'!W10</f>
        <v>29.2g</v>
      </c>
      <c r="E19" s="309" t="s">
        <v>29</v>
      </c>
      <c r="F19" s="309" t="str">
        <f>'1月第二週明細'!W14</f>
        <v>98.0g</v>
      </c>
      <c r="G19" s="309" t="s">
        <v>30</v>
      </c>
      <c r="H19" s="309" t="str">
        <f>'1月第二週明細'!W18</f>
        <v>29.8g</v>
      </c>
      <c r="I19" s="309" t="s">
        <v>29</v>
      </c>
      <c r="J19" s="309" t="str">
        <f>'1月第二週明細'!W22</f>
        <v>95.0g</v>
      </c>
      <c r="K19" s="309" t="s">
        <v>30</v>
      </c>
      <c r="L19" s="309" t="str">
        <f>'1月第二週明細'!W26</f>
        <v>30.8g</v>
      </c>
      <c r="M19" s="309" t="s">
        <v>29</v>
      </c>
      <c r="N19" s="309" t="str">
        <f>'1月第二週明細'!W30</f>
        <v>95.0g</v>
      </c>
      <c r="O19" s="309" t="s">
        <v>30</v>
      </c>
      <c r="P19" s="309" t="str">
        <f>'1月第二週明細'!W34</f>
        <v>26.3g</v>
      </c>
      <c r="Q19" s="309" t="s">
        <v>29</v>
      </c>
      <c r="R19" s="309" t="str">
        <f>'1月第二週明細'!W38</f>
        <v>99.0g</v>
      </c>
      <c r="S19" s="309" t="s">
        <v>30</v>
      </c>
      <c r="T19" s="309" t="str">
        <f>'1月第二週明細'!W42</f>
        <v>27.0g</v>
      </c>
    </row>
    <row r="20" spans="1:20" ht="13.5" customHeight="1">
      <c r="A20" s="323" t="s">
        <v>521</v>
      </c>
      <c r="B20" s="322"/>
      <c r="C20" s="322"/>
      <c r="D20" s="321"/>
      <c r="E20" s="320" t="s">
        <v>520</v>
      </c>
      <c r="F20" s="320"/>
      <c r="G20" s="320"/>
      <c r="H20" s="320"/>
      <c r="I20" s="320" t="s">
        <v>519</v>
      </c>
      <c r="J20" s="320"/>
      <c r="K20" s="320"/>
      <c r="L20" s="320"/>
      <c r="M20" s="389"/>
      <c r="N20" s="388"/>
      <c r="O20" s="388"/>
      <c r="P20" s="387"/>
      <c r="Q20" s="386" t="s">
        <v>518</v>
      </c>
      <c r="R20" s="385"/>
      <c r="S20" s="385"/>
      <c r="T20" s="384"/>
    </row>
    <row r="21" spans="1:20" s="310" customFormat="1" ht="14.45" customHeight="1">
      <c r="A21" s="354" t="s">
        <v>477</v>
      </c>
      <c r="B21" s="353"/>
      <c r="C21" s="353"/>
      <c r="D21" s="352"/>
      <c r="E21" s="383" t="s">
        <v>517</v>
      </c>
      <c r="F21" s="382"/>
      <c r="G21" s="382"/>
      <c r="H21" s="381"/>
      <c r="I21" s="319" t="s">
        <v>477</v>
      </c>
      <c r="J21" s="319"/>
      <c r="K21" s="319"/>
      <c r="L21" s="319"/>
      <c r="M21" s="369"/>
      <c r="N21" s="368"/>
      <c r="O21" s="368"/>
      <c r="P21" s="367"/>
      <c r="Q21" s="366"/>
      <c r="R21" s="365"/>
      <c r="S21" s="365"/>
      <c r="T21" s="364"/>
    </row>
    <row r="22" spans="1:20" s="310" customFormat="1" ht="14.45" customHeight="1">
      <c r="A22" s="380" t="s">
        <v>516</v>
      </c>
      <c r="B22" s="379"/>
      <c r="C22" s="379"/>
      <c r="D22" s="378"/>
      <c r="E22" s="351" t="s">
        <v>515</v>
      </c>
      <c r="F22" s="350"/>
      <c r="G22" s="350"/>
      <c r="H22" s="349"/>
      <c r="I22" s="318" t="s">
        <v>514</v>
      </c>
      <c r="J22" s="318"/>
      <c r="K22" s="318"/>
      <c r="L22" s="318"/>
      <c r="M22" s="369"/>
      <c r="N22" s="368"/>
      <c r="O22" s="368"/>
      <c r="P22" s="367"/>
      <c r="Q22" s="366"/>
      <c r="R22" s="365"/>
      <c r="S22" s="365"/>
      <c r="T22" s="364"/>
    </row>
    <row r="23" spans="1:20" s="310" customFormat="1" ht="14.45" customHeight="1">
      <c r="A23" s="377" t="s">
        <v>513</v>
      </c>
      <c r="B23" s="376"/>
      <c r="C23" s="376"/>
      <c r="D23" s="375"/>
      <c r="E23" s="317" t="s">
        <v>512</v>
      </c>
      <c r="F23" s="316"/>
      <c r="G23" s="316"/>
      <c r="H23" s="315"/>
      <c r="I23" s="317" t="s">
        <v>511</v>
      </c>
      <c r="J23" s="316"/>
      <c r="K23" s="316"/>
      <c r="L23" s="315"/>
      <c r="M23" s="369"/>
      <c r="N23" s="368"/>
      <c r="O23" s="368"/>
      <c r="P23" s="367"/>
      <c r="Q23" s="366"/>
      <c r="R23" s="365"/>
      <c r="S23" s="365"/>
      <c r="T23" s="364"/>
    </row>
    <row r="24" spans="1:20" s="310" customFormat="1" ht="14.45" customHeight="1">
      <c r="A24" s="374" t="s">
        <v>510</v>
      </c>
      <c r="B24" s="373"/>
      <c r="C24" s="373"/>
      <c r="D24" s="372"/>
      <c r="E24" s="317" t="s">
        <v>509</v>
      </c>
      <c r="F24" s="316"/>
      <c r="G24" s="316"/>
      <c r="H24" s="315"/>
      <c r="I24" s="314" t="s">
        <v>508</v>
      </c>
      <c r="J24" s="314"/>
      <c r="K24" s="314"/>
      <c r="L24" s="314"/>
      <c r="M24" s="369"/>
      <c r="N24" s="368"/>
      <c r="O24" s="368"/>
      <c r="P24" s="367"/>
      <c r="Q24" s="366"/>
      <c r="R24" s="365"/>
      <c r="S24" s="365"/>
      <c r="T24" s="364"/>
    </row>
    <row r="25" spans="1:20" s="310" customFormat="1" ht="14.45" customHeight="1">
      <c r="A25" s="312" t="s">
        <v>459</v>
      </c>
      <c r="B25" s="312"/>
      <c r="C25" s="312"/>
      <c r="D25" s="312"/>
      <c r="E25" s="371" t="s">
        <v>459</v>
      </c>
      <c r="F25" s="371"/>
      <c r="G25" s="371"/>
      <c r="H25" s="371"/>
      <c r="I25" s="370" t="s">
        <v>459</v>
      </c>
      <c r="J25" s="370"/>
      <c r="K25" s="370"/>
      <c r="L25" s="370"/>
      <c r="M25" s="369"/>
      <c r="N25" s="368"/>
      <c r="O25" s="368"/>
      <c r="P25" s="367"/>
      <c r="Q25" s="366"/>
      <c r="R25" s="365"/>
      <c r="S25" s="365"/>
      <c r="T25" s="364"/>
    </row>
    <row r="26" spans="1:20" s="310" customFormat="1" ht="14.45" customHeight="1">
      <c r="A26" s="332" t="s">
        <v>507</v>
      </c>
      <c r="B26" s="331"/>
      <c r="C26" s="331"/>
      <c r="D26" s="330"/>
      <c r="E26" s="332" t="s">
        <v>506</v>
      </c>
      <c r="F26" s="331"/>
      <c r="G26" s="331"/>
      <c r="H26" s="330"/>
      <c r="I26" s="332" t="s">
        <v>505</v>
      </c>
      <c r="J26" s="331"/>
      <c r="K26" s="331"/>
      <c r="L26" s="330"/>
      <c r="M26" s="369"/>
      <c r="N26" s="368"/>
      <c r="O26" s="368"/>
      <c r="P26" s="367"/>
      <c r="Q26" s="366"/>
      <c r="R26" s="365"/>
      <c r="S26" s="365"/>
      <c r="T26" s="364"/>
    </row>
    <row r="27" spans="1:20" ht="10.5" customHeight="1">
      <c r="A27" s="309" t="s">
        <v>452</v>
      </c>
      <c r="B27" s="309" t="str">
        <f>'1月第三週明細'!W12</f>
        <v>699.0K</v>
      </c>
      <c r="C27" s="309" t="s">
        <v>28</v>
      </c>
      <c r="D27" s="309" t="str">
        <f>'1月第三週明細'!W8</f>
        <v>22.5g</v>
      </c>
      <c r="E27" s="309" t="s">
        <v>452</v>
      </c>
      <c r="F27" s="309" t="str">
        <f>'1月第三週明細'!W20</f>
        <v>730.0K</v>
      </c>
      <c r="G27" s="309" t="s">
        <v>28</v>
      </c>
      <c r="H27" s="309" t="str">
        <f>'1月第三週明細'!W16</f>
        <v>23.0g</v>
      </c>
      <c r="I27" s="309" t="s">
        <v>452</v>
      </c>
      <c r="J27" s="309" t="str">
        <f>'1月第三週明細'!W28</f>
        <v>695.0K</v>
      </c>
      <c r="K27" s="309" t="s">
        <v>28</v>
      </c>
      <c r="L27" s="309" t="str">
        <f>'1月第三週明細'!W24</f>
        <v>23.0g</v>
      </c>
      <c r="M27" s="369"/>
      <c r="N27" s="368"/>
      <c r="O27" s="368"/>
      <c r="P27" s="367"/>
      <c r="Q27" s="366"/>
      <c r="R27" s="365"/>
      <c r="S27" s="365"/>
      <c r="T27" s="364"/>
    </row>
    <row r="28" spans="1:20" ht="10.5" customHeight="1">
      <c r="A28" s="309" t="s">
        <v>29</v>
      </c>
      <c r="B28" s="309" t="str">
        <f>'1月第三週明細'!W6</f>
        <v>97.0g</v>
      </c>
      <c r="C28" s="309" t="s">
        <v>30</v>
      </c>
      <c r="D28" s="309" t="str">
        <f>'1月第三週明細'!W10</f>
        <v>27.2g</v>
      </c>
      <c r="E28" s="309" t="s">
        <v>29</v>
      </c>
      <c r="F28" s="309" t="str">
        <f>'1月第三週明細'!W14</f>
        <v>100.0g</v>
      </c>
      <c r="G28" s="309" t="s">
        <v>30</v>
      </c>
      <c r="H28" s="309" t="str">
        <f>'1月第三週明細'!W18</f>
        <v>31.0g</v>
      </c>
      <c r="I28" s="309" t="s">
        <v>29</v>
      </c>
      <c r="J28" s="309" t="str">
        <f>'1月第三週明細'!W22</f>
        <v>95.0g</v>
      </c>
      <c r="K28" s="309" t="s">
        <v>504</v>
      </c>
      <c r="L28" s="309" t="str">
        <f>'1月第三週明細'!W26</f>
        <v>27.1g</v>
      </c>
      <c r="M28" s="363"/>
      <c r="N28" s="362"/>
      <c r="O28" s="362"/>
      <c r="P28" s="361"/>
      <c r="Q28" s="360"/>
      <c r="R28" s="359"/>
      <c r="S28" s="359"/>
      <c r="T28" s="358"/>
    </row>
    <row r="29" spans="1:20" ht="13.5" customHeight="1">
      <c r="A29" s="357" t="s">
        <v>503</v>
      </c>
      <c r="B29" s="356"/>
      <c r="C29" s="356"/>
      <c r="D29" s="356"/>
      <c r="E29" s="356"/>
      <c r="F29" s="356"/>
      <c r="G29" s="356"/>
      <c r="H29" s="355"/>
      <c r="I29" s="320" t="s">
        <v>502</v>
      </c>
      <c r="J29" s="320"/>
      <c r="K29" s="320"/>
      <c r="L29" s="320"/>
      <c r="M29" s="320" t="s">
        <v>501</v>
      </c>
      <c r="N29" s="320"/>
      <c r="O29" s="320"/>
      <c r="P29" s="320"/>
      <c r="Q29" s="320" t="s">
        <v>500</v>
      </c>
      <c r="R29" s="320"/>
      <c r="S29" s="320"/>
      <c r="T29" s="320"/>
    </row>
    <row r="30" spans="1:20" s="310" customFormat="1" ht="14.45" customHeight="1">
      <c r="A30" s="348"/>
      <c r="B30" s="347"/>
      <c r="C30" s="347"/>
      <c r="D30" s="347"/>
      <c r="E30" s="347"/>
      <c r="F30" s="347"/>
      <c r="G30" s="347"/>
      <c r="H30" s="346"/>
      <c r="I30" s="353" t="s">
        <v>499</v>
      </c>
      <c r="J30" s="353"/>
      <c r="K30" s="353"/>
      <c r="L30" s="352"/>
      <c r="M30" s="354" t="s">
        <v>498</v>
      </c>
      <c r="N30" s="353"/>
      <c r="O30" s="353"/>
      <c r="P30" s="352"/>
      <c r="Q30" s="319" t="s">
        <v>477</v>
      </c>
      <c r="R30" s="319"/>
      <c r="S30" s="319"/>
      <c r="T30" s="319"/>
    </row>
    <row r="31" spans="1:20" s="310" customFormat="1" ht="14.45" customHeight="1">
      <c r="A31" s="348"/>
      <c r="B31" s="347"/>
      <c r="C31" s="347"/>
      <c r="D31" s="347"/>
      <c r="E31" s="347"/>
      <c r="F31" s="347"/>
      <c r="G31" s="347"/>
      <c r="H31" s="346"/>
      <c r="I31" s="350" t="s">
        <v>497</v>
      </c>
      <c r="J31" s="350"/>
      <c r="K31" s="350"/>
      <c r="L31" s="349"/>
      <c r="M31" s="351" t="s">
        <v>496</v>
      </c>
      <c r="N31" s="350"/>
      <c r="O31" s="350"/>
      <c r="P31" s="349"/>
      <c r="Q31" s="351" t="s">
        <v>495</v>
      </c>
      <c r="R31" s="350"/>
      <c r="S31" s="350"/>
      <c r="T31" s="349"/>
    </row>
    <row r="32" spans="1:20" s="310" customFormat="1" ht="14.45" customHeight="1">
      <c r="A32" s="348"/>
      <c r="B32" s="347"/>
      <c r="C32" s="347"/>
      <c r="D32" s="347"/>
      <c r="E32" s="347"/>
      <c r="F32" s="347"/>
      <c r="G32" s="347"/>
      <c r="H32" s="346"/>
      <c r="I32" s="316" t="s">
        <v>494</v>
      </c>
      <c r="J32" s="316"/>
      <c r="K32" s="316"/>
      <c r="L32" s="315"/>
      <c r="M32" s="317" t="s">
        <v>493</v>
      </c>
      <c r="N32" s="316"/>
      <c r="O32" s="316"/>
      <c r="P32" s="315"/>
      <c r="Q32" s="314" t="s">
        <v>492</v>
      </c>
      <c r="R32" s="314"/>
      <c r="S32" s="314"/>
      <c r="T32" s="314"/>
    </row>
    <row r="33" spans="1:20" s="310" customFormat="1" ht="14.45" customHeight="1">
      <c r="A33" s="345"/>
      <c r="B33" s="344"/>
      <c r="C33" s="344"/>
      <c r="D33" s="344"/>
      <c r="E33" s="344"/>
      <c r="F33" s="344"/>
      <c r="G33" s="344"/>
      <c r="H33" s="343"/>
      <c r="I33" s="316" t="s">
        <v>491</v>
      </c>
      <c r="J33" s="316"/>
      <c r="K33" s="316"/>
      <c r="L33" s="315"/>
      <c r="M33" s="317" t="s">
        <v>490</v>
      </c>
      <c r="N33" s="316"/>
      <c r="O33" s="316"/>
      <c r="P33" s="315"/>
      <c r="Q33" s="314" t="s">
        <v>489</v>
      </c>
      <c r="R33" s="314"/>
      <c r="S33" s="314"/>
      <c r="T33" s="314"/>
    </row>
    <row r="34" spans="1:20" s="310" customFormat="1" ht="14.45" customHeight="1">
      <c r="A34" s="342" t="s">
        <v>488</v>
      </c>
      <c r="B34" s="341"/>
      <c r="C34" s="341"/>
      <c r="D34" s="341"/>
      <c r="E34" s="341"/>
      <c r="F34" s="341"/>
      <c r="G34" s="341"/>
      <c r="H34" s="340"/>
      <c r="I34" s="339" t="s">
        <v>459</v>
      </c>
      <c r="J34" s="339"/>
      <c r="K34" s="339"/>
      <c r="L34" s="338"/>
      <c r="M34" s="337" t="s">
        <v>459</v>
      </c>
      <c r="N34" s="336"/>
      <c r="O34" s="336"/>
      <c r="P34" s="335"/>
      <c r="Q34" s="337" t="s">
        <v>487</v>
      </c>
      <c r="R34" s="336"/>
      <c r="S34" s="336"/>
      <c r="T34" s="335"/>
    </row>
    <row r="35" spans="1:20" s="310" customFormat="1" ht="14.45" customHeight="1">
      <c r="A35" s="329"/>
      <c r="B35" s="328"/>
      <c r="C35" s="328"/>
      <c r="D35" s="328"/>
      <c r="E35" s="328"/>
      <c r="F35" s="328"/>
      <c r="G35" s="328"/>
      <c r="H35" s="327"/>
      <c r="I35" s="334" t="s">
        <v>486</v>
      </c>
      <c r="J35" s="334"/>
      <c r="K35" s="334"/>
      <c r="L35" s="333"/>
      <c r="M35" s="332" t="s">
        <v>485</v>
      </c>
      <c r="N35" s="331"/>
      <c r="O35" s="331"/>
      <c r="P35" s="330"/>
      <c r="Q35" s="311" t="s">
        <v>484</v>
      </c>
      <c r="R35" s="311"/>
      <c r="S35" s="311"/>
      <c r="T35" s="311"/>
    </row>
    <row r="36" spans="1:20" ht="10.5" customHeight="1">
      <c r="A36" s="329"/>
      <c r="B36" s="328"/>
      <c r="C36" s="328"/>
      <c r="D36" s="328"/>
      <c r="E36" s="328"/>
      <c r="F36" s="328"/>
      <c r="G36" s="328"/>
      <c r="H36" s="327"/>
      <c r="I36" s="309" t="s">
        <v>452</v>
      </c>
      <c r="J36" s="309" t="str">
        <f>'2月第三明細'!W28</f>
        <v>706.5K</v>
      </c>
      <c r="K36" s="309" t="s">
        <v>28</v>
      </c>
      <c r="L36" s="309" t="str">
        <f>'2月第三明細'!W24</f>
        <v>22.0g</v>
      </c>
      <c r="M36" s="309" t="s">
        <v>452</v>
      </c>
      <c r="N36" s="309" t="str">
        <f>'2月第三明細'!W36</f>
        <v>689.0K</v>
      </c>
      <c r="O36" s="309" t="s">
        <v>28</v>
      </c>
      <c r="P36" s="309" t="str">
        <f>'2月第三明細'!W32</f>
        <v>22.0g</v>
      </c>
      <c r="Q36" s="309" t="s">
        <v>452</v>
      </c>
      <c r="R36" s="309" t="str">
        <f>'2月第三明細'!W44</f>
        <v>709.5K</v>
      </c>
      <c r="S36" s="309" t="s">
        <v>28</v>
      </c>
      <c r="T36" s="309" t="str">
        <f>'2月第三明細'!W40</f>
        <v>23.5g</v>
      </c>
    </row>
    <row r="37" spans="1:20" ht="10.5" customHeight="1">
      <c r="A37" s="326"/>
      <c r="B37" s="325"/>
      <c r="C37" s="325"/>
      <c r="D37" s="325"/>
      <c r="E37" s="325"/>
      <c r="F37" s="325"/>
      <c r="G37" s="325"/>
      <c r="H37" s="324"/>
      <c r="I37" s="309" t="s">
        <v>29</v>
      </c>
      <c r="J37" s="309" t="str">
        <f>'2月第三明細'!W22</f>
        <v>100.0g</v>
      </c>
      <c r="K37" s="309" t="s">
        <v>30</v>
      </c>
      <c r="L37" s="309" t="str">
        <f>'2月第三明細'!W26</f>
        <v>27.2g</v>
      </c>
      <c r="M37" s="309" t="s">
        <v>29</v>
      </c>
      <c r="N37" s="309" t="str">
        <f>'2月第三明細'!W30</f>
        <v>96.0g</v>
      </c>
      <c r="O37" s="309" t="s">
        <v>30</v>
      </c>
      <c r="P37" s="309" t="str">
        <f>'2月第三明細'!W34</f>
        <v>26.4g</v>
      </c>
      <c r="Q37" s="309" t="s">
        <v>29</v>
      </c>
      <c r="R37" s="309" t="str">
        <f>'2月第三明細'!W38</f>
        <v>96.0g</v>
      </c>
      <c r="S37" s="309" t="s">
        <v>30</v>
      </c>
      <c r="T37" s="309" t="str">
        <f>'2月第三明細'!W42</f>
        <v>28.5g</v>
      </c>
    </row>
    <row r="38" spans="1:20" ht="13.5" customHeight="1">
      <c r="A38" s="323" t="s">
        <v>483</v>
      </c>
      <c r="B38" s="322"/>
      <c r="C38" s="322"/>
      <c r="D38" s="321"/>
      <c r="E38" s="320" t="s">
        <v>482</v>
      </c>
      <c r="F38" s="320"/>
      <c r="G38" s="320"/>
      <c r="H38" s="320"/>
      <c r="I38" s="320" t="s">
        <v>481</v>
      </c>
      <c r="J38" s="320"/>
      <c r="K38" s="320"/>
      <c r="L38" s="320"/>
      <c r="M38" s="320" t="s">
        <v>480</v>
      </c>
      <c r="N38" s="320"/>
      <c r="O38" s="320"/>
      <c r="P38" s="320"/>
      <c r="Q38" s="320" t="s">
        <v>479</v>
      </c>
      <c r="R38" s="320"/>
      <c r="S38" s="320"/>
      <c r="T38" s="320"/>
    </row>
    <row r="39" spans="1:20" s="310" customFormat="1" ht="14.45" customHeight="1">
      <c r="A39" s="319" t="s">
        <v>477</v>
      </c>
      <c r="B39" s="319"/>
      <c r="C39" s="319"/>
      <c r="D39" s="319"/>
      <c r="E39" s="319" t="s">
        <v>478</v>
      </c>
      <c r="F39" s="319"/>
      <c r="G39" s="319"/>
      <c r="H39" s="319"/>
      <c r="I39" s="319" t="s">
        <v>477</v>
      </c>
      <c r="J39" s="319"/>
      <c r="K39" s="319"/>
      <c r="L39" s="319"/>
      <c r="M39" s="319" t="s">
        <v>476</v>
      </c>
      <c r="N39" s="319"/>
      <c r="O39" s="319"/>
      <c r="P39" s="319"/>
      <c r="Q39" s="319" t="s">
        <v>475</v>
      </c>
      <c r="R39" s="319"/>
      <c r="S39" s="319"/>
      <c r="T39" s="319"/>
    </row>
    <row r="40" spans="1:20" s="310" customFormat="1" ht="14.45" customHeight="1">
      <c r="A40" s="318" t="s">
        <v>474</v>
      </c>
      <c r="B40" s="318"/>
      <c r="C40" s="318"/>
      <c r="D40" s="318"/>
      <c r="E40" s="318" t="s">
        <v>473</v>
      </c>
      <c r="F40" s="318"/>
      <c r="G40" s="318"/>
      <c r="H40" s="318"/>
      <c r="I40" s="318" t="s">
        <v>472</v>
      </c>
      <c r="J40" s="318"/>
      <c r="K40" s="318"/>
      <c r="L40" s="318"/>
      <c r="M40" s="318" t="s">
        <v>471</v>
      </c>
      <c r="N40" s="318"/>
      <c r="O40" s="318"/>
      <c r="P40" s="318"/>
      <c r="Q40" s="318" t="s">
        <v>470</v>
      </c>
      <c r="R40" s="318"/>
      <c r="S40" s="318"/>
      <c r="T40" s="318"/>
    </row>
    <row r="41" spans="1:20" s="310" customFormat="1" ht="14.45" customHeight="1">
      <c r="A41" s="314" t="s">
        <v>469</v>
      </c>
      <c r="B41" s="314"/>
      <c r="C41" s="314"/>
      <c r="D41" s="314"/>
      <c r="E41" s="314" t="s">
        <v>468</v>
      </c>
      <c r="F41" s="314"/>
      <c r="G41" s="314"/>
      <c r="H41" s="314"/>
      <c r="I41" s="314" t="s">
        <v>467</v>
      </c>
      <c r="J41" s="314"/>
      <c r="K41" s="314"/>
      <c r="L41" s="314"/>
      <c r="M41" s="314" t="s">
        <v>466</v>
      </c>
      <c r="N41" s="314"/>
      <c r="O41" s="314"/>
      <c r="P41" s="314"/>
      <c r="Q41" s="317" t="s">
        <v>465</v>
      </c>
      <c r="R41" s="316"/>
      <c r="S41" s="316"/>
      <c r="T41" s="315"/>
    </row>
    <row r="42" spans="1:20" s="310" customFormat="1" ht="14.45" customHeight="1">
      <c r="A42" s="314" t="s">
        <v>464</v>
      </c>
      <c r="B42" s="314"/>
      <c r="C42" s="314"/>
      <c r="D42" s="314"/>
      <c r="E42" s="314" t="s">
        <v>463</v>
      </c>
      <c r="F42" s="314"/>
      <c r="G42" s="314"/>
      <c r="H42" s="314"/>
      <c r="I42" s="314" t="s">
        <v>462</v>
      </c>
      <c r="J42" s="314"/>
      <c r="K42" s="314"/>
      <c r="L42" s="314"/>
      <c r="M42" s="314" t="s">
        <v>461</v>
      </c>
      <c r="N42" s="314"/>
      <c r="O42" s="314"/>
      <c r="P42" s="314"/>
      <c r="Q42" s="314" t="s">
        <v>460</v>
      </c>
      <c r="R42" s="314"/>
      <c r="S42" s="314"/>
      <c r="T42" s="314"/>
    </row>
    <row r="43" spans="1:20" s="310" customFormat="1" ht="14.45" customHeight="1">
      <c r="A43" s="313" t="s">
        <v>458</v>
      </c>
      <c r="B43" s="313"/>
      <c r="C43" s="313"/>
      <c r="D43" s="313"/>
      <c r="E43" s="313" t="s">
        <v>459</v>
      </c>
      <c r="F43" s="313"/>
      <c r="G43" s="313"/>
      <c r="H43" s="313"/>
      <c r="I43" s="313" t="s">
        <v>459</v>
      </c>
      <c r="J43" s="313"/>
      <c r="K43" s="313"/>
      <c r="L43" s="313"/>
      <c r="M43" s="313" t="s">
        <v>459</v>
      </c>
      <c r="N43" s="313"/>
      <c r="O43" s="313"/>
      <c r="P43" s="313"/>
      <c r="Q43" s="312" t="s">
        <v>458</v>
      </c>
      <c r="R43" s="312"/>
      <c r="S43" s="312"/>
      <c r="T43" s="312"/>
    </row>
    <row r="44" spans="1:20" s="310" customFormat="1" ht="14.45" customHeight="1">
      <c r="A44" s="311" t="s">
        <v>457</v>
      </c>
      <c r="B44" s="311"/>
      <c r="C44" s="311"/>
      <c r="D44" s="311"/>
      <c r="E44" s="311" t="s">
        <v>456</v>
      </c>
      <c r="F44" s="311"/>
      <c r="G44" s="311"/>
      <c r="H44" s="311"/>
      <c r="I44" s="311" t="s">
        <v>455</v>
      </c>
      <c r="J44" s="311"/>
      <c r="K44" s="311"/>
      <c r="L44" s="311"/>
      <c r="M44" s="311" t="s">
        <v>454</v>
      </c>
      <c r="N44" s="311"/>
      <c r="O44" s="311"/>
      <c r="P44" s="311"/>
      <c r="Q44" s="311" t="s">
        <v>453</v>
      </c>
      <c r="R44" s="311"/>
      <c r="S44" s="311"/>
      <c r="T44" s="311"/>
    </row>
    <row r="45" spans="1:20" ht="10.5" customHeight="1">
      <c r="A45" s="309" t="s">
        <v>452</v>
      </c>
      <c r="B45" s="309" t="str">
        <f>'2月第四週明細'!W12</f>
        <v>709.0K</v>
      </c>
      <c r="C45" s="309" t="s">
        <v>28</v>
      </c>
      <c r="D45" s="309" t="str">
        <f>'2月第四週明細'!W8</f>
        <v>23.0g</v>
      </c>
      <c r="E45" s="309" t="s">
        <v>452</v>
      </c>
      <c r="F45" s="309" t="str">
        <f>'2月第四週明細'!W20</f>
        <v>730.7K</v>
      </c>
      <c r="G45" s="309" t="s">
        <v>28</v>
      </c>
      <c r="H45" s="309" t="str">
        <f>'2月第四週明細'!W16</f>
        <v>23.0g</v>
      </c>
      <c r="I45" s="309" t="s">
        <v>452</v>
      </c>
      <c r="J45" s="309" t="str">
        <f>'2月第四週明細'!W28</f>
        <v>689.0K</v>
      </c>
      <c r="K45" s="309" t="s">
        <v>28</v>
      </c>
      <c r="L45" s="309" t="str">
        <f>'2月第四週明細'!W24</f>
        <v>22.0g</v>
      </c>
      <c r="M45" s="309" t="s">
        <v>452</v>
      </c>
      <c r="N45" s="309" t="str">
        <f>'2月第四週明細'!W36</f>
        <v>699.0K</v>
      </c>
      <c r="O45" s="309" t="s">
        <v>28</v>
      </c>
      <c r="P45" s="309" t="str">
        <f>'2月第四週明細'!W32</f>
        <v>23.0g</v>
      </c>
      <c r="Q45" s="309" t="s">
        <v>452</v>
      </c>
      <c r="R45" s="309" t="str">
        <f>'2月第四週明細'!W44</f>
        <v>699.0K</v>
      </c>
      <c r="S45" s="309" t="s">
        <v>28</v>
      </c>
      <c r="T45" s="309" t="str">
        <f>'2月第四週明細'!W40</f>
        <v>23.0g</v>
      </c>
    </row>
    <row r="46" spans="1:20" ht="10.5" customHeight="1">
      <c r="A46" s="309" t="s">
        <v>29</v>
      </c>
      <c r="B46" s="309" t="str">
        <f>'2月第四週明細'!W6</f>
        <v>97.0g</v>
      </c>
      <c r="C46" s="309" t="s">
        <v>30</v>
      </c>
      <c r="D46" s="309" t="str">
        <f>'2月第四週明細'!W10</f>
        <v>28.5g</v>
      </c>
      <c r="E46" s="309" t="s">
        <v>29</v>
      </c>
      <c r="F46" s="309" t="str">
        <f>'2月第四週明細'!W14</f>
        <v>101.0g</v>
      </c>
      <c r="G46" s="309" t="s">
        <v>30</v>
      </c>
      <c r="H46" s="309" t="str">
        <f>'2月第四週明細'!W18</f>
        <v>29.9g</v>
      </c>
      <c r="I46" s="309" t="s">
        <v>29</v>
      </c>
      <c r="J46" s="309" t="str">
        <f>'2月第四週明細'!W22</f>
        <v>95.5g</v>
      </c>
      <c r="K46" s="309" t="s">
        <v>30</v>
      </c>
      <c r="L46" s="309" t="str">
        <f>'2月第四週明細'!W26</f>
        <v>27.7g</v>
      </c>
      <c r="M46" s="309" t="s">
        <v>29</v>
      </c>
      <c r="N46" s="309" t="str">
        <f>'2月第四週明細'!W30</f>
        <v>96.0g</v>
      </c>
      <c r="O46" s="309" t="s">
        <v>30</v>
      </c>
      <c r="P46" s="309" t="str">
        <f>'2月第四週明細'!W34</f>
        <v>27.1g</v>
      </c>
      <c r="Q46" s="309" t="s">
        <v>29</v>
      </c>
      <c r="R46" s="309" t="str">
        <f>'2月第四週明細'!W38</f>
        <v>96.0g</v>
      </c>
      <c r="S46" s="309" t="s">
        <v>30</v>
      </c>
      <c r="T46" s="309" t="str">
        <f>'2月第四週明細'!W42</f>
        <v>27.0g</v>
      </c>
    </row>
  </sheetData>
  <mergeCells count="151">
    <mergeCell ref="E39:H39"/>
    <mergeCell ref="I39:L39"/>
    <mergeCell ref="I24:L24"/>
    <mergeCell ref="I34:L34"/>
    <mergeCell ref="M34:P34"/>
    <mergeCell ref="Q16:T16"/>
    <mergeCell ref="Q39:T39"/>
    <mergeCell ref="M39:P39"/>
    <mergeCell ref="Q34:T34"/>
    <mergeCell ref="I35:L35"/>
    <mergeCell ref="Q2:T2"/>
    <mergeCell ref="M2:P2"/>
    <mergeCell ref="Q3:T3"/>
    <mergeCell ref="Q4:T4"/>
    <mergeCell ref="Q11:T11"/>
    <mergeCell ref="A14:D14"/>
    <mergeCell ref="M13:P13"/>
    <mergeCell ref="M6:P6"/>
    <mergeCell ref="M7:P7"/>
    <mergeCell ref="M8:P8"/>
    <mergeCell ref="A44:D44"/>
    <mergeCell ref="E44:H44"/>
    <mergeCell ref="I44:L44"/>
    <mergeCell ref="M44:P44"/>
    <mergeCell ref="Q44:T44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0:D40"/>
    <mergeCell ref="E40:H40"/>
    <mergeCell ref="I40:L40"/>
    <mergeCell ref="M40:P40"/>
    <mergeCell ref="Q40:T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M35:P35"/>
    <mergeCell ref="Q35:T35"/>
    <mergeCell ref="Q31:T31"/>
    <mergeCell ref="I30:L30"/>
    <mergeCell ref="M30:P30"/>
    <mergeCell ref="Q32:T32"/>
    <mergeCell ref="I33:L33"/>
    <mergeCell ref="M33:P33"/>
    <mergeCell ref="Q33:T33"/>
    <mergeCell ref="I32:L32"/>
    <mergeCell ref="M32:P32"/>
    <mergeCell ref="I29:L29"/>
    <mergeCell ref="M29:P29"/>
    <mergeCell ref="Q29:T29"/>
    <mergeCell ref="A26:D26"/>
    <mergeCell ref="E26:H26"/>
    <mergeCell ref="I26:L26"/>
    <mergeCell ref="A29:H33"/>
    <mergeCell ref="Q30:T30"/>
    <mergeCell ref="I31:L31"/>
    <mergeCell ref="M31:P31"/>
    <mergeCell ref="A25:D25"/>
    <mergeCell ref="E25:H25"/>
    <mergeCell ref="I25:L25"/>
    <mergeCell ref="A23:D23"/>
    <mergeCell ref="E23:H23"/>
    <mergeCell ref="I23:L23"/>
    <mergeCell ref="A24:D24"/>
    <mergeCell ref="E24:H24"/>
    <mergeCell ref="Q17:T17"/>
    <mergeCell ref="M11:P11"/>
    <mergeCell ref="E16:H16"/>
    <mergeCell ref="I16:L16"/>
    <mergeCell ref="I13:L13"/>
    <mergeCell ref="M14:P14"/>
    <mergeCell ref="E11:H11"/>
    <mergeCell ref="E15:H15"/>
    <mergeCell ref="I12:L12"/>
    <mergeCell ref="I11:L11"/>
    <mergeCell ref="Q7:T7"/>
    <mergeCell ref="Q8:T8"/>
    <mergeCell ref="Q5:T5"/>
    <mergeCell ref="A17:D17"/>
    <mergeCell ref="E17:H17"/>
    <mergeCell ref="M17:P17"/>
    <mergeCell ref="Q14:T14"/>
    <mergeCell ref="Q15:T15"/>
    <mergeCell ref="E14:H14"/>
    <mergeCell ref="I14:L14"/>
    <mergeCell ref="A39:D39"/>
    <mergeCell ref="M15:P15"/>
    <mergeCell ref="I17:L17"/>
    <mergeCell ref="Q12:T12"/>
    <mergeCell ref="Q13:T13"/>
    <mergeCell ref="I15:L15"/>
    <mergeCell ref="M16:P16"/>
    <mergeCell ref="E21:H21"/>
    <mergeCell ref="I21:L21"/>
    <mergeCell ref="A15:D15"/>
    <mergeCell ref="M12:P12"/>
    <mergeCell ref="A13:D13"/>
    <mergeCell ref="E13:H13"/>
    <mergeCell ref="A20:D20"/>
    <mergeCell ref="I20:L20"/>
    <mergeCell ref="A21:D21"/>
    <mergeCell ref="A16:D16"/>
    <mergeCell ref="E20:H20"/>
    <mergeCell ref="E6:H6"/>
    <mergeCell ref="E7:H7"/>
    <mergeCell ref="E22:H22"/>
    <mergeCell ref="I22:L22"/>
    <mergeCell ref="A22:D22"/>
    <mergeCell ref="A6:D6"/>
    <mergeCell ref="A7:D7"/>
    <mergeCell ref="Q20:T28"/>
    <mergeCell ref="I8:L8"/>
    <mergeCell ref="Q6:T6"/>
    <mergeCell ref="I6:L6"/>
    <mergeCell ref="I7:L7"/>
    <mergeCell ref="A11:D11"/>
    <mergeCell ref="E12:H12"/>
    <mergeCell ref="A12:D12"/>
    <mergeCell ref="A8:D8"/>
    <mergeCell ref="E8:H8"/>
    <mergeCell ref="I4:L4"/>
    <mergeCell ref="I5:L5"/>
    <mergeCell ref="M3:P3"/>
    <mergeCell ref="M4:P4"/>
    <mergeCell ref="M5:P5"/>
    <mergeCell ref="A4:D4"/>
    <mergeCell ref="A5:D5"/>
    <mergeCell ref="A2:D2"/>
    <mergeCell ref="A3:D3"/>
    <mergeCell ref="A34:H37"/>
    <mergeCell ref="M20:P28"/>
    <mergeCell ref="E2:H2"/>
    <mergeCell ref="E3:H3"/>
    <mergeCell ref="E4:H4"/>
    <mergeCell ref="E5:H5"/>
    <mergeCell ref="I2:L2"/>
    <mergeCell ref="I3:L3"/>
  </mergeCells>
  <phoneticPr fontId="3" type="noConversion"/>
  <pageMargins left="0.43307086614173229" right="0.11811023622047245" top="3.937007874015748E-2" bottom="3.937007874015748E-2" header="0.51181102362204722" footer="0.51181102362204722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zoomScaleNormal="100" workbookViewId="0">
      <selection activeCell="O22" sqref="O22"/>
    </sheetView>
  </sheetViews>
  <sheetFormatPr defaultRowHeight="20.25"/>
  <cols>
    <col min="1" max="1" width="5.625" style="127" customWidth="1"/>
    <col min="2" max="2" width="0" style="26" hidden="1" customWidth="1"/>
    <col min="3" max="3" width="12.625" style="26" customWidth="1"/>
    <col min="4" max="4" width="4.625" style="128" customWidth="1"/>
    <col min="5" max="5" width="4.625" style="26" customWidth="1"/>
    <col min="6" max="6" width="12.625" style="26" customWidth="1"/>
    <col min="7" max="7" width="4.625" style="128" customWidth="1"/>
    <col min="8" max="8" width="4.625" style="26" customWidth="1"/>
    <col min="9" max="9" width="12.625" style="26" customWidth="1"/>
    <col min="10" max="10" width="4.625" style="128" customWidth="1"/>
    <col min="11" max="11" width="4.625" style="26" customWidth="1"/>
    <col min="12" max="12" width="12.625" style="26" customWidth="1"/>
    <col min="13" max="13" width="4.625" style="128" customWidth="1"/>
    <col min="14" max="14" width="4.625" style="26" customWidth="1"/>
    <col min="15" max="15" width="12.625" style="26" customWidth="1"/>
    <col min="16" max="16" width="4.625" style="128" customWidth="1"/>
    <col min="17" max="17" width="4.625" style="26" customWidth="1"/>
    <col min="18" max="18" width="12.625" style="26" customWidth="1"/>
    <col min="19" max="19" width="4.625" style="128" customWidth="1"/>
    <col min="20" max="20" width="4.625" style="26" customWidth="1"/>
    <col min="21" max="21" width="5.625" style="26" customWidth="1"/>
    <col min="22" max="22" width="12.625" style="132" customWidth="1"/>
    <col min="23" max="23" width="12.625" style="133" customWidth="1"/>
    <col min="24" max="24" width="5.625" style="135" customWidth="1"/>
    <col min="25" max="25" width="6.625" style="26" customWidth="1"/>
    <col min="26" max="26" width="6" style="12" hidden="1" customWidth="1"/>
    <col min="27" max="27" width="5.5" style="16" hidden="1" customWidth="1"/>
    <col min="28" max="28" width="7.75" style="12" hidden="1" customWidth="1"/>
    <col min="29" max="29" width="8" style="12" hidden="1" customWidth="1"/>
    <col min="30" max="30" width="7.875" style="12" hidden="1" customWidth="1"/>
    <col min="31" max="31" width="7.5" style="12" hidden="1" customWidth="1"/>
    <col min="32" max="16384" width="9" style="26"/>
  </cols>
  <sheetData>
    <row r="1" spans="1:31" s="221" customFormat="1" ht="20.100000000000001" customHeight="1">
      <c r="A1" s="303" t="s">
        <v>434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220"/>
      <c r="AA1" s="222"/>
    </row>
    <row r="2" spans="1:31" s="12" customFormat="1" ht="17.100000000000001" customHeight="1" thickBot="1">
      <c r="A2" s="9" t="s">
        <v>64</v>
      </c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1"/>
      <c r="T2" s="11"/>
      <c r="U2" s="11"/>
      <c r="V2" s="13"/>
      <c r="W2" s="14"/>
      <c r="X2" s="15"/>
      <c r="Y2" s="13"/>
      <c r="AA2" s="16"/>
    </row>
    <row r="3" spans="1:31" ht="17.100000000000001" customHeight="1">
      <c r="A3" s="17" t="s">
        <v>65</v>
      </c>
      <c r="B3" s="18" t="s">
        <v>66</v>
      </c>
      <c r="C3" s="19" t="s">
        <v>67</v>
      </c>
      <c r="D3" s="20" t="s">
        <v>68</v>
      </c>
      <c r="E3" s="20" t="s">
        <v>69</v>
      </c>
      <c r="F3" s="19" t="s">
        <v>70</v>
      </c>
      <c r="G3" s="20" t="s">
        <v>68</v>
      </c>
      <c r="H3" s="20" t="s">
        <v>69</v>
      </c>
      <c r="I3" s="19" t="s">
        <v>71</v>
      </c>
      <c r="J3" s="20" t="s">
        <v>68</v>
      </c>
      <c r="K3" s="20" t="s">
        <v>69</v>
      </c>
      <c r="L3" s="19" t="s">
        <v>71</v>
      </c>
      <c r="M3" s="20" t="s">
        <v>68</v>
      </c>
      <c r="N3" s="20" t="s">
        <v>69</v>
      </c>
      <c r="O3" s="19" t="s">
        <v>71</v>
      </c>
      <c r="P3" s="20" t="s">
        <v>68</v>
      </c>
      <c r="Q3" s="20" t="s">
        <v>69</v>
      </c>
      <c r="R3" s="21" t="s">
        <v>72</v>
      </c>
      <c r="S3" s="20" t="s">
        <v>68</v>
      </c>
      <c r="T3" s="20" t="s">
        <v>69</v>
      </c>
      <c r="U3" s="22" t="s">
        <v>451</v>
      </c>
      <c r="V3" s="23" t="s">
        <v>73</v>
      </c>
      <c r="W3" s="24" t="s">
        <v>74</v>
      </c>
      <c r="X3" s="25" t="s">
        <v>75</v>
      </c>
      <c r="Y3" s="16"/>
      <c r="Z3" s="16"/>
    </row>
    <row r="4" spans="1:31" ht="17.100000000000001" customHeight="1">
      <c r="A4" s="27">
        <v>1</v>
      </c>
      <c r="B4" s="292"/>
      <c r="C4" s="252" t="str">
        <f>玉美彰化菜單!A23</f>
        <v>白飯</v>
      </c>
      <c r="D4" s="225" t="s">
        <v>76</v>
      </c>
      <c r="E4" s="253"/>
      <c r="F4" s="252" t="str">
        <f>玉美彰化菜單!A24</f>
        <v>炸魚排(海.炸)</v>
      </c>
      <c r="G4" s="228" t="s">
        <v>128</v>
      </c>
      <c r="H4" s="253"/>
      <c r="I4" s="252" t="str">
        <f>玉美彰化菜單!A25</f>
        <v>玉米炒蛋</v>
      </c>
      <c r="J4" s="228" t="s">
        <v>78</v>
      </c>
      <c r="K4" s="253"/>
      <c r="L4" s="252" t="str">
        <f>玉美彰化菜單!A26</f>
        <v>蘿蔔燒豆輪</v>
      </c>
      <c r="M4" s="228" t="s">
        <v>77</v>
      </c>
      <c r="N4" s="253"/>
      <c r="O4" s="252" t="str">
        <f>玉美彰化菜單!A27</f>
        <v>淺色蔬菜</v>
      </c>
      <c r="P4" s="225" t="s">
        <v>79</v>
      </c>
      <c r="Q4" s="253"/>
      <c r="R4" s="252" t="str">
        <f>玉美彰化菜單!A28</f>
        <v>南瓜濃湯(醃.芡)</v>
      </c>
      <c r="S4" s="225" t="s">
        <v>77</v>
      </c>
      <c r="T4" s="254"/>
      <c r="U4" s="294"/>
      <c r="V4" s="29" t="s">
        <v>80</v>
      </c>
      <c r="W4" s="30" t="s">
        <v>81</v>
      </c>
      <c r="X4" s="31">
        <v>6.2</v>
      </c>
      <c r="Y4" s="12"/>
      <c r="AB4" s="12" t="s">
        <v>82</v>
      </c>
      <c r="AC4" s="12" t="s">
        <v>83</v>
      </c>
      <c r="AD4" s="12" t="s">
        <v>84</v>
      </c>
      <c r="AE4" s="12" t="s">
        <v>85</v>
      </c>
    </row>
    <row r="5" spans="1:31" ht="17.100000000000001" customHeight="1">
      <c r="A5" s="32" t="s">
        <v>86</v>
      </c>
      <c r="B5" s="293"/>
      <c r="C5" s="33" t="s">
        <v>159</v>
      </c>
      <c r="D5" s="34"/>
      <c r="E5" s="138">
        <v>120</v>
      </c>
      <c r="F5" s="33" t="s">
        <v>195</v>
      </c>
      <c r="G5" s="95" t="s">
        <v>380</v>
      </c>
      <c r="H5" s="138">
        <v>50</v>
      </c>
      <c r="I5" s="41" t="s">
        <v>177</v>
      </c>
      <c r="J5" s="41"/>
      <c r="K5" s="138">
        <v>35</v>
      </c>
      <c r="L5" s="39" t="s">
        <v>190</v>
      </c>
      <c r="M5" s="41"/>
      <c r="N5" s="138">
        <v>60</v>
      </c>
      <c r="O5" s="138" t="s">
        <v>91</v>
      </c>
      <c r="P5" s="44"/>
      <c r="Q5" s="45">
        <v>100</v>
      </c>
      <c r="R5" s="41" t="s">
        <v>196</v>
      </c>
      <c r="S5" s="41"/>
      <c r="T5" s="138">
        <v>20</v>
      </c>
      <c r="U5" s="295"/>
      <c r="V5" s="46">
        <v>102.5</v>
      </c>
      <c r="W5" s="47" t="s">
        <v>93</v>
      </c>
      <c r="X5" s="48">
        <v>2</v>
      </c>
      <c r="Y5" s="13"/>
      <c r="Z5" s="16" t="s">
        <v>94</v>
      </c>
      <c r="AA5" s="16">
        <v>5.7</v>
      </c>
      <c r="AB5" s="16">
        <f>AA5*2</f>
        <v>11.4</v>
      </c>
      <c r="AC5" s="16"/>
      <c r="AD5" s="16">
        <f>AA5*15</f>
        <v>85.5</v>
      </c>
      <c r="AE5" s="16">
        <f>AB5*4+AD5*4</f>
        <v>387.6</v>
      </c>
    </row>
    <row r="6" spans="1:31" ht="17.100000000000001" customHeight="1">
      <c r="A6" s="32">
        <v>19</v>
      </c>
      <c r="B6" s="293"/>
      <c r="C6" s="49"/>
      <c r="D6" s="50"/>
      <c r="E6" s="140"/>
      <c r="F6" s="49"/>
      <c r="G6" s="50"/>
      <c r="H6" s="140"/>
      <c r="I6" s="55" t="s">
        <v>174</v>
      </c>
      <c r="J6" s="57"/>
      <c r="K6" s="140">
        <v>20</v>
      </c>
      <c r="L6" s="57" t="s">
        <v>169</v>
      </c>
      <c r="M6" s="57"/>
      <c r="N6" s="140">
        <v>5</v>
      </c>
      <c r="O6" s="68"/>
      <c r="P6" s="68"/>
      <c r="Q6" s="68"/>
      <c r="R6" s="57" t="s">
        <v>161</v>
      </c>
      <c r="S6" s="57"/>
      <c r="T6" s="140">
        <v>20</v>
      </c>
      <c r="U6" s="295"/>
      <c r="V6" s="61" t="s">
        <v>99</v>
      </c>
      <c r="W6" s="62" t="s">
        <v>100</v>
      </c>
      <c r="X6" s="48">
        <v>1.8</v>
      </c>
      <c r="Y6" s="12"/>
      <c r="Z6" s="63" t="s">
        <v>101</v>
      </c>
      <c r="AA6" s="16">
        <v>2</v>
      </c>
      <c r="AB6" s="64">
        <f>AA6*7</f>
        <v>14</v>
      </c>
      <c r="AC6" s="16">
        <f>AA6*5</f>
        <v>10</v>
      </c>
      <c r="AD6" s="16" t="s">
        <v>102</v>
      </c>
      <c r="AE6" s="65">
        <f>AB6*4+AC6*9</f>
        <v>146</v>
      </c>
    </row>
    <row r="7" spans="1:31" ht="17.100000000000001" customHeight="1">
      <c r="A7" s="32" t="s">
        <v>103</v>
      </c>
      <c r="B7" s="293"/>
      <c r="C7" s="68"/>
      <c r="D7" s="68"/>
      <c r="E7" s="68"/>
      <c r="F7" s="49"/>
      <c r="G7" s="50"/>
      <c r="H7" s="140"/>
      <c r="I7" s="57" t="s">
        <v>169</v>
      </c>
      <c r="J7" s="57"/>
      <c r="K7" s="140">
        <v>5</v>
      </c>
      <c r="L7" s="57" t="s">
        <v>197</v>
      </c>
      <c r="M7" s="55"/>
      <c r="N7" s="140">
        <v>1</v>
      </c>
      <c r="O7" s="68"/>
      <c r="P7" s="71"/>
      <c r="Q7" s="68"/>
      <c r="R7" s="55" t="s">
        <v>163</v>
      </c>
      <c r="S7" s="57"/>
      <c r="T7" s="140">
        <v>5</v>
      </c>
      <c r="U7" s="295"/>
      <c r="V7" s="46">
        <v>22.5</v>
      </c>
      <c r="W7" s="62" t="s">
        <v>105</v>
      </c>
      <c r="X7" s="48">
        <f>AA8</f>
        <v>2.5</v>
      </c>
      <c r="Y7" s="13"/>
      <c r="Z7" s="12" t="s">
        <v>106</v>
      </c>
      <c r="AA7" s="16">
        <v>2.4</v>
      </c>
      <c r="AB7" s="16">
        <f>AA7*1</f>
        <v>2.4</v>
      </c>
      <c r="AC7" s="16" t="s">
        <v>102</v>
      </c>
      <c r="AD7" s="16">
        <f>AA7*5</f>
        <v>12</v>
      </c>
      <c r="AE7" s="16">
        <f>AB7*4+AD7*4</f>
        <v>57.6</v>
      </c>
    </row>
    <row r="8" spans="1:31" ht="17.100000000000001" customHeight="1">
      <c r="A8" s="298" t="s">
        <v>107</v>
      </c>
      <c r="B8" s="293"/>
      <c r="C8" s="68"/>
      <c r="D8" s="68"/>
      <c r="E8" s="68"/>
      <c r="F8" s="50"/>
      <c r="G8" s="50"/>
      <c r="H8" s="69"/>
      <c r="I8" s="49" t="s">
        <v>186</v>
      </c>
      <c r="J8" s="50"/>
      <c r="K8" s="159">
        <v>3</v>
      </c>
      <c r="L8" s="57"/>
      <c r="M8" s="57"/>
      <c r="N8" s="140"/>
      <c r="O8" s="68"/>
      <c r="P8" s="71"/>
      <c r="Q8" s="68"/>
      <c r="R8" s="50"/>
      <c r="S8" s="50"/>
      <c r="T8" s="140"/>
      <c r="U8" s="295"/>
      <c r="V8" s="61" t="s">
        <v>109</v>
      </c>
      <c r="W8" s="62" t="s">
        <v>110</v>
      </c>
      <c r="X8" s="48"/>
      <c r="Y8" s="12"/>
      <c r="Z8" s="12" t="s">
        <v>111</v>
      </c>
      <c r="AA8" s="16">
        <v>2.5</v>
      </c>
      <c r="AB8" s="16"/>
      <c r="AC8" s="16">
        <f>AA8*5</f>
        <v>12.5</v>
      </c>
      <c r="AD8" s="16" t="s">
        <v>102</v>
      </c>
      <c r="AE8" s="16">
        <f>AC8*9</f>
        <v>112.5</v>
      </c>
    </row>
    <row r="9" spans="1:31" ht="17.100000000000001" customHeight="1">
      <c r="A9" s="298"/>
      <c r="B9" s="293"/>
      <c r="C9" s="68"/>
      <c r="D9" s="68"/>
      <c r="E9" s="68"/>
      <c r="F9" s="140"/>
      <c r="G9" s="140"/>
      <c r="H9" s="69"/>
      <c r="I9" s="140"/>
      <c r="J9" s="140"/>
      <c r="K9" s="69"/>
      <c r="L9" s="140"/>
      <c r="M9" s="140"/>
      <c r="N9" s="69"/>
      <c r="O9" s="68"/>
      <c r="P9" s="71"/>
      <c r="Q9" s="68"/>
      <c r="R9" s="50"/>
      <c r="S9" s="50"/>
      <c r="T9" s="140"/>
      <c r="U9" s="295"/>
      <c r="V9" s="46">
        <v>28.3</v>
      </c>
      <c r="W9" s="72" t="s">
        <v>113</v>
      </c>
      <c r="X9" s="73"/>
      <c r="Y9" s="13"/>
      <c r="Z9" s="12" t="s">
        <v>114</v>
      </c>
      <c r="AD9" s="12">
        <f>AA9*15</f>
        <v>0</v>
      </c>
    </row>
    <row r="10" spans="1:31" ht="17.100000000000001" customHeight="1">
      <c r="A10" s="74" t="s">
        <v>115</v>
      </c>
      <c r="B10" s="75"/>
      <c r="C10" s="68"/>
      <c r="D10" s="71"/>
      <c r="E10" s="68"/>
      <c r="F10" s="68"/>
      <c r="G10" s="71"/>
      <c r="H10" s="68"/>
      <c r="I10" s="68"/>
      <c r="J10" s="71"/>
      <c r="K10" s="68"/>
      <c r="L10" s="68"/>
      <c r="M10" s="71"/>
      <c r="N10" s="68"/>
      <c r="O10" s="68"/>
      <c r="P10" s="71"/>
      <c r="Q10" s="68"/>
      <c r="R10" s="140"/>
      <c r="S10" s="140"/>
      <c r="T10" s="140"/>
      <c r="U10" s="295"/>
      <c r="V10" s="61" t="s">
        <v>116</v>
      </c>
      <c r="W10" s="76"/>
      <c r="X10" s="48"/>
      <c r="Y10" s="12"/>
      <c r="AB10" s="12">
        <f>SUM(AB5:AB9)</f>
        <v>27.799999999999997</v>
      </c>
      <c r="AC10" s="12">
        <f>SUM(AC5:AC9)</f>
        <v>22.5</v>
      </c>
      <c r="AD10" s="12">
        <f>SUM(AD5:AD9)</f>
        <v>97.5</v>
      </c>
      <c r="AE10" s="12">
        <f>AB10*4+AC10*9+AD10*4</f>
        <v>703.7</v>
      </c>
    </row>
    <row r="11" spans="1:31" ht="17.100000000000001" customHeight="1">
      <c r="A11" s="91"/>
      <c r="B11" s="92"/>
      <c r="C11" s="115"/>
      <c r="D11" s="115"/>
      <c r="E11" s="116"/>
      <c r="F11" s="116"/>
      <c r="G11" s="115"/>
      <c r="H11" s="116"/>
      <c r="I11" s="116"/>
      <c r="J11" s="115"/>
      <c r="K11" s="116"/>
      <c r="L11" s="116"/>
      <c r="M11" s="115"/>
      <c r="N11" s="116"/>
      <c r="O11" s="116"/>
      <c r="P11" s="115"/>
      <c r="Q11" s="116"/>
      <c r="R11" s="116"/>
      <c r="S11" s="115"/>
      <c r="T11" s="116"/>
      <c r="U11" s="302"/>
      <c r="V11" s="81">
        <v>725.7</v>
      </c>
      <c r="W11" s="82"/>
      <c r="X11" s="83"/>
      <c r="Y11" s="13"/>
      <c r="AB11" s="84">
        <f>AB10*4/AE10</f>
        <v>0.15802188432570696</v>
      </c>
      <c r="AC11" s="84">
        <f>AC10*9/AE10</f>
        <v>0.28776467244564441</v>
      </c>
      <c r="AD11" s="84">
        <f>AD10*4/AE10</f>
        <v>0.55421344322864852</v>
      </c>
    </row>
    <row r="12" spans="1:31" ht="17.100000000000001" customHeight="1">
      <c r="A12" s="27">
        <v>1</v>
      </c>
      <c r="B12" s="292"/>
      <c r="C12" s="229" t="str">
        <f>玉美彰化菜單!E23</f>
        <v>糙米飯</v>
      </c>
      <c r="D12" s="229" t="s">
        <v>76</v>
      </c>
      <c r="E12" s="229"/>
      <c r="F12" s="229" t="str">
        <f>玉美彰化菜單!E24</f>
        <v>三杯雞</v>
      </c>
      <c r="G12" s="226" t="s">
        <v>77</v>
      </c>
      <c r="H12" s="229"/>
      <c r="I12" s="229" t="str">
        <f>玉美彰化菜單!E25</f>
        <v>五香肉燥(醃.豆)</v>
      </c>
      <c r="J12" s="226" t="s">
        <v>77</v>
      </c>
      <c r="K12" s="229"/>
      <c r="L12" s="229" t="str">
        <f>玉美彰化菜單!E26</f>
        <v>花菜炒雙鮮(海)</v>
      </c>
      <c r="M12" s="226" t="s">
        <v>77</v>
      </c>
      <c r="N12" s="229"/>
      <c r="O12" s="229" t="str">
        <f>玉美彰化菜單!E27</f>
        <v>深色蔬菜</v>
      </c>
      <c r="P12" s="229" t="s">
        <v>79</v>
      </c>
      <c r="Q12" s="229"/>
      <c r="R12" s="229" t="str">
        <f>玉美彰化菜單!E28</f>
        <v>土瓶蒸湯</v>
      </c>
      <c r="S12" s="229" t="s">
        <v>77</v>
      </c>
      <c r="T12" s="229"/>
      <c r="U12" s="294" t="str">
        <f>玉美彰化菜單!E29</f>
        <v>玉米布丁酥</v>
      </c>
      <c r="V12" s="29" t="s">
        <v>29</v>
      </c>
      <c r="W12" s="30" t="s">
        <v>81</v>
      </c>
      <c r="X12" s="31">
        <v>6.2</v>
      </c>
      <c r="Y12" s="12"/>
      <c r="AB12" s="12" t="s">
        <v>82</v>
      </c>
      <c r="AC12" s="12" t="s">
        <v>83</v>
      </c>
      <c r="AD12" s="12" t="s">
        <v>84</v>
      </c>
      <c r="AE12" s="12" t="s">
        <v>85</v>
      </c>
    </row>
    <row r="13" spans="1:31" ht="17.100000000000001" customHeight="1">
      <c r="A13" s="32" t="s">
        <v>86</v>
      </c>
      <c r="B13" s="293"/>
      <c r="C13" s="160" t="s">
        <v>87</v>
      </c>
      <c r="D13" s="161"/>
      <c r="E13" s="138">
        <v>80</v>
      </c>
      <c r="F13" s="39" t="s">
        <v>188</v>
      </c>
      <c r="G13" s="41"/>
      <c r="H13" s="138">
        <v>65</v>
      </c>
      <c r="I13" s="39" t="s">
        <v>198</v>
      </c>
      <c r="J13" s="39" t="s">
        <v>378</v>
      </c>
      <c r="K13" s="138">
        <v>20</v>
      </c>
      <c r="L13" s="39" t="s">
        <v>181</v>
      </c>
      <c r="M13" s="41"/>
      <c r="N13" s="138">
        <v>40</v>
      </c>
      <c r="O13" s="162" t="s">
        <v>91</v>
      </c>
      <c r="P13" s="88"/>
      <c r="Q13" s="35">
        <v>100</v>
      </c>
      <c r="R13" s="41" t="s">
        <v>199</v>
      </c>
      <c r="S13" s="39"/>
      <c r="T13" s="138">
        <v>35</v>
      </c>
      <c r="U13" s="295"/>
      <c r="V13" s="46">
        <v>108</v>
      </c>
      <c r="W13" s="47" t="s">
        <v>93</v>
      </c>
      <c r="X13" s="48">
        <v>2</v>
      </c>
      <c r="Y13" s="13"/>
      <c r="Z13" s="16" t="s">
        <v>94</v>
      </c>
      <c r="AA13" s="16">
        <v>6</v>
      </c>
      <c r="AB13" s="16">
        <f>AA13*2</f>
        <v>12</v>
      </c>
      <c r="AC13" s="16"/>
      <c r="AD13" s="16">
        <f>AA13*15</f>
        <v>90</v>
      </c>
      <c r="AE13" s="16">
        <f>AB13*4+AD13*4</f>
        <v>408</v>
      </c>
    </row>
    <row r="14" spans="1:31" ht="17.100000000000001" customHeight="1">
      <c r="A14" s="32">
        <v>20</v>
      </c>
      <c r="B14" s="293"/>
      <c r="C14" s="163" t="s">
        <v>142</v>
      </c>
      <c r="D14" s="50"/>
      <c r="E14" s="140">
        <v>40</v>
      </c>
      <c r="F14" s="55" t="s">
        <v>165</v>
      </c>
      <c r="G14" s="57"/>
      <c r="H14" s="140">
        <v>20</v>
      </c>
      <c r="I14" s="57" t="s">
        <v>200</v>
      </c>
      <c r="J14" s="57"/>
      <c r="K14" s="140">
        <v>12</v>
      </c>
      <c r="L14" s="55" t="s">
        <v>185</v>
      </c>
      <c r="M14" s="57"/>
      <c r="N14" s="140">
        <v>20</v>
      </c>
      <c r="O14" s="59"/>
      <c r="P14" s="59"/>
      <c r="Q14" s="59"/>
      <c r="R14" s="57" t="s">
        <v>175</v>
      </c>
      <c r="S14" s="57"/>
      <c r="T14" s="140">
        <v>5</v>
      </c>
      <c r="U14" s="295"/>
      <c r="V14" s="61" t="s">
        <v>28</v>
      </c>
      <c r="W14" s="62" t="s">
        <v>100</v>
      </c>
      <c r="X14" s="48">
        <v>1.9</v>
      </c>
      <c r="Y14" s="12"/>
      <c r="Z14" s="63" t="s">
        <v>101</v>
      </c>
      <c r="AA14" s="16">
        <v>2</v>
      </c>
      <c r="AB14" s="64">
        <f>AA14*7</f>
        <v>14</v>
      </c>
      <c r="AC14" s="16">
        <f>AA14*5</f>
        <v>10</v>
      </c>
      <c r="AD14" s="16" t="s">
        <v>102</v>
      </c>
      <c r="AE14" s="65">
        <f>AB14*4+AC14*9</f>
        <v>146</v>
      </c>
    </row>
    <row r="15" spans="1:31" ht="17.100000000000001" customHeight="1">
      <c r="A15" s="32" t="s">
        <v>103</v>
      </c>
      <c r="B15" s="293"/>
      <c r="C15" s="66"/>
      <c r="D15" s="66"/>
      <c r="E15" s="59"/>
      <c r="F15" s="55" t="s">
        <v>201</v>
      </c>
      <c r="G15" s="57"/>
      <c r="H15" s="164">
        <v>1</v>
      </c>
      <c r="I15" s="55" t="s">
        <v>202</v>
      </c>
      <c r="J15" s="210" t="s">
        <v>429</v>
      </c>
      <c r="K15" s="140">
        <v>10</v>
      </c>
      <c r="L15" s="55" t="s">
        <v>169</v>
      </c>
      <c r="M15" s="57"/>
      <c r="N15" s="140">
        <v>5</v>
      </c>
      <c r="O15" s="59"/>
      <c r="P15" s="66"/>
      <c r="Q15" s="59"/>
      <c r="R15" s="55" t="s">
        <v>166</v>
      </c>
      <c r="S15" s="57"/>
      <c r="T15" s="140">
        <v>3</v>
      </c>
      <c r="U15" s="295"/>
      <c r="V15" s="46">
        <v>22.5</v>
      </c>
      <c r="W15" s="62" t="s">
        <v>105</v>
      </c>
      <c r="X15" s="48">
        <v>2.5</v>
      </c>
      <c r="Y15" s="13"/>
      <c r="Z15" s="12" t="s">
        <v>106</v>
      </c>
      <c r="AA15" s="16">
        <v>1.8</v>
      </c>
      <c r="AB15" s="16">
        <f>AA15*1</f>
        <v>1.8</v>
      </c>
      <c r="AC15" s="16" t="s">
        <v>102</v>
      </c>
      <c r="AD15" s="16">
        <f>AA15*5</f>
        <v>9</v>
      </c>
      <c r="AE15" s="16">
        <f>AB15*4+AD15*4</f>
        <v>43.2</v>
      </c>
    </row>
    <row r="16" spans="1:31" ht="17.100000000000001" customHeight="1">
      <c r="A16" s="298" t="s">
        <v>126</v>
      </c>
      <c r="B16" s="293"/>
      <c r="C16" s="66"/>
      <c r="D16" s="66"/>
      <c r="E16" s="59"/>
      <c r="F16" s="165"/>
      <c r="G16" s="49"/>
      <c r="H16" s="164"/>
      <c r="I16" s="57"/>
      <c r="J16" s="57"/>
      <c r="K16" s="140"/>
      <c r="L16" s="57" t="s">
        <v>203</v>
      </c>
      <c r="M16" s="55" t="s">
        <v>380</v>
      </c>
      <c r="N16" s="140">
        <v>3</v>
      </c>
      <c r="O16" s="59"/>
      <c r="P16" s="66"/>
      <c r="Q16" s="59"/>
      <c r="R16" s="49" t="s">
        <v>169</v>
      </c>
      <c r="S16" s="50"/>
      <c r="T16" s="140">
        <v>3</v>
      </c>
      <c r="U16" s="295"/>
      <c r="V16" s="61" t="s">
        <v>30</v>
      </c>
      <c r="W16" s="62" t="s">
        <v>110</v>
      </c>
      <c r="X16" s="48"/>
      <c r="Y16" s="12"/>
      <c r="Z16" s="12" t="s">
        <v>111</v>
      </c>
      <c r="AA16" s="16">
        <v>2.5</v>
      </c>
      <c r="AB16" s="16"/>
      <c r="AC16" s="16">
        <f>AA16*5</f>
        <v>12.5</v>
      </c>
      <c r="AD16" s="16" t="s">
        <v>102</v>
      </c>
      <c r="AE16" s="16">
        <f>AC16*9</f>
        <v>112.5</v>
      </c>
    </row>
    <row r="17" spans="1:31" ht="17.100000000000001" customHeight="1">
      <c r="A17" s="298"/>
      <c r="B17" s="293"/>
      <c r="C17" s="66"/>
      <c r="D17" s="66"/>
      <c r="E17" s="59"/>
      <c r="F17" s="59"/>
      <c r="G17" s="66"/>
      <c r="H17" s="59"/>
      <c r="I17" s="50"/>
      <c r="J17" s="50"/>
      <c r="K17" s="51"/>
      <c r="L17" s="57" t="s">
        <v>167</v>
      </c>
      <c r="M17" s="57"/>
      <c r="N17" s="165">
        <v>3</v>
      </c>
      <c r="O17" s="59"/>
      <c r="P17" s="66"/>
      <c r="Q17" s="59"/>
      <c r="R17" s="49"/>
      <c r="S17" s="50"/>
      <c r="T17" s="140"/>
      <c r="U17" s="295"/>
      <c r="V17" s="46">
        <v>28.9</v>
      </c>
      <c r="W17" s="72" t="s">
        <v>113</v>
      </c>
      <c r="X17" s="73"/>
      <c r="Y17" s="13"/>
      <c r="Z17" s="12" t="s">
        <v>114</v>
      </c>
      <c r="AD17" s="12">
        <f>AA17*15</f>
        <v>0</v>
      </c>
    </row>
    <row r="18" spans="1:31" ht="17.100000000000001" customHeight="1">
      <c r="A18" s="74" t="s">
        <v>115</v>
      </c>
      <c r="B18" s="75"/>
      <c r="C18" s="66"/>
      <c r="D18" s="66"/>
      <c r="E18" s="59"/>
      <c r="F18" s="59"/>
      <c r="G18" s="66"/>
      <c r="H18" s="59"/>
      <c r="I18" s="49"/>
      <c r="J18" s="50"/>
      <c r="K18" s="51"/>
      <c r="L18" s="50"/>
      <c r="M18" s="50"/>
      <c r="N18" s="165"/>
      <c r="O18" s="59"/>
      <c r="P18" s="66"/>
      <c r="Q18" s="59"/>
      <c r="R18" s="59"/>
      <c r="S18" s="98"/>
      <c r="T18" s="59"/>
      <c r="U18" s="295"/>
      <c r="V18" s="61" t="s">
        <v>116</v>
      </c>
      <c r="W18" s="76"/>
      <c r="X18" s="48"/>
      <c r="Y18" s="12"/>
      <c r="AB18" s="12">
        <f>SUM(AB13:AB17)</f>
        <v>27.8</v>
      </c>
      <c r="AC18" s="12">
        <f>SUM(AC13:AC17)</f>
        <v>22.5</v>
      </c>
      <c r="AD18" s="12">
        <f>SUM(AD13:AD17)</f>
        <v>99</v>
      </c>
      <c r="AE18" s="12">
        <f>AB18*4+AC18*9+AD18*4</f>
        <v>709.7</v>
      </c>
    </row>
    <row r="19" spans="1:31" ht="17.100000000000001" customHeight="1">
      <c r="A19" s="91"/>
      <c r="B19" s="92"/>
      <c r="C19" s="115"/>
      <c r="D19" s="115"/>
      <c r="E19" s="116"/>
      <c r="F19" s="116"/>
      <c r="G19" s="115"/>
      <c r="H19" s="116"/>
      <c r="I19" s="116"/>
      <c r="J19" s="115"/>
      <c r="K19" s="116"/>
      <c r="L19" s="116"/>
      <c r="M19" s="115"/>
      <c r="N19" s="116"/>
      <c r="O19" s="116"/>
      <c r="P19" s="115"/>
      <c r="Q19" s="116"/>
      <c r="R19" s="116"/>
      <c r="S19" s="166"/>
      <c r="T19" s="116"/>
      <c r="U19" s="302"/>
      <c r="V19" s="46">
        <v>750.1</v>
      </c>
      <c r="W19" s="93"/>
      <c r="X19" s="73"/>
      <c r="Y19" s="13"/>
      <c r="AB19" s="84">
        <f>AB18*4/AE18</f>
        <v>0.15668592362970268</v>
      </c>
      <c r="AC19" s="84">
        <f>AC18*9/AE18</f>
        <v>0.28533183035085247</v>
      </c>
      <c r="AD19" s="84">
        <f>AD18*4/AE18</f>
        <v>0.55798224601944479</v>
      </c>
    </row>
    <row r="20" spans="1:31" ht="17.100000000000001" customHeight="1">
      <c r="A20" s="27">
        <v>1</v>
      </c>
      <c r="B20" s="292"/>
      <c r="C20" s="229" t="str">
        <f>玉美彰化菜單!I23</f>
        <v>白飯</v>
      </c>
      <c r="D20" s="229" t="s">
        <v>76</v>
      </c>
      <c r="E20" s="229"/>
      <c r="F20" s="229" t="str">
        <f>玉美彰化菜單!I24</f>
        <v>岩燒肉丁</v>
      </c>
      <c r="G20" s="226" t="s">
        <v>77</v>
      </c>
      <c r="H20" s="229"/>
      <c r="I20" s="229" t="str">
        <f>玉美彰化菜單!I25</f>
        <v>銀芽拌雞絲</v>
      </c>
      <c r="J20" s="226" t="s">
        <v>77</v>
      </c>
      <c r="K20" s="229"/>
      <c r="L20" s="229" t="str">
        <f>玉美彰化菜單!I26</f>
        <v>螞蟻上樹</v>
      </c>
      <c r="M20" s="255" t="s">
        <v>78</v>
      </c>
      <c r="N20" s="235"/>
      <c r="O20" s="229" t="str">
        <f>玉美彰化菜單!I27</f>
        <v>深色蔬菜</v>
      </c>
      <c r="P20" s="229" t="s">
        <v>79</v>
      </c>
      <c r="Q20" s="229"/>
      <c r="R20" s="229" t="str">
        <f>玉美彰化菜單!I28</f>
        <v>營養豆薯湯</v>
      </c>
      <c r="S20" s="229" t="s">
        <v>77</v>
      </c>
      <c r="T20" s="229"/>
      <c r="U20" s="294"/>
      <c r="V20" s="29" t="s">
        <v>29</v>
      </c>
      <c r="W20" s="30" t="s">
        <v>81</v>
      </c>
      <c r="X20" s="31">
        <v>6.6</v>
      </c>
      <c r="Y20" s="12"/>
      <c r="AB20" s="12" t="s">
        <v>82</v>
      </c>
      <c r="AC20" s="12" t="s">
        <v>83</v>
      </c>
      <c r="AD20" s="12" t="s">
        <v>84</v>
      </c>
      <c r="AE20" s="12" t="s">
        <v>85</v>
      </c>
    </row>
    <row r="21" spans="1:31" ht="17.100000000000001" customHeight="1">
      <c r="A21" s="32" t="s">
        <v>86</v>
      </c>
      <c r="B21" s="293"/>
      <c r="C21" s="33" t="s">
        <v>87</v>
      </c>
      <c r="D21" s="138"/>
      <c r="E21" s="138">
        <v>120</v>
      </c>
      <c r="F21" s="39" t="s">
        <v>204</v>
      </c>
      <c r="G21" s="41"/>
      <c r="H21" s="138">
        <v>55</v>
      </c>
      <c r="I21" s="39" t="s">
        <v>205</v>
      </c>
      <c r="J21" s="41"/>
      <c r="K21" s="138">
        <v>50</v>
      </c>
      <c r="L21" s="39" t="s">
        <v>162</v>
      </c>
      <c r="M21" s="41"/>
      <c r="N21" s="138">
        <v>20</v>
      </c>
      <c r="O21" s="138" t="s">
        <v>91</v>
      </c>
      <c r="P21" s="167"/>
      <c r="Q21" s="168">
        <v>100</v>
      </c>
      <c r="R21" s="39" t="s">
        <v>199</v>
      </c>
      <c r="S21" s="41"/>
      <c r="T21" s="138">
        <v>40</v>
      </c>
      <c r="U21" s="304"/>
      <c r="V21" s="46">
        <v>104.5</v>
      </c>
      <c r="W21" s="47" t="s">
        <v>93</v>
      </c>
      <c r="X21" s="48">
        <v>2</v>
      </c>
      <c r="Y21" s="13"/>
      <c r="Z21" s="16" t="s">
        <v>94</v>
      </c>
      <c r="AA21" s="16">
        <v>5.7</v>
      </c>
      <c r="AB21" s="16">
        <f>AA21*2</f>
        <v>11.4</v>
      </c>
      <c r="AC21" s="16"/>
      <c r="AD21" s="16">
        <f>AA21*15</f>
        <v>85.5</v>
      </c>
      <c r="AE21" s="16">
        <f>AB21*4+AD21*4</f>
        <v>387.6</v>
      </c>
    </row>
    <row r="22" spans="1:31" ht="17.100000000000001" customHeight="1">
      <c r="A22" s="32">
        <v>21</v>
      </c>
      <c r="B22" s="293"/>
      <c r="C22" s="49"/>
      <c r="D22" s="140"/>
      <c r="E22" s="140"/>
      <c r="F22" s="49" t="s">
        <v>163</v>
      </c>
      <c r="G22" s="50"/>
      <c r="H22" s="140">
        <v>20</v>
      </c>
      <c r="I22" s="55" t="s">
        <v>206</v>
      </c>
      <c r="J22" s="57"/>
      <c r="K22" s="140">
        <v>10</v>
      </c>
      <c r="L22" s="55" t="s">
        <v>207</v>
      </c>
      <c r="M22" s="57"/>
      <c r="N22" s="140">
        <v>10</v>
      </c>
      <c r="O22" s="169"/>
      <c r="P22" s="169"/>
      <c r="Q22" s="169"/>
      <c r="R22" s="57" t="s">
        <v>169</v>
      </c>
      <c r="S22" s="57"/>
      <c r="T22" s="140">
        <v>5</v>
      </c>
      <c r="U22" s="304"/>
      <c r="V22" s="61" t="s">
        <v>28</v>
      </c>
      <c r="W22" s="62" t="s">
        <v>100</v>
      </c>
      <c r="X22" s="48">
        <v>2.2999999999999998</v>
      </c>
      <c r="Y22" s="12"/>
      <c r="Z22" s="63" t="s">
        <v>101</v>
      </c>
      <c r="AA22" s="16">
        <v>2</v>
      </c>
      <c r="AB22" s="64">
        <f>AA22*7</f>
        <v>14</v>
      </c>
      <c r="AC22" s="16">
        <f>AA22*5</f>
        <v>10</v>
      </c>
      <c r="AD22" s="16" t="s">
        <v>102</v>
      </c>
      <c r="AE22" s="65">
        <f>AB22*4+AC22*9</f>
        <v>146</v>
      </c>
    </row>
    <row r="23" spans="1:31" ht="17.100000000000001" customHeight="1">
      <c r="A23" s="32" t="s">
        <v>103</v>
      </c>
      <c r="B23" s="293"/>
      <c r="C23" s="140"/>
      <c r="D23" s="140"/>
      <c r="E23" s="140"/>
      <c r="F23" s="50" t="s">
        <v>208</v>
      </c>
      <c r="G23" s="50"/>
      <c r="H23" s="140">
        <v>5</v>
      </c>
      <c r="I23" s="57" t="s">
        <v>191</v>
      </c>
      <c r="J23" s="57"/>
      <c r="K23" s="140">
        <v>10</v>
      </c>
      <c r="L23" s="57" t="s">
        <v>169</v>
      </c>
      <c r="M23" s="57"/>
      <c r="N23" s="140">
        <v>5</v>
      </c>
      <c r="O23" s="169"/>
      <c r="P23" s="104"/>
      <c r="Q23" s="169"/>
      <c r="R23" s="57" t="s">
        <v>179</v>
      </c>
      <c r="S23" s="57"/>
      <c r="T23" s="170">
        <v>3</v>
      </c>
      <c r="U23" s="304"/>
      <c r="V23" s="46">
        <v>22.5</v>
      </c>
      <c r="W23" s="62" t="s">
        <v>105</v>
      </c>
      <c r="X23" s="48">
        <v>2.5</v>
      </c>
      <c r="Y23" s="13"/>
      <c r="Z23" s="12" t="s">
        <v>106</v>
      </c>
      <c r="AA23" s="16">
        <v>2</v>
      </c>
      <c r="AB23" s="16">
        <f>AA23*1</f>
        <v>2</v>
      </c>
      <c r="AC23" s="16" t="s">
        <v>102</v>
      </c>
      <c r="AD23" s="16">
        <f>AA23*5</f>
        <v>10</v>
      </c>
      <c r="AE23" s="16">
        <f>AB23*4+AD23*4</f>
        <v>48</v>
      </c>
    </row>
    <row r="24" spans="1:31" ht="17.100000000000001" customHeight="1">
      <c r="A24" s="298" t="s">
        <v>137</v>
      </c>
      <c r="B24" s="293"/>
      <c r="C24" s="140"/>
      <c r="D24" s="140"/>
      <c r="E24" s="140"/>
      <c r="F24" s="49"/>
      <c r="G24" s="50"/>
      <c r="H24" s="171"/>
      <c r="I24" s="57" t="s">
        <v>169</v>
      </c>
      <c r="J24" s="57"/>
      <c r="K24" s="140">
        <v>5</v>
      </c>
      <c r="L24" s="57" t="s">
        <v>200</v>
      </c>
      <c r="M24" s="57"/>
      <c r="N24" s="140">
        <v>5</v>
      </c>
      <c r="O24" s="169"/>
      <c r="P24" s="104"/>
      <c r="Q24" s="169"/>
      <c r="R24" s="57" t="s">
        <v>192</v>
      </c>
      <c r="S24" s="57"/>
      <c r="T24" s="159">
        <v>3</v>
      </c>
      <c r="U24" s="304"/>
      <c r="V24" s="61" t="s">
        <v>30</v>
      </c>
      <c r="W24" s="62" t="s">
        <v>110</v>
      </c>
      <c r="X24" s="48"/>
      <c r="Y24" s="12"/>
      <c r="Z24" s="12" t="s">
        <v>111</v>
      </c>
      <c r="AA24" s="16">
        <v>2.5</v>
      </c>
      <c r="AB24" s="16"/>
      <c r="AC24" s="16">
        <f>AA24*5</f>
        <v>12.5</v>
      </c>
      <c r="AD24" s="16" t="s">
        <v>102</v>
      </c>
      <c r="AE24" s="16">
        <f>AC24*9</f>
        <v>112.5</v>
      </c>
    </row>
    <row r="25" spans="1:31" ht="17.100000000000001" customHeight="1">
      <c r="A25" s="298"/>
      <c r="B25" s="293"/>
      <c r="C25" s="140"/>
      <c r="D25" s="140"/>
      <c r="E25" s="140"/>
      <c r="F25" s="172"/>
      <c r="G25" s="104"/>
      <c r="H25" s="169"/>
      <c r="I25" s="57"/>
      <c r="J25" s="57"/>
      <c r="K25" s="140"/>
      <c r="L25" s="173" t="s">
        <v>179</v>
      </c>
      <c r="M25" s="140"/>
      <c r="N25" s="173">
        <v>3</v>
      </c>
      <c r="O25" s="169"/>
      <c r="P25" s="104"/>
      <c r="Q25" s="169"/>
      <c r="R25" s="50"/>
      <c r="S25" s="50"/>
      <c r="T25" s="171"/>
      <c r="U25" s="304"/>
      <c r="V25" s="46">
        <v>28.8</v>
      </c>
      <c r="W25" s="72" t="s">
        <v>113</v>
      </c>
      <c r="X25" s="48"/>
      <c r="Y25" s="13"/>
      <c r="Z25" s="12" t="s">
        <v>114</v>
      </c>
      <c r="AD25" s="12">
        <f>AA25*15</f>
        <v>0</v>
      </c>
    </row>
    <row r="26" spans="1:31" ht="17.100000000000001" customHeight="1">
      <c r="A26" s="74" t="s">
        <v>115</v>
      </c>
      <c r="B26" s="75"/>
      <c r="C26" s="140"/>
      <c r="D26" s="140"/>
      <c r="E26" s="171"/>
      <c r="F26" s="169"/>
      <c r="G26" s="104"/>
      <c r="H26" s="169"/>
      <c r="I26" s="55"/>
      <c r="J26" s="57"/>
      <c r="K26" s="140"/>
      <c r="L26" s="169"/>
      <c r="M26" s="104"/>
      <c r="N26" s="169"/>
      <c r="O26" s="169"/>
      <c r="P26" s="104"/>
      <c r="Q26" s="169"/>
      <c r="R26" s="169"/>
      <c r="S26" s="104"/>
      <c r="T26" s="169"/>
      <c r="U26" s="304"/>
      <c r="V26" s="61" t="s">
        <v>116</v>
      </c>
      <c r="W26" s="76"/>
      <c r="X26" s="48"/>
      <c r="Y26" s="12"/>
      <c r="AB26" s="12">
        <f>SUM(AB21:AB25)</f>
        <v>27.4</v>
      </c>
      <c r="AC26" s="12">
        <f>SUM(AC21:AC25)</f>
        <v>22.5</v>
      </c>
      <c r="AD26" s="12">
        <f>SUM(AD21:AD25)</f>
        <v>95.5</v>
      </c>
      <c r="AE26" s="12">
        <f>AB26*4+AC26*9+AD26*4</f>
        <v>694.1</v>
      </c>
    </row>
    <row r="27" spans="1:31" ht="17.100000000000001" customHeight="1" thickBot="1">
      <c r="A27" s="106"/>
      <c r="B27" s="107"/>
      <c r="C27" s="66"/>
      <c r="D27" s="66"/>
      <c r="E27" s="59"/>
      <c r="F27" s="59"/>
      <c r="G27" s="66"/>
      <c r="H27" s="59"/>
      <c r="I27" s="59"/>
      <c r="J27" s="66"/>
      <c r="K27" s="148"/>
      <c r="L27" s="153"/>
      <c r="M27" s="154"/>
      <c r="N27" s="153"/>
      <c r="O27" s="98"/>
      <c r="P27" s="66"/>
      <c r="Q27" s="59"/>
      <c r="R27" s="59"/>
      <c r="S27" s="66"/>
      <c r="T27" s="59"/>
      <c r="U27" s="302"/>
      <c r="V27" s="46">
        <v>735.7</v>
      </c>
      <c r="W27" s="82"/>
      <c r="X27" s="48"/>
      <c r="Y27" s="13"/>
      <c r="AB27" s="84">
        <f>AB26*4/AE26</f>
        <v>0.15790231955049702</v>
      </c>
      <c r="AC27" s="84">
        <f>AC26*9/AE26</f>
        <v>0.29174470537386543</v>
      </c>
      <c r="AD27" s="84">
        <f>AD26*4/AE26</f>
        <v>0.55035297507563752</v>
      </c>
    </row>
    <row r="28" spans="1:31" ht="17.100000000000001" customHeight="1">
      <c r="A28" s="27">
        <v>1</v>
      </c>
      <c r="B28" s="293"/>
      <c r="C28" s="86" t="str">
        <f>玉美彰化菜單!M23</f>
        <v>寒</v>
      </c>
      <c r="D28" s="86"/>
      <c r="E28" s="86"/>
      <c r="F28" s="86" t="str">
        <f>玉美彰化菜單!M24</f>
        <v>假</v>
      </c>
      <c r="G28" s="146"/>
      <c r="H28" s="86"/>
      <c r="I28" s="86" t="str">
        <f>玉美彰化菜單!M25</f>
        <v>開</v>
      </c>
      <c r="J28" s="146"/>
      <c r="K28" s="86"/>
      <c r="L28" s="86" t="str">
        <f>玉美彰化菜單!M26</f>
        <v>始</v>
      </c>
      <c r="M28" s="146"/>
      <c r="N28" s="86"/>
      <c r="O28" s="86">
        <f>玉美彰化菜單!M27</f>
        <v>0</v>
      </c>
      <c r="P28" s="86"/>
      <c r="Q28" s="86"/>
      <c r="R28" s="86">
        <f>玉美彰化菜單!M28</f>
        <v>0</v>
      </c>
      <c r="S28" s="86"/>
      <c r="T28" s="86"/>
      <c r="U28" s="301"/>
      <c r="V28" s="29" t="s">
        <v>29</v>
      </c>
      <c r="W28" s="30" t="s">
        <v>81</v>
      </c>
      <c r="X28" s="111"/>
      <c r="Y28" s="12"/>
      <c r="AB28" s="12" t="s">
        <v>82</v>
      </c>
      <c r="AC28" s="12" t="s">
        <v>83</v>
      </c>
      <c r="AD28" s="12" t="s">
        <v>84</v>
      </c>
      <c r="AE28" s="12" t="s">
        <v>85</v>
      </c>
    </row>
    <row r="29" spans="1:31" ht="17.100000000000001" customHeight="1">
      <c r="A29" s="32" t="s">
        <v>86</v>
      </c>
      <c r="B29" s="293"/>
      <c r="C29" s="160"/>
      <c r="D29" s="161"/>
      <c r="E29" s="138"/>
      <c r="F29" s="39"/>
      <c r="G29" s="41"/>
      <c r="H29" s="138"/>
      <c r="I29" s="39"/>
      <c r="J29" s="41"/>
      <c r="K29" s="138"/>
      <c r="L29" s="39"/>
      <c r="M29" s="39"/>
      <c r="N29" s="138"/>
      <c r="O29" s="138"/>
      <c r="P29" s="156"/>
      <c r="Q29" s="157"/>
      <c r="R29" s="39"/>
      <c r="S29" s="41"/>
      <c r="T29" s="138"/>
      <c r="U29" s="304"/>
      <c r="V29" s="46"/>
      <c r="W29" s="47" t="s">
        <v>93</v>
      </c>
      <c r="X29" s="113"/>
      <c r="Y29" s="13"/>
      <c r="Z29" s="16" t="s">
        <v>94</v>
      </c>
      <c r="AA29" s="16">
        <v>6.1</v>
      </c>
      <c r="AB29" s="16">
        <f>AA29*2</f>
        <v>12.2</v>
      </c>
      <c r="AC29" s="16"/>
      <c r="AD29" s="16">
        <f>AA29*15</f>
        <v>91.5</v>
      </c>
      <c r="AE29" s="16">
        <f>AB29*4+AD29*4</f>
        <v>414.8</v>
      </c>
    </row>
    <row r="30" spans="1:31" ht="17.100000000000001" customHeight="1">
      <c r="A30" s="32">
        <v>22</v>
      </c>
      <c r="B30" s="293"/>
      <c r="C30" s="144"/>
      <c r="D30" s="145"/>
      <c r="E30" s="140"/>
      <c r="F30" s="57"/>
      <c r="G30" s="57"/>
      <c r="H30" s="140"/>
      <c r="I30" s="57"/>
      <c r="J30" s="57"/>
      <c r="K30" s="140"/>
      <c r="L30" s="55"/>
      <c r="M30" s="57"/>
      <c r="N30" s="140"/>
      <c r="O30" s="153"/>
      <c r="P30" s="153"/>
      <c r="Q30" s="153"/>
      <c r="R30" s="55"/>
      <c r="S30" s="57"/>
      <c r="T30" s="140"/>
      <c r="U30" s="304"/>
      <c r="V30" s="61" t="s">
        <v>28</v>
      </c>
      <c r="W30" s="62" t="s">
        <v>100</v>
      </c>
      <c r="X30" s="113"/>
      <c r="Y30" s="12"/>
      <c r="Z30" s="63" t="s">
        <v>101</v>
      </c>
      <c r="AA30" s="16">
        <v>2</v>
      </c>
      <c r="AB30" s="64">
        <f>AA30*7</f>
        <v>14</v>
      </c>
      <c r="AC30" s="16">
        <f>AA30*5</f>
        <v>10</v>
      </c>
      <c r="AD30" s="16" t="s">
        <v>102</v>
      </c>
      <c r="AE30" s="65">
        <f>AB30*4+AC30*9</f>
        <v>146</v>
      </c>
    </row>
    <row r="31" spans="1:31" ht="17.100000000000001" customHeight="1">
      <c r="A31" s="32" t="s">
        <v>103</v>
      </c>
      <c r="B31" s="293"/>
      <c r="C31" s="158"/>
      <c r="D31" s="154"/>
      <c r="E31" s="153"/>
      <c r="F31" s="57"/>
      <c r="G31" s="57"/>
      <c r="H31" s="140"/>
      <c r="I31" s="57"/>
      <c r="J31" s="55"/>
      <c r="K31" s="140"/>
      <c r="L31" s="57"/>
      <c r="M31" s="57"/>
      <c r="N31" s="140"/>
      <c r="O31" s="153"/>
      <c r="P31" s="154"/>
      <c r="Q31" s="153"/>
      <c r="R31" s="57"/>
      <c r="S31" s="57"/>
      <c r="T31" s="140"/>
      <c r="U31" s="304"/>
      <c r="V31" s="46"/>
      <c r="W31" s="62" t="s">
        <v>105</v>
      </c>
      <c r="X31" s="113"/>
      <c r="Y31" s="13"/>
      <c r="Z31" s="12" t="s">
        <v>106</v>
      </c>
      <c r="AA31" s="16">
        <v>2.1</v>
      </c>
      <c r="AB31" s="16">
        <f>AA31*1</f>
        <v>2.1</v>
      </c>
      <c r="AC31" s="16" t="s">
        <v>102</v>
      </c>
      <c r="AD31" s="16">
        <f>AA31*5</f>
        <v>10.5</v>
      </c>
      <c r="AE31" s="16">
        <f>AB31*4+AD31*4</f>
        <v>50.4</v>
      </c>
    </row>
    <row r="32" spans="1:31" ht="17.100000000000001" customHeight="1">
      <c r="A32" s="298" t="s">
        <v>146</v>
      </c>
      <c r="B32" s="293"/>
      <c r="C32" s="158"/>
      <c r="D32" s="154"/>
      <c r="E32" s="153"/>
      <c r="F32" s="57"/>
      <c r="G32" s="57"/>
      <c r="H32" s="140"/>
      <c r="I32" s="57"/>
      <c r="J32" s="57"/>
      <c r="K32" s="140"/>
      <c r="L32" s="49"/>
      <c r="M32" s="49"/>
      <c r="N32" s="140"/>
      <c r="O32" s="153"/>
      <c r="P32" s="154"/>
      <c r="Q32" s="153"/>
      <c r="R32" s="49"/>
      <c r="S32" s="50"/>
      <c r="T32" s="140"/>
      <c r="U32" s="304"/>
      <c r="V32" s="61" t="s">
        <v>30</v>
      </c>
      <c r="W32" s="62" t="s">
        <v>110</v>
      </c>
      <c r="X32" s="113"/>
      <c r="Y32" s="12"/>
      <c r="Z32" s="12" t="s">
        <v>111</v>
      </c>
      <c r="AA32" s="16">
        <v>2.5</v>
      </c>
      <c r="AB32" s="16"/>
      <c r="AC32" s="16">
        <f>AA32*5</f>
        <v>12.5</v>
      </c>
      <c r="AD32" s="16" t="s">
        <v>102</v>
      </c>
      <c r="AE32" s="16">
        <f>AC32*9</f>
        <v>112.5</v>
      </c>
    </row>
    <row r="33" spans="1:31" ht="17.100000000000001" customHeight="1">
      <c r="A33" s="298"/>
      <c r="B33" s="293"/>
      <c r="C33" s="158"/>
      <c r="D33" s="154"/>
      <c r="E33" s="153"/>
      <c r="F33" s="140"/>
      <c r="G33" s="154"/>
      <c r="H33" s="140"/>
      <c r="I33" s="67"/>
      <c r="J33" s="49"/>
      <c r="K33" s="140"/>
      <c r="L33" s="50"/>
      <c r="M33" s="50"/>
      <c r="N33" s="140"/>
      <c r="O33" s="153"/>
      <c r="P33" s="154"/>
      <c r="Q33" s="153"/>
      <c r="R33" s="153"/>
      <c r="S33" s="154"/>
      <c r="T33" s="153"/>
      <c r="U33" s="304"/>
      <c r="V33" s="46"/>
      <c r="W33" s="72" t="s">
        <v>113</v>
      </c>
      <c r="X33" s="113"/>
      <c r="Y33" s="13"/>
      <c r="Z33" s="12" t="s">
        <v>114</v>
      </c>
      <c r="AD33" s="12">
        <f>AA33*15</f>
        <v>0</v>
      </c>
    </row>
    <row r="34" spans="1:31" ht="17.100000000000001" customHeight="1">
      <c r="A34" s="74" t="s">
        <v>115</v>
      </c>
      <c r="B34" s="75"/>
      <c r="C34" s="66"/>
      <c r="D34" s="66"/>
      <c r="E34" s="59"/>
      <c r="F34" s="59"/>
      <c r="G34" s="66"/>
      <c r="H34" s="59"/>
      <c r="I34" s="49"/>
      <c r="J34" s="50"/>
      <c r="K34" s="51"/>
      <c r="L34" s="140"/>
      <c r="M34" s="140"/>
      <c r="N34" s="140"/>
      <c r="O34" s="59"/>
      <c r="P34" s="66"/>
      <c r="Q34" s="59"/>
      <c r="R34" s="59"/>
      <c r="S34" s="66"/>
      <c r="T34" s="59"/>
      <c r="U34" s="295"/>
      <c r="V34" s="61" t="s">
        <v>116</v>
      </c>
      <c r="W34" s="76"/>
      <c r="X34" s="113"/>
      <c r="Y34" s="12"/>
      <c r="AB34" s="12">
        <f>SUM(AB29:AB33)</f>
        <v>28.3</v>
      </c>
      <c r="AC34" s="12">
        <f>SUM(AC29:AC33)</f>
        <v>22.5</v>
      </c>
      <c r="AD34" s="12">
        <f>SUM(AD29:AD33)</f>
        <v>102</v>
      </c>
      <c r="AE34" s="12">
        <f>AB34*4+AC34*9+AD34*4</f>
        <v>723.7</v>
      </c>
    </row>
    <row r="35" spans="1:31" ht="17.100000000000001" customHeight="1">
      <c r="A35" s="91"/>
      <c r="B35" s="92"/>
      <c r="C35" s="66"/>
      <c r="D35" s="66"/>
      <c r="E35" s="59"/>
      <c r="F35" s="59"/>
      <c r="G35" s="66"/>
      <c r="H35" s="59"/>
      <c r="I35" s="59"/>
      <c r="J35" s="66"/>
      <c r="K35" s="59"/>
      <c r="L35" s="59"/>
      <c r="M35" s="66"/>
      <c r="N35" s="59"/>
      <c r="O35" s="59"/>
      <c r="P35" s="66"/>
      <c r="Q35" s="59"/>
      <c r="R35" s="59"/>
      <c r="S35" s="66"/>
      <c r="T35" s="59"/>
      <c r="U35" s="302"/>
      <c r="V35" s="46"/>
      <c r="W35" s="93"/>
      <c r="X35" s="113"/>
      <c r="Y35" s="13"/>
      <c r="AB35" s="84">
        <f>AB34*4/AE34</f>
        <v>0.15641840541660909</v>
      </c>
      <c r="AC35" s="84">
        <f>AC34*9/AE34</f>
        <v>0.27981207682741466</v>
      </c>
      <c r="AD35" s="84">
        <f>AD34*4/AE34</f>
        <v>0.56376951775597617</v>
      </c>
    </row>
    <row r="36" spans="1:31" ht="17.100000000000001" customHeight="1">
      <c r="A36" s="27">
        <v>1</v>
      </c>
      <c r="B36" s="293"/>
      <c r="C36" s="86">
        <f>玉美彰化菜單!Q23</f>
        <v>0</v>
      </c>
      <c r="D36" s="86"/>
      <c r="E36" s="86"/>
      <c r="F36" s="86">
        <f>玉美彰化菜單!Q24</f>
        <v>0</v>
      </c>
      <c r="G36" s="146"/>
      <c r="H36" s="86"/>
      <c r="I36" s="86">
        <f>玉美彰化菜單!Q25</f>
        <v>0</v>
      </c>
      <c r="J36" s="146"/>
      <c r="K36" s="86"/>
      <c r="L36" s="86">
        <f>玉美彰化菜單!Q26</f>
        <v>0</v>
      </c>
      <c r="M36" s="146"/>
      <c r="N36" s="86"/>
      <c r="O36" s="86">
        <f>玉美彰化菜單!Q27</f>
        <v>0</v>
      </c>
      <c r="P36" s="86"/>
      <c r="Q36" s="86"/>
      <c r="R36" s="86">
        <f>玉美彰化菜單!Q28</f>
        <v>0</v>
      </c>
      <c r="S36" s="86"/>
      <c r="T36" s="86"/>
      <c r="U36" s="301"/>
      <c r="V36" s="29" t="s">
        <v>29</v>
      </c>
      <c r="W36" s="30" t="s">
        <v>81</v>
      </c>
      <c r="X36" s="119"/>
      <c r="Y36" s="12"/>
      <c r="AB36" s="12" t="s">
        <v>82</v>
      </c>
      <c r="AC36" s="12" t="s">
        <v>83</v>
      </c>
      <c r="AD36" s="12" t="s">
        <v>84</v>
      </c>
      <c r="AE36" s="12" t="s">
        <v>85</v>
      </c>
    </row>
    <row r="37" spans="1:31" ht="17.100000000000001" customHeight="1">
      <c r="A37" s="32" t="s">
        <v>86</v>
      </c>
      <c r="B37" s="293"/>
      <c r="C37" s="160"/>
      <c r="D37" s="161"/>
      <c r="E37" s="138"/>
      <c r="F37" s="39"/>
      <c r="G37" s="39"/>
      <c r="H37" s="138"/>
      <c r="I37" s="39"/>
      <c r="J37" s="41"/>
      <c r="K37" s="138"/>
      <c r="L37" s="39"/>
      <c r="M37" s="41"/>
      <c r="N37" s="138"/>
      <c r="O37" s="138"/>
      <c r="P37" s="156"/>
      <c r="Q37" s="157"/>
      <c r="R37" s="39"/>
      <c r="S37" s="41"/>
      <c r="T37" s="138"/>
      <c r="U37" s="304"/>
      <c r="V37" s="46"/>
      <c r="W37" s="47" t="s">
        <v>93</v>
      </c>
      <c r="X37" s="113"/>
      <c r="Y37" s="13"/>
      <c r="Z37" s="16" t="s">
        <v>94</v>
      </c>
      <c r="AA37" s="16">
        <v>6.1</v>
      </c>
      <c r="AB37" s="16">
        <f>AA37*2</f>
        <v>12.2</v>
      </c>
      <c r="AC37" s="16"/>
      <c r="AD37" s="16">
        <f>AA37*15</f>
        <v>91.5</v>
      </c>
      <c r="AE37" s="16">
        <f>AB37*4+AD37*4</f>
        <v>414.8</v>
      </c>
    </row>
    <row r="38" spans="1:31" ht="17.100000000000001" customHeight="1">
      <c r="A38" s="32">
        <v>23</v>
      </c>
      <c r="B38" s="293"/>
      <c r="C38" s="144"/>
      <c r="D38" s="145"/>
      <c r="E38" s="140"/>
      <c r="F38" s="55"/>
      <c r="G38" s="57"/>
      <c r="H38" s="140"/>
      <c r="I38" s="57"/>
      <c r="J38" s="57"/>
      <c r="K38" s="140"/>
      <c r="L38" s="57"/>
      <c r="M38" s="57"/>
      <c r="N38" s="140"/>
      <c r="O38" s="153"/>
      <c r="P38" s="153"/>
      <c r="Q38" s="153"/>
      <c r="R38" s="57"/>
      <c r="S38" s="55"/>
      <c r="T38" s="140"/>
      <c r="U38" s="304"/>
      <c r="V38" s="61" t="s">
        <v>28</v>
      </c>
      <c r="W38" s="62" t="s">
        <v>100</v>
      </c>
      <c r="X38" s="113"/>
      <c r="Y38" s="12"/>
      <c r="Z38" s="63" t="s">
        <v>101</v>
      </c>
      <c r="AA38" s="16">
        <v>2</v>
      </c>
      <c r="AB38" s="64">
        <f>AA38*7</f>
        <v>14</v>
      </c>
      <c r="AC38" s="16">
        <f>AA38*5</f>
        <v>10</v>
      </c>
      <c r="AD38" s="16" t="s">
        <v>102</v>
      </c>
      <c r="AE38" s="65">
        <f>AB38*4+AC38*9</f>
        <v>146</v>
      </c>
    </row>
    <row r="39" spans="1:31" ht="17.100000000000001" customHeight="1">
      <c r="A39" s="32" t="s">
        <v>103</v>
      </c>
      <c r="B39" s="293"/>
      <c r="C39" s="158"/>
      <c r="D39" s="140"/>
      <c r="E39" s="140"/>
      <c r="F39" s="57"/>
      <c r="G39" s="57"/>
      <c r="H39" s="140"/>
      <c r="I39" s="55"/>
      <c r="J39" s="57"/>
      <c r="K39" s="140"/>
      <c r="L39" s="57"/>
      <c r="M39" s="57"/>
      <c r="N39" s="140"/>
      <c r="O39" s="153"/>
      <c r="P39" s="153"/>
      <c r="Q39" s="153"/>
      <c r="R39" s="55"/>
      <c r="S39" s="57"/>
      <c r="T39" s="140"/>
      <c r="U39" s="304"/>
      <c r="V39" s="46"/>
      <c r="W39" s="62" t="s">
        <v>105</v>
      </c>
      <c r="X39" s="113"/>
      <c r="Y39" s="13"/>
      <c r="Z39" s="12" t="s">
        <v>106</v>
      </c>
      <c r="AA39" s="16">
        <v>2</v>
      </c>
      <c r="AB39" s="16">
        <f>AA39*1</f>
        <v>2</v>
      </c>
      <c r="AC39" s="16" t="s">
        <v>102</v>
      </c>
      <c r="AD39" s="16">
        <f>AA39*5</f>
        <v>10</v>
      </c>
      <c r="AE39" s="16">
        <f>AB39*4+AD39*4</f>
        <v>48</v>
      </c>
    </row>
    <row r="40" spans="1:31" ht="17.100000000000001" customHeight="1">
      <c r="A40" s="298" t="s">
        <v>154</v>
      </c>
      <c r="B40" s="293"/>
      <c r="C40" s="140"/>
      <c r="D40" s="140"/>
      <c r="E40" s="140"/>
      <c r="F40" s="57"/>
      <c r="G40" s="57"/>
      <c r="H40" s="151"/>
      <c r="I40" s="57"/>
      <c r="J40" s="57"/>
      <c r="K40" s="140"/>
      <c r="L40" s="55"/>
      <c r="M40" s="57"/>
      <c r="N40" s="140"/>
      <c r="O40" s="153"/>
      <c r="P40" s="153"/>
      <c r="Q40" s="153"/>
      <c r="R40" s="57"/>
      <c r="S40" s="57"/>
      <c r="T40" s="151"/>
      <c r="U40" s="304"/>
      <c r="V40" s="61" t="s">
        <v>30</v>
      </c>
      <c r="W40" s="62" t="s">
        <v>110</v>
      </c>
      <c r="X40" s="113"/>
      <c r="Y40" s="12"/>
      <c r="Z40" s="12" t="s">
        <v>111</v>
      </c>
      <c r="AA40" s="16">
        <v>2.6</v>
      </c>
      <c r="AB40" s="16"/>
      <c r="AC40" s="16">
        <f>AA40*5</f>
        <v>13</v>
      </c>
      <c r="AD40" s="16" t="s">
        <v>102</v>
      </c>
      <c r="AE40" s="16">
        <f>AC40*9</f>
        <v>117</v>
      </c>
    </row>
    <row r="41" spans="1:31" ht="17.100000000000001" customHeight="1">
      <c r="A41" s="298"/>
      <c r="B41" s="293"/>
      <c r="C41" s="140"/>
      <c r="D41" s="140"/>
      <c r="E41" s="140"/>
      <c r="F41" s="59"/>
      <c r="G41" s="66"/>
      <c r="H41" s="59"/>
      <c r="I41" s="57"/>
      <c r="J41" s="57"/>
      <c r="K41" s="140"/>
      <c r="L41" s="50"/>
      <c r="M41" s="50"/>
      <c r="N41" s="140"/>
      <c r="O41" s="59"/>
      <c r="P41" s="66"/>
      <c r="Q41" s="59"/>
      <c r="R41" s="49"/>
      <c r="S41" s="50"/>
      <c r="T41" s="51"/>
      <c r="U41" s="295"/>
      <c r="V41" s="46"/>
      <c r="W41" s="72" t="s">
        <v>113</v>
      </c>
      <c r="X41" s="113"/>
      <c r="Y41" s="13"/>
      <c r="Z41" s="12" t="s">
        <v>114</v>
      </c>
      <c r="AD41" s="12">
        <f>AA41*15</f>
        <v>0</v>
      </c>
    </row>
    <row r="42" spans="1:31" ht="17.100000000000001" customHeight="1">
      <c r="A42" s="74" t="s">
        <v>115</v>
      </c>
      <c r="B42" s="75"/>
      <c r="C42" s="66"/>
      <c r="D42" s="66"/>
      <c r="E42" s="59"/>
      <c r="F42" s="59"/>
      <c r="G42" s="66"/>
      <c r="H42" s="59"/>
      <c r="I42" s="55"/>
      <c r="J42" s="57"/>
      <c r="K42" s="140"/>
      <c r="L42" s="140"/>
      <c r="M42" s="140"/>
      <c r="N42" s="174"/>
      <c r="O42" s="59"/>
      <c r="P42" s="66"/>
      <c r="Q42" s="59"/>
      <c r="R42" s="50"/>
      <c r="S42" s="50"/>
      <c r="T42" s="51"/>
      <c r="U42" s="295"/>
      <c r="V42" s="61" t="s">
        <v>116</v>
      </c>
      <c r="W42" s="76"/>
      <c r="X42" s="113"/>
      <c r="Y42" s="12"/>
      <c r="AB42" s="12">
        <f>SUM(AB37:AB41)</f>
        <v>28.2</v>
      </c>
      <c r="AC42" s="12">
        <f>SUM(AC37:AC41)</f>
        <v>23</v>
      </c>
      <c r="AD42" s="12">
        <f>SUM(AD37:AD41)</f>
        <v>101.5</v>
      </c>
      <c r="AE42" s="12">
        <f>AB42*4+AC42*9+AD42*4</f>
        <v>725.8</v>
      </c>
    </row>
    <row r="43" spans="1:31" ht="17.100000000000001" customHeight="1" thickBot="1">
      <c r="A43" s="120"/>
      <c r="B43" s="121"/>
      <c r="C43" s="122"/>
      <c r="D43" s="122"/>
      <c r="E43" s="123"/>
      <c r="F43" s="123"/>
      <c r="G43" s="122"/>
      <c r="H43" s="123"/>
      <c r="I43" s="123"/>
      <c r="J43" s="122"/>
      <c r="K43" s="123"/>
      <c r="L43" s="123"/>
      <c r="M43" s="122"/>
      <c r="N43" s="123"/>
      <c r="O43" s="123"/>
      <c r="P43" s="122"/>
      <c r="Q43" s="123"/>
      <c r="R43" s="123"/>
      <c r="S43" s="122"/>
      <c r="T43" s="123"/>
      <c r="U43" s="296"/>
      <c r="V43" s="124"/>
      <c r="W43" s="125"/>
      <c r="X43" s="126"/>
      <c r="Y43" s="13"/>
      <c r="AB43" s="84">
        <f>AB42*4/AE42</f>
        <v>0.15541471479746488</v>
      </c>
      <c r="AC43" s="84">
        <f>AC42*9/AE42</f>
        <v>0.28520253513364563</v>
      </c>
      <c r="AD43" s="84">
        <f>AD42*4/AE42</f>
        <v>0.55938275006888949</v>
      </c>
    </row>
    <row r="44" spans="1:31" ht="21.75" customHeight="1">
      <c r="A44" s="215"/>
      <c r="B44" s="12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129"/>
    </row>
    <row r="45" spans="1:31">
      <c r="A45" s="16"/>
      <c r="C45" s="307"/>
      <c r="D45" s="307"/>
      <c r="E45" s="300"/>
      <c r="F45" s="300"/>
      <c r="G45" s="130"/>
      <c r="H45" s="12"/>
      <c r="I45" s="12"/>
      <c r="J45" s="130"/>
      <c r="K45" s="12"/>
      <c r="M45" s="130"/>
      <c r="N45" s="12"/>
      <c r="P45" s="130"/>
      <c r="Q45" s="12"/>
      <c r="S45" s="130"/>
      <c r="T45" s="12"/>
      <c r="U45" s="12"/>
      <c r="V45" s="26"/>
      <c r="X45" s="16"/>
    </row>
    <row r="46" spans="1:31">
      <c r="V46" s="26"/>
      <c r="X46" s="16"/>
    </row>
    <row r="47" spans="1:31">
      <c r="V47" s="26"/>
      <c r="X47" s="16"/>
    </row>
    <row r="48" spans="1:31">
      <c r="X48" s="134"/>
    </row>
    <row r="49" spans="24:24">
      <c r="X49" s="134"/>
    </row>
    <row r="50" spans="24:24">
      <c r="X50" s="134"/>
    </row>
    <row r="51" spans="24:24">
      <c r="X51" s="134"/>
    </row>
  </sheetData>
  <mergeCells count="18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opLeftCell="A19" zoomScaleNormal="100" workbookViewId="0">
      <selection activeCell="K34" sqref="K34"/>
    </sheetView>
  </sheetViews>
  <sheetFormatPr defaultRowHeight="20.25"/>
  <cols>
    <col min="1" max="1" width="5.625" style="127" customWidth="1"/>
    <col min="2" max="2" width="0" style="26" hidden="1" customWidth="1"/>
    <col min="3" max="3" width="12.625" style="26" customWidth="1"/>
    <col min="4" max="4" width="4.625" style="128" customWidth="1"/>
    <col min="5" max="5" width="4.625" style="26" customWidth="1"/>
    <col min="6" max="6" width="12.625" style="26" customWidth="1"/>
    <col min="7" max="7" width="4.625" style="128" customWidth="1"/>
    <col min="8" max="8" width="4.625" style="26" customWidth="1"/>
    <col min="9" max="9" width="12.625" style="26" customWidth="1"/>
    <col min="10" max="10" width="4.625" style="128" customWidth="1"/>
    <col min="11" max="11" width="4.625" style="26" customWidth="1"/>
    <col min="12" max="12" width="12.625" style="26" customWidth="1"/>
    <col min="13" max="13" width="4.625" style="128" customWidth="1"/>
    <col min="14" max="14" width="4.625" style="26" customWidth="1"/>
    <col min="15" max="15" width="12.625" style="26" customWidth="1"/>
    <col min="16" max="16" width="4.625" style="128" customWidth="1"/>
    <col min="17" max="17" width="4.625" style="26" customWidth="1"/>
    <col min="18" max="18" width="12.625" style="26" customWidth="1"/>
    <col min="19" max="19" width="4.625" style="128" customWidth="1"/>
    <col min="20" max="20" width="4.625" style="26" customWidth="1"/>
    <col min="21" max="21" width="5.625" style="26" customWidth="1"/>
    <col min="22" max="22" width="12.625" style="132" customWidth="1"/>
    <col min="23" max="23" width="12.625" style="133" customWidth="1"/>
    <col min="24" max="24" width="5.625" style="135" customWidth="1"/>
    <col min="25" max="25" width="6.625" style="26" hidden="1" customWidth="1"/>
    <col min="26" max="26" width="6" style="12" hidden="1" customWidth="1"/>
    <col min="27" max="27" width="5.5" style="16" hidden="1" customWidth="1"/>
    <col min="28" max="28" width="7.75" style="12" hidden="1" customWidth="1"/>
    <col min="29" max="29" width="8" style="12" hidden="1" customWidth="1"/>
    <col min="30" max="30" width="7.875" style="12" hidden="1" customWidth="1"/>
    <col min="31" max="31" width="7.5" style="12" hidden="1" customWidth="1"/>
    <col min="32" max="32" width="9" style="177"/>
    <col min="33" max="16384" width="9" style="26"/>
  </cols>
  <sheetData>
    <row r="1" spans="1:37" s="221" customFormat="1" ht="20.100000000000001" customHeight="1">
      <c r="A1" s="303" t="s">
        <v>435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220"/>
      <c r="AA1" s="222"/>
    </row>
    <row r="2" spans="1:37" s="12" customFormat="1" ht="17.100000000000001" customHeight="1" thickBot="1">
      <c r="A2" s="9" t="s">
        <v>247</v>
      </c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1"/>
      <c r="T2" s="11"/>
      <c r="U2" s="11"/>
      <c r="V2" s="13"/>
      <c r="W2" s="14"/>
      <c r="X2" s="15"/>
      <c r="Y2" s="13"/>
      <c r="AA2" s="16"/>
      <c r="AF2" s="175"/>
    </row>
    <row r="3" spans="1:37" ht="17.100000000000001" customHeight="1">
      <c r="A3" s="17" t="s">
        <v>65</v>
      </c>
      <c r="B3" s="18" t="s">
        <v>66</v>
      </c>
      <c r="C3" s="19" t="s">
        <v>67</v>
      </c>
      <c r="D3" s="20" t="s">
        <v>248</v>
      </c>
      <c r="E3" s="20" t="s">
        <v>249</v>
      </c>
      <c r="F3" s="19" t="s">
        <v>70</v>
      </c>
      <c r="G3" s="20" t="s">
        <v>248</v>
      </c>
      <c r="H3" s="20" t="s">
        <v>249</v>
      </c>
      <c r="I3" s="19" t="s">
        <v>71</v>
      </c>
      <c r="J3" s="20" t="s">
        <v>248</v>
      </c>
      <c r="K3" s="20" t="s">
        <v>249</v>
      </c>
      <c r="L3" s="19" t="s">
        <v>71</v>
      </c>
      <c r="M3" s="20" t="s">
        <v>248</v>
      </c>
      <c r="N3" s="20" t="s">
        <v>249</v>
      </c>
      <c r="O3" s="19" t="s">
        <v>71</v>
      </c>
      <c r="P3" s="20" t="s">
        <v>248</v>
      </c>
      <c r="Q3" s="20" t="s">
        <v>249</v>
      </c>
      <c r="R3" s="21" t="s">
        <v>72</v>
      </c>
      <c r="S3" s="20" t="s">
        <v>248</v>
      </c>
      <c r="T3" s="20" t="s">
        <v>249</v>
      </c>
      <c r="U3" s="22" t="s">
        <v>250</v>
      </c>
      <c r="V3" s="23" t="s">
        <v>73</v>
      </c>
      <c r="W3" s="24" t="s">
        <v>251</v>
      </c>
      <c r="X3" s="25" t="s">
        <v>252</v>
      </c>
      <c r="Y3" s="16"/>
      <c r="Z3" s="16"/>
      <c r="AF3" s="175"/>
      <c r="AG3" s="16"/>
      <c r="AH3" s="12"/>
      <c r="AI3" s="12"/>
      <c r="AJ3" s="12"/>
      <c r="AK3" s="12"/>
    </row>
    <row r="4" spans="1:37" ht="17.100000000000001" customHeight="1">
      <c r="A4" s="27">
        <v>2</v>
      </c>
      <c r="B4" s="292"/>
      <c r="C4" s="85" t="e">
        <f>#REF!</f>
        <v>#REF!</v>
      </c>
      <c r="D4" s="28"/>
      <c r="E4" s="85"/>
      <c r="F4" s="85" t="e">
        <f>#REF!</f>
        <v>#REF!</v>
      </c>
      <c r="G4" s="28"/>
      <c r="H4" s="85"/>
      <c r="I4" s="85" t="e">
        <f>#REF!</f>
        <v>#REF!</v>
      </c>
      <c r="J4" s="28"/>
      <c r="K4" s="85"/>
      <c r="L4" s="85" t="e">
        <f>#REF!</f>
        <v>#REF!</v>
      </c>
      <c r="M4" s="28"/>
      <c r="N4" s="85"/>
      <c r="O4" s="85" t="e">
        <f>#REF!</f>
        <v>#REF!</v>
      </c>
      <c r="P4" s="86"/>
      <c r="Q4" s="85"/>
      <c r="R4" s="85" t="e">
        <f>#REF!</f>
        <v>#REF!</v>
      </c>
      <c r="S4" s="86"/>
      <c r="T4" s="141"/>
      <c r="U4" s="301"/>
      <c r="V4" s="29" t="s">
        <v>29</v>
      </c>
      <c r="W4" s="30" t="s">
        <v>254</v>
      </c>
      <c r="X4" s="31"/>
      <c r="Y4" s="12"/>
      <c r="AB4" s="12" t="s">
        <v>255</v>
      </c>
      <c r="AC4" s="12" t="s">
        <v>256</v>
      </c>
      <c r="AD4" s="12" t="s">
        <v>257</v>
      </c>
      <c r="AE4" s="12" t="s">
        <v>258</v>
      </c>
    </row>
    <row r="5" spans="1:37" ht="17.100000000000001" customHeight="1">
      <c r="A5" s="32" t="s">
        <v>86</v>
      </c>
      <c r="B5" s="293"/>
      <c r="C5" s="142"/>
      <c r="D5" s="143"/>
      <c r="E5" s="34"/>
      <c r="F5" s="39"/>
      <c r="G5" s="41"/>
      <c r="H5" s="41"/>
      <c r="I5" s="41"/>
      <c r="K5" s="41"/>
      <c r="L5" s="39"/>
      <c r="M5" s="41"/>
      <c r="N5" s="41"/>
      <c r="O5" s="43"/>
      <c r="P5" s="88"/>
      <c r="Q5" s="137"/>
      <c r="R5" s="39"/>
      <c r="T5" s="39"/>
      <c r="U5" s="295"/>
      <c r="V5" s="46">
        <f>(X4*15)+(X6*5)</f>
        <v>0</v>
      </c>
      <c r="W5" s="47" t="s">
        <v>259</v>
      </c>
      <c r="X5" s="48"/>
      <c r="Y5" s="13"/>
      <c r="Z5" s="16" t="s">
        <v>260</v>
      </c>
      <c r="AA5" s="16">
        <v>5.9</v>
      </c>
      <c r="AB5" s="16">
        <f>AA5*2</f>
        <v>11.8</v>
      </c>
      <c r="AC5" s="16"/>
      <c r="AD5" s="16">
        <f>AA5*15</f>
        <v>88.5</v>
      </c>
      <c r="AE5" s="16">
        <f>AB5*4+AD5*4</f>
        <v>401.2</v>
      </c>
    </row>
    <row r="6" spans="1:37" ht="17.100000000000001" customHeight="1">
      <c r="A6" s="32">
        <v>16</v>
      </c>
      <c r="B6" s="293"/>
      <c r="C6" s="144"/>
      <c r="D6" s="145"/>
      <c r="E6" s="50"/>
      <c r="F6" s="55"/>
      <c r="G6" s="57"/>
      <c r="H6" s="57"/>
      <c r="I6" s="57"/>
      <c r="K6" s="55"/>
      <c r="L6" s="55"/>
      <c r="M6" s="57"/>
      <c r="N6" s="114"/>
      <c r="O6" s="59"/>
      <c r="P6" s="59"/>
      <c r="Q6" s="59"/>
      <c r="R6" s="55"/>
      <c r="T6" s="57"/>
      <c r="U6" s="295"/>
      <c r="V6" s="61" t="s">
        <v>28</v>
      </c>
      <c r="W6" s="62" t="s">
        <v>262</v>
      </c>
      <c r="X6" s="48"/>
      <c r="Y6" s="12"/>
      <c r="Z6" s="63" t="s">
        <v>263</v>
      </c>
      <c r="AA6" s="16">
        <v>2</v>
      </c>
      <c r="AB6" s="64">
        <f>AA6*7</f>
        <v>14</v>
      </c>
      <c r="AC6" s="16">
        <f>AA6*5</f>
        <v>10</v>
      </c>
      <c r="AD6" s="16" t="s">
        <v>264</v>
      </c>
      <c r="AE6" s="65">
        <f>AB6*4+AC6*9</f>
        <v>146</v>
      </c>
    </row>
    <row r="7" spans="1:37" ht="17.100000000000001" customHeight="1">
      <c r="A7" s="32" t="s">
        <v>103</v>
      </c>
      <c r="B7" s="293"/>
      <c r="C7" s="66"/>
      <c r="D7" s="66"/>
      <c r="E7" s="59"/>
      <c r="F7" s="57"/>
      <c r="G7" s="57"/>
      <c r="H7" s="58"/>
      <c r="I7" s="57"/>
      <c r="K7" s="57"/>
      <c r="L7" s="57"/>
      <c r="M7" s="57"/>
      <c r="N7" s="114"/>
      <c r="O7" s="59"/>
      <c r="P7" s="66"/>
      <c r="Q7" s="59"/>
      <c r="R7" s="57"/>
      <c r="T7" s="57"/>
      <c r="U7" s="295"/>
      <c r="V7" s="46">
        <f>(X5*5)+(X7*5)</f>
        <v>0</v>
      </c>
      <c r="W7" s="62" t="s">
        <v>265</v>
      </c>
      <c r="X7" s="48"/>
      <c r="Y7" s="13"/>
      <c r="Z7" s="12" t="s">
        <v>266</v>
      </c>
      <c r="AA7" s="16">
        <v>1.7</v>
      </c>
      <c r="AB7" s="16">
        <f>AA7*1</f>
        <v>1.7</v>
      </c>
      <c r="AC7" s="16" t="s">
        <v>264</v>
      </c>
      <c r="AD7" s="16">
        <f>AA7*5</f>
        <v>8.5</v>
      </c>
      <c r="AE7" s="16">
        <f>AB7*4+AD7*4</f>
        <v>40.799999999999997</v>
      </c>
    </row>
    <row r="8" spans="1:37" ht="17.100000000000001" customHeight="1">
      <c r="A8" s="298" t="s">
        <v>278</v>
      </c>
      <c r="B8" s="293"/>
      <c r="C8" s="66"/>
      <c r="D8" s="66"/>
      <c r="E8" s="59"/>
      <c r="F8" s="50"/>
      <c r="G8" s="50"/>
      <c r="H8" s="51"/>
      <c r="I8" s="57"/>
      <c r="K8" s="57"/>
      <c r="L8" s="55"/>
      <c r="M8" s="57"/>
      <c r="N8" s="114"/>
      <c r="O8" s="59"/>
      <c r="P8" s="66"/>
      <c r="Q8" s="59"/>
      <c r="R8" s="55"/>
      <c r="T8" s="57"/>
      <c r="U8" s="295"/>
      <c r="V8" s="61" t="s">
        <v>30</v>
      </c>
      <c r="W8" s="62" t="s">
        <v>269</v>
      </c>
      <c r="X8" s="48"/>
      <c r="Y8" s="12"/>
      <c r="Z8" s="12" t="s">
        <v>270</v>
      </c>
      <c r="AA8" s="16">
        <v>2.5</v>
      </c>
      <c r="AB8" s="16"/>
      <c r="AC8" s="16">
        <f>AA8*5</f>
        <v>12.5</v>
      </c>
      <c r="AD8" s="16" t="s">
        <v>264</v>
      </c>
      <c r="AE8" s="16">
        <f>AC8*9</f>
        <v>112.5</v>
      </c>
    </row>
    <row r="9" spans="1:37" ht="17.100000000000001" customHeight="1">
      <c r="A9" s="298"/>
      <c r="B9" s="293"/>
      <c r="C9" s="66"/>
      <c r="D9" s="66"/>
      <c r="E9" s="59"/>
      <c r="F9" s="59"/>
      <c r="G9" s="66"/>
      <c r="H9" s="59"/>
      <c r="I9" s="57"/>
      <c r="J9" s="57"/>
      <c r="K9" s="51"/>
      <c r="L9" s="57"/>
      <c r="M9" s="57"/>
      <c r="N9" s="56"/>
      <c r="O9" s="59"/>
      <c r="P9" s="66"/>
      <c r="Q9" s="59"/>
      <c r="R9" s="59"/>
      <c r="S9" s="66"/>
      <c r="T9" s="59"/>
      <c r="U9" s="295"/>
      <c r="V9" s="46">
        <f>(X4*2)+(X5*7)+(X6*1)</f>
        <v>0</v>
      </c>
      <c r="W9" s="72" t="s">
        <v>271</v>
      </c>
      <c r="X9" s="73"/>
      <c r="Y9" s="13"/>
      <c r="Z9" s="12" t="s">
        <v>272</v>
      </c>
      <c r="AD9" s="12">
        <f>AA9*15</f>
        <v>0</v>
      </c>
    </row>
    <row r="10" spans="1:37" ht="17.100000000000001" customHeight="1">
      <c r="A10" s="74" t="s">
        <v>273</v>
      </c>
      <c r="B10" s="75"/>
      <c r="C10" s="66"/>
      <c r="D10" s="66"/>
      <c r="E10" s="59"/>
      <c r="F10" s="59"/>
      <c r="G10" s="66"/>
      <c r="H10" s="59"/>
      <c r="I10" s="59"/>
      <c r="J10" s="66"/>
      <c r="K10" s="59"/>
      <c r="L10" s="49"/>
      <c r="M10" s="50"/>
      <c r="N10" s="56"/>
      <c r="O10" s="59"/>
      <c r="P10" s="66"/>
      <c r="Q10" s="59"/>
      <c r="R10" s="59"/>
      <c r="S10" s="66"/>
      <c r="T10" s="59"/>
      <c r="U10" s="295"/>
      <c r="V10" s="61" t="s">
        <v>116</v>
      </c>
      <c r="W10" s="76"/>
      <c r="X10" s="48"/>
      <c r="Y10" s="12"/>
      <c r="AB10" s="12">
        <f>SUM(AB5:AB9)</f>
        <v>27.5</v>
      </c>
      <c r="AC10" s="12">
        <f>SUM(AC5:AC9)</f>
        <v>22.5</v>
      </c>
      <c r="AD10" s="12">
        <f>SUM(AD5:AD9)</f>
        <v>97</v>
      </c>
      <c r="AE10" s="12">
        <f>AB10*4+AC10*9+AD10*4</f>
        <v>700.5</v>
      </c>
    </row>
    <row r="11" spans="1:37" ht="17.100000000000001" customHeight="1">
      <c r="A11" s="91"/>
      <c r="B11" s="92"/>
      <c r="C11" s="66"/>
      <c r="D11" s="66"/>
      <c r="E11" s="59"/>
      <c r="F11" s="59"/>
      <c r="G11" s="66"/>
      <c r="H11" s="59"/>
      <c r="I11" s="59"/>
      <c r="J11" s="66"/>
      <c r="K11" s="59"/>
      <c r="L11" s="59"/>
      <c r="M11" s="66"/>
      <c r="N11" s="59"/>
      <c r="O11" s="59"/>
      <c r="P11" s="66"/>
      <c r="Q11" s="59"/>
      <c r="R11" s="59"/>
      <c r="S11" s="66"/>
      <c r="T11" s="59"/>
      <c r="U11" s="302"/>
      <c r="V11" s="46">
        <f>(V5+V9)*4+V7*9</f>
        <v>0</v>
      </c>
      <c r="W11" s="93"/>
      <c r="X11" s="73"/>
      <c r="Y11" s="13"/>
      <c r="AB11" s="84">
        <f>AB10*4/AE10</f>
        <v>0.15703069236259815</v>
      </c>
      <c r="AC11" s="84">
        <f>AC10*9/AE10</f>
        <v>0.28907922912205569</v>
      </c>
      <c r="AD11" s="84">
        <f>AD10*4/AE10</f>
        <v>0.55389007851534622</v>
      </c>
    </row>
    <row r="12" spans="1:37" ht="17.100000000000001" customHeight="1">
      <c r="A12" s="27">
        <v>2</v>
      </c>
      <c r="B12" s="293"/>
      <c r="C12" s="86" t="e">
        <f>#REF!</f>
        <v>#REF!</v>
      </c>
      <c r="D12" s="86"/>
      <c r="E12" s="86"/>
      <c r="F12" s="86" t="e">
        <f>#REF!</f>
        <v>#REF!</v>
      </c>
      <c r="G12" s="146"/>
      <c r="H12" s="86"/>
      <c r="I12" s="86" t="e">
        <f>#REF!</f>
        <v>#REF!</v>
      </c>
      <c r="J12" s="146"/>
      <c r="K12" s="94"/>
      <c r="L12" s="86" t="e">
        <f>#REF!</f>
        <v>#REF!</v>
      </c>
      <c r="M12" s="146"/>
      <c r="N12" s="86"/>
      <c r="O12" s="86" t="e">
        <f>#REF!</f>
        <v>#REF!</v>
      </c>
      <c r="P12" s="86"/>
      <c r="Q12" s="86"/>
      <c r="R12" s="86" t="e">
        <f>#REF!</f>
        <v>#REF!</v>
      </c>
      <c r="S12" s="86"/>
      <c r="T12" s="94"/>
      <c r="U12" s="301"/>
      <c r="V12" s="29" t="s">
        <v>29</v>
      </c>
      <c r="W12" s="30" t="s">
        <v>254</v>
      </c>
      <c r="X12" s="31"/>
      <c r="Y12" s="12"/>
      <c r="AB12" s="12" t="s">
        <v>255</v>
      </c>
      <c r="AC12" s="12" t="s">
        <v>256</v>
      </c>
      <c r="AD12" s="12" t="s">
        <v>257</v>
      </c>
      <c r="AE12" s="12" t="s">
        <v>258</v>
      </c>
      <c r="AF12" s="175"/>
      <c r="AG12" s="16"/>
      <c r="AH12" s="12"/>
      <c r="AI12" s="12"/>
      <c r="AJ12" s="12"/>
      <c r="AK12" s="12"/>
    </row>
    <row r="13" spans="1:37" ht="17.100000000000001" customHeight="1">
      <c r="A13" s="32" t="s">
        <v>86</v>
      </c>
      <c r="B13" s="293"/>
      <c r="C13" s="142"/>
      <c r="D13" s="143"/>
      <c r="E13" s="34"/>
      <c r="F13" s="41"/>
      <c r="H13" s="41"/>
      <c r="I13" s="39"/>
      <c r="K13" s="41"/>
      <c r="L13" s="41"/>
      <c r="M13" s="39"/>
      <c r="N13" s="34"/>
      <c r="O13" s="43"/>
      <c r="P13" s="88"/>
      <c r="Q13" s="137"/>
      <c r="R13" s="39"/>
      <c r="T13" s="41"/>
      <c r="U13" s="304"/>
      <c r="V13" s="46">
        <f>(X12*15)+(X14*5)</f>
        <v>0</v>
      </c>
      <c r="W13" s="47" t="s">
        <v>259</v>
      </c>
      <c r="X13" s="48"/>
      <c r="Y13" s="13"/>
      <c r="Z13" s="16" t="s">
        <v>260</v>
      </c>
      <c r="AA13" s="16">
        <v>6</v>
      </c>
      <c r="AB13" s="16">
        <f>AA13*2</f>
        <v>12</v>
      </c>
      <c r="AC13" s="16"/>
      <c r="AD13" s="16">
        <f>AA13*15</f>
        <v>90</v>
      </c>
      <c r="AE13" s="16">
        <f>AB13*4+AD13*4</f>
        <v>408</v>
      </c>
      <c r="AF13" s="175"/>
      <c r="AG13" s="16"/>
      <c r="AH13" s="16"/>
      <c r="AI13" s="16"/>
      <c r="AJ13" s="16"/>
      <c r="AK13" s="16"/>
    </row>
    <row r="14" spans="1:37" ht="17.100000000000001" customHeight="1">
      <c r="A14" s="32">
        <v>17</v>
      </c>
      <c r="B14" s="293"/>
      <c r="C14" s="144"/>
      <c r="D14" s="145"/>
      <c r="E14" s="58"/>
      <c r="F14" s="57"/>
      <c r="G14" s="57"/>
      <c r="H14" s="147"/>
      <c r="I14" s="57"/>
      <c r="K14" s="57"/>
      <c r="L14" s="55"/>
      <c r="M14" s="55"/>
      <c r="N14" s="50"/>
      <c r="O14" s="59"/>
      <c r="P14" s="59"/>
      <c r="Q14" s="148"/>
      <c r="R14" s="57"/>
      <c r="T14" s="57"/>
      <c r="U14" s="304"/>
      <c r="V14" s="61" t="s">
        <v>28</v>
      </c>
      <c r="W14" s="62" t="s">
        <v>262</v>
      </c>
      <c r="X14" s="48"/>
      <c r="Y14" s="12"/>
      <c r="Z14" s="63" t="s">
        <v>263</v>
      </c>
      <c r="AA14" s="16">
        <v>2</v>
      </c>
      <c r="AB14" s="64">
        <f>AA14*7</f>
        <v>14</v>
      </c>
      <c r="AC14" s="16">
        <f>AA14*5</f>
        <v>10</v>
      </c>
      <c r="AD14" s="16" t="s">
        <v>264</v>
      </c>
      <c r="AE14" s="65">
        <f>AB14*4+AC14*9</f>
        <v>146</v>
      </c>
      <c r="AF14" s="176"/>
      <c r="AG14" s="16"/>
      <c r="AH14" s="64"/>
      <c r="AI14" s="16"/>
      <c r="AJ14" s="16"/>
      <c r="AK14" s="65"/>
    </row>
    <row r="15" spans="1:37" ht="17.100000000000001" customHeight="1">
      <c r="A15" s="32" t="s">
        <v>103</v>
      </c>
      <c r="B15" s="293"/>
      <c r="C15" s="66"/>
      <c r="D15" s="66"/>
      <c r="E15" s="58"/>
      <c r="F15" s="55"/>
      <c r="G15" s="57"/>
      <c r="H15" s="147"/>
      <c r="I15" s="57"/>
      <c r="K15" s="57"/>
      <c r="L15" s="55"/>
      <c r="M15" s="57"/>
      <c r="N15" s="50"/>
      <c r="O15" s="59"/>
      <c r="P15" s="66"/>
      <c r="Q15" s="148"/>
      <c r="R15" s="57"/>
      <c r="T15" s="57"/>
      <c r="U15" s="304"/>
      <c r="V15" s="46">
        <f>(X13*5)+(X15*5)</f>
        <v>0</v>
      </c>
      <c r="W15" s="62" t="s">
        <v>265</v>
      </c>
      <c r="X15" s="48"/>
      <c r="Y15" s="13"/>
      <c r="Z15" s="12" t="s">
        <v>266</v>
      </c>
      <c r="AA15" s="16">
        <v>2.1</v>
      </c>
      <c r="AB15" s="16">
        <f>AA15*1</f>
        <v>2.1</v>
      </c>
      <c r="AC15" s="16" t="s">
        <v>264</v>
      </c>
      <c r="AD15" s="16">
        <f>AA15*5</f>
        <v>10.5</v>
      </c>
      <c r="AE15" s="16">
        <f>AB15*4+AD15*4</f>
        <v>50.4</v>
      </c>
      <c r="AF15" s="175"/>
      <c r="AG15" s="16"/>
      <c r="AH15" s="16"/>
      <c r="AI15" s="16"/>
      <c r="AJ15" s="16"/>
      <c r="AK15" s="16"/>
    </row>
    <row r="16" spans="1:37" ht="17.100000000000001" customHeight="1">
      <c r="A16" s="298" t="s">
        <v>280</v>
      </c>
      <c r="B16" s="293"/>
      <c r="C16" s="49"/>
      <c r="D16" s="50"/>
      <c r="E16" s="58"/>
      <c r="F16" s="49"/>
      <c r="G16" s="50"/>
      <c r="H16" s="147"/>
      <c r="I16" s="57"/>
      <c r="K16" s="55"/>
      <c r="L16" s="57"/>
      <c r="M16" s="57"/>
      <c r="N16" s="58"/>
      <c r="O16" s="59"/>
      <c r="P16" s="66"/>
      <c r="Q16" s="148"/>
      <c r="R16" s="49"/>
      <c r="S16" s="50"/>
      <c r="T16" s="150"/>
      <c r="U16" s="304"/>
      <c r="V16" s="61" t="s">
        <v>30</v>
      </c>
      <c r="W16" s="62" t="s">
        <v>269</v>
      </c>
      <c r="X16" s="48"/>
      <c r="Y16" s="12"/>
      <c r="Z16" s="12" t="s">
        <v>270</v>
      </c>
      <c r="AA16" s="16">
        <v>2.5</v>
      </c>
      <c r="AB16" s="16"/>
      <c r="AC16" s="16">
        <f>AA16*5</f>
        <v>12.5</v>
      </c>
      <c r="AD16" s="16" t="s">
        <v>264</v>
      </c>
      <c r="AE16" s="16">
        <f>AC16*9</f>
        <v>112.5</v>
      </c>
      <c r="AF16" s="175"/>
      <c r="AG16" s="16"/>
      <c r="AH16" s="16"/>
      <c r="AI16" s="16"/>
      <c r="AJ16" s="16"/>
      <c r="AK16" s="16"/>
    </row>
    <row r="17" spans="1:37" ht="17.100000000000001" customHeight="1">
      <c r="A17" s="298"/>
      <c r="B17" s="293"/>
      <c r="C17" s="49"/>
      <c r="D17" s="50"/>
      <c r="E17" s="99"/>
      <c r="F17" s="59"/>
      <c r="G17" s="66"/>
      <c r="H17" s="147"/>
      <c r="I17" s="57"/>
      <c r="J17" s="57"/>
      <c r="K17" s="151"/>
      <c r="L17" s="57"/>
      <c r="M17" s="57"/>
      <c r="N17" s="58"/>
      <c r="O17" s="59"/>
      <c r="P17" s="66"/>
      <c r="Q17" s="148"/>
      <c r="R17" s="49"/>
      <c r="S17" s="50"/>
      <c r="T17" s="152"/>
      <c r="U17" s="304"/>
      <c r="V17" s="46">
        <f>(X12*2)+(X13*7)+(X14*1)</f>
        <v>0</v>
      </c>
      <c r="W17" s="72" t="s">
        <v>271</v>
      </c>
      <c r="X17" s="48"/>
      <c r="Y17" s="13"/>
      <c r="Z17" s="12" t="s">
        <v>272</v>
      </c>
      <c r="AD17" s="12">
        <f>AA17*15</f>
        <v>0</v>
      </c>
      <c r="AF17" s="175"/>
      <c r="AG17" s="16"/>
      <c r="AH17" s="12"/>
      <c r="AI17" s="12"/>
      <c r="AJ17" s="12"/>
      <c r="AK17" s="12"/>
    </row>
    <row r="18" spans="1:37" ht="17.100000000000001" customHeight="1">
      <c r="A18" s="74" t="s">
        <v>273</v>
      </c>
      <c r="B18" s="75"/>
      <c r="C18" s="59"/>
      <c r="D18" s="66"/>
      <c r="E18" s="59"/>
      <c r="F18" s="59"/>
      <c r="G18" s="66"/>
      <c r="H18" s="148"/>
      <c r="I18" s="153"/>
      <c r="J18" s="154"/>
      <c r="K18" s="153"/>
      <c r="L18" s="89"/>
      <c r="M18" s="66"/>
      <c r="N18" s="58"/>
      <c r="O18" s="59"/>
      <c r="P18" s="66"/>
      <c r="Q18" s="148"/>
      <c r="R18" s="153"/>
      <c r="S18" s="109"/>
      <c r="T18" s="153"/>
      <c r="U18" s="304"/>
      <c r="V18" s="61" t="s">
        <v>116</v>
      </c>
      <c r="W18" s="76"/>
      <c r="X18" s="48"/>
      <c r="Y18" s="12"/>
      <c r="AB18" s="12">
        <f>SUM(AB13:AB17)</f>
        <v>28.1</v>
      </c>
      <c r="AC18" s="12">
        <f>SUM(AC13:AC17)</f>
        <v>22.5</v>
      </c>
      <c r="AD18" s="12">
        <f>SUM(AD13:AD17)</f>
        <v>100.5</v>
      </c>
      <c r="AE18" s="12">
        <f>AB18*4+AC18*9+AD18*4</f>
        <v>716.9</v>
      </c>
      <c r="AF18" s="175"/>
      <c r="AG18" s="16"/>
      <c r="AH18" s="12"/>
      <c r="AI18" s="12"/>
      <c r="AJ18" s="12"/>
      <c r="AK18" s="12"/>
    </row>
    <row r="19" spans="1:37" ht="17.100000000000001" customHeight="1" thickBot="1">
      <c r="A19" s="106"/>
      <c r="B19" s="107"/>
      <c r="C19" s="66"/>
      <c r="D19" s="66"/>
      <c r="E19" s="59"/>
      <c r="F19" s="59"/>
      <c r="G19" s="66"/>
      <c r="H19" s="148"/>
      <c r="I19" s="155"/>
      <c r="J19" s="110"/>
      <c r="K19" s="155"/>
      <c r="L19" s="89"/>
      <c r="M19" s="66"/>
      <c r="N19" s="58"/>
      <c r="O19" s="59"/>
      <c r="P19" s="66"/>
      <c r="Q19" s="148"/>
      <c r="R19" s="155"/>
      <c r="S19" s="109"/>
      <c r="T19" s="155"/>
      <c r="U19" s="305"/>
      <c r="V19" s="46">
        <f>(V13+V17)*4+V15*9</f>
        <v>0</v>
      </c>
      <c r="W19" s="82"/>
      <c r="X19" s="48"/>
      <c r="Y19" s="13"/>
      <c r="AB19" s="84">
        <f>AB18*4/AE18</f>
        <v>0.15678616264472034</v>
      </c>
      <c r="AC19" s="84">
        <f>AC18*9/AE18</f>
        <v>0.28246617380387784</v>
      </c>
      <c r="AD19" s="84">
        <f>AD18*4/AE18</f>
        <v>0.56074766355140193</v>
      </c>
      <c r="AF19" s="175"/>
      <c r="AG19" s="16"/>
      <c r="AH19" s="84"/>
      <c r="AI19" s="84"/>
      <c r="AJ19" s="84"/>
      <c r="AK19" s="12"/>
    </row>
    <row r="20" spans="1:37" ht="17.100000000000001" customHeight="1">
      <c r="A20" s="27">
        <v>2</v>
      </c>
      <c r="B20" s="293"/>
      <c r="C20" s="230" t="str">
        <f>玉美彰化菜單!I33</f>
        <v>燕麥飯</v>
      </c>
      <c r="D20" s="230" t="s">
        <v>274</v>
      </c>
      <c r="E20" s="230"/>
      <c r="F20" s="230" t="str">
        <f>玉美彰化菜單!I34</f>
        <v>左宗棠雞</v>
      </c>
      <c r="G20" s="249" t="s">
        <v>276</v>
      </c>
      <c r="H20" s="230"/>
      <c r="I20" s="230" t="str">
        <f>玉美彰化菜單!I35</f>
        <v>麻婆豆腐(豆)</v>
      </c>
      <c r="J20" s="250" t="s">
        <v>276</v>
      </c>
      <c r="K20" s="251"/>
      <c r="L20" s="230" t="str">
        <f>玉美彰化菜單!I36</f>
        <v>花菜雙魷(海)</v>
      </c>
      <c r="M20" s="230" t="s">
        <v>275</v>
      </c>
      <c r="N20" s="230"/>
      <c r="O20" s="230" t="str">
        <f>玉美彰化菜單!I37</f>
        <v>淺色蔬菜</v>
      </c>
      <c r="P20" s="230" t="s">
        <v>277</v>
      </c>
      <c r="Q20" s="230"/>
      <c r="R20" s="230" t="str">
        <f>玉美彰化菜單!I38</f>
        <v>玉米濃湯</v>
      </c>
      <c r="S20" s="230" t="s">
        <v>276</v>
      </c>
      <c r="T20" s="251"/>
      <c r="U20" s="301"/>
      <c r="V20" s="29" t="s">
        <v>29</v>
      </c>
      <c r="W20" s="30" t="s">
        <v>254</v>
      </c>
      <c r="X20" s="111">
        <v>6.3</v>
      </c>
      <c r="Y20" s="12"/>
      <c r="AB20" s="12" t="s">
        <v>255</v>
      </c>
      <c r="AC20" s="12" t="s">
        <v>256</v>
      </c>
      <c r="AD20" s="12" t="s">
        <v>257</v>
      </c>
      <c r="AE20" s="12" t="s">
        <v>258</v>
      </c>
      <c r="AF20" s="175"/>
      <c r="AG20" s="16"/>
      <c r="AH20" s="12"/>
      <c r="AI20" s="12"/>
      <c r="AJ20" s="12"/>
      <c r="AK20" s="12"/>
    </row>
    <row r="21" spans="1:37" ht="17.100000000000001" customHeight="1">
      <c r="A21" s="32" t="s">
        <v>86</v>
      </c>
      <c r="B21" s="293"/>
      <c r="C21" s="142" t="s">
        <v>284</v>
      </c>
      <c r="D21" s="143"/>
      <c r="E21" s="42">
        <v>80</v>
      </c>
      <c r="F21" s="95" t="s">
        <v>285</v>
      </c>
      <c r="H21" s="39">
        <v>65</v>
      </c>
      <c r="I21" s="39" t="s">
        <v>286</v>
      </c>
      <c r="J21" s="128" t="s">
        <v>378</v>
      </c>
      <c r="K21" s="41">
        <v>45</v>
      </c>
      <c r="L21" s="39" t="s">
        <v>287</v>
      </c>
      <c r="N21" s="39">
        <v>30</v>
      </c>
      <c r="O21" s="43" t="s">
        <v>288</v>
      </c>
      <c r="P21" s="88"/>
      <c r="Q21" s="35">
        <v>100</v>
      </c>
      <c r="R21" s="39" t="s">
        <v>289</v>
      </c>
      <c r="T21" s="41">
        <v>25</v>
      </c>
      <c r="U21" s="295"/>
      <c r="V21" s="46">
        <v>96</v>
      </c>
      <c r="W21" s="47" t="s">
        <v>259</v>
      </c>
      <c r="X21" s="113">
        <v>2</v>
      </c>
      <c r="Y21" s="13"/>
      <c r="Z21" s="16" t="s">
        <v>260</v>
      </c>
      <c r="AA21" s="16">
        <v>5.8</v>
      </c>
      <c r="AB21" s="16">
        <f>AA21*2</f>
        <v>11.6</v>
      </c>
      <c r="AC21" s="16"/>
      <c r="AD21" s="16">
        <f>AA21*15</f>
        <v>87</v>
      </c>
      <c r="AE21" s="16">
        <f>AB21*4+AD21*4</f>
        <v>394.4</v>
      </c>
      <c r="AF21" s="175"/>
      <c r="AG21" s="16"/>
      <c r="AH21" s="16"/>
      <c r="AI21" s="16"/>
      <c r="AJ21" s="16"/>
      <c r="AK21" s="16"/>
    </row>
    <row r="22" spans="1:37" ht="17.100000000000001" customHeight="1">
      <c r="A22" s="32">
        <v>18</v>
      </c>
      <c r="B22" s="293"/>
      <c r="C22" s="144" t="s">
        <v>290</v>
      </c>
      <c r="D22" s="145"/>
      <c r="E22" s="58">
        <v>40</v>
      </c>
      <c r="F22" s="55" t="s">
        <v>163</v>
      </c>
      <c r="H22" s="57">
        <v>15</v>
      </c>
      <c r="I22" s="60" t="s">
        <v>291</v>
      </c>
      <c r="K22" s="57">
        <v>5</v>
      </c>
      <c r="L22" s="60" t="s">
        <v>292</v>
      </c>
      <c r="N22" s="57">
        <v>20</v>
      </c>
      <c r="O22" s="59"/>
      <c r="P22" s="59"/>
      <c r="Q22" s="59"/>
      <c r="R22" s="60" t="s">
        <v>293</v>
      </c>
      <c r="T22" s="55">
        <v>5</v>
      </c>
      <c r="U22" s="295"/>
      <c r="V22" s="61" t="s">
        <v>28</v>
      </c>
      <c r="W22" s="62" t="s">
        <v>294</v>
      </c>
      <c r="X22" s="113">
        <v>1.8</v>
      </c>
      <c r="Y22" s="12"/>
      <c r="Z22" s="63" t="s">
        <v>295</v>
      </c>
      <c r="AA22" s="16">
        <v>2</v>
      </c>
      <c r="AB22" s="64">
        <f>AA22*7</f>
        <v>14</v>
      </c>
      <c r="AC22" s="16">
        <f>AA22*5</f>
        <v>10</v>
      </c>
      <c r="AD22" s="16" t="s">
        <v>264</v>
      </c>
      <c r="AE22" s="65">
        <f>AB22*4+AC22*9</f>
        <v>146</v>
      </c>
      <c r="AF22" s="176"/>
      <c r="AG22" s="16"/>
      <c r="AH22" s="64"/>
      <c r="AI22" s="16"/>
      <c r="AJ22" s="16"/>
      <c r="AK22" s="65"/>
    </row>
    <row r="23" spans="1:37" ht="17.100000000000001" customHeight="1">
      <c r="A23" s="32" t="s">
        <v>103</v>
      </c>
      <c r="B23" s="293"/>
      <c r="C23" s="66"/>
      <c r="D23" s="66"/>
      <c r="E23" s="59"/>
      <c r="F23" s="55" t="s">
        <v>208</v>
      </c>
      <c r="H23" s="57">
        <v>3</v>
      </c>
      <c r="I23" s="60" t="s">
        <v>296</v>
      </c>
      <c r="J23" s="57"/>
      <c r="K23" s="50">
        <v>5</v>
      </c>
      <c r="L23" s="55" t="s">
        <v>297</v>
      </c>
      <c r="M23" s="128" t="s">
        <v>380</v>
      </c>
      <c r="N23" s="57">
        <v>5</v>
      </c>
      <c r="O23" s="59"/>
      <c r="P23" s="66"/>
      <c r="Q23" s="59"/>
      <c r="R23" s="55" t="s">
        <v>298</v>
      </c>
      <c r="T23" s="55">
        <v>5</v>
      </c>
      <c r="U23" s="295"/>
      <c r="V23" s="46">
        <f>(X21*5)+(X23*5)</f>
        <v>22.5</v>
      </c>
      <c r="W23" s="62" t="s">
        <v>265</v>
      </c>
      <c r="X23" s="113">
        <v>2.5</v>
      </c>
      <c r="Y23" s="13"/>
      <c r="Z23" s="12" t="s">
        <v>266</v>
      </c>
      <c r="AA23" s="16">
        <v>1.8</v>
      </c>
      <c r="AB23" s="16">
        <f>AA23*1</f>
        <v>1.8</v>
      </c>
      <c r="AC23" s="16" t="s">
        <v>264</v>
      </c>
      <c r="AD23" s="16">
        <f>AA23*5</f>
        <v>9</v>
      </c>
      <c r="AE23" s="16">
        <f>AB23*4+AD23*4</f>
        <v>43.2</v>
      </c>
      <c r="AF23" s="175"/>
      <c r="AG23" s="16"/>
      <c r="AH23" s="16"/>
      <c r="AI23" s="16"/>
      <c r="AJ23" s="16"/>
      <c r="AK23" s="16"/>
    </row>
    <row r="24" spans="1:37" ht="17.100000000000001" customHeight="1">
      <c r="A24" s="298" t="s">
        <v>282</v>
      </c>
      <c r="B24" s="293"/>
      <c r="C24" s="66"/>
      <c r="D24" s="66"/>
      <c r="E24" s="59"/>
      <c r="F24" s="58"/>
      <c r="G24" s="58"/>
      <c r="H24" s="58"/>
      <c r="I24" s="60" t="s">
        <v>299</v>
      </c>
      <c r="J24" s="57"/>
      <c r="K24" s="50">
        <v>1</v>
      </c>
      <c r="L24" s="60" t="s">
        <v>296</v>
      </c>
      <c r="N24" s="57">
        <v>5</v>
      </c>
      <c r="O24" s="59"/>
      <c r="P24" s="66"/>
      <c r="Q24" s="59"/>
      <c r="R24" s="57"/>
      <c r="T24" s="57"/>
      <c r="U24" s="295"/>
      <c r="V24" s="61" t="s">
        <v>30</v>
      </c>
      <c r="W24" s="62" t="s">
        <v>269</v>
      </c>
      <c r="X24" s="113"/>
      <c r="Y24" s="12"/>
      <c r="Z24" s="12" t="s">
        <v>270</v>
      </c>
      <c r="AA24" s="16">
        <v>2.5</v>
      </c>
      <c r="AB24" s="16"/>
      <c r="AC24" s="16">
        <f>AA24*5</f>
        <v>12.5</v>
      </c>
      <c r="AD24" s="16" t="s">
        <v>264</v>
      </c>
      <c r="AE24" s="16">
        <f>AC24*9</f>
        <v>112.5</v>
      </c>
      <c r="AF24" s="175"/>
      <c r="AG24" s="16"/>
      <c r="AH24" s="16"/>
      <c r="AI24" s="16"/>
      <c r="AJ24" s="16"/>
      <c r="AK24" s="16"/>
    </row>
    <row r="25" spans="1:37" ht="17.100000000000001" customHeight="1">
      <c r="A25" s="298"/>
      <c r="B25" s="293"/>
      <c r="C25" s="66"/>
      <c r="D25" s="66"/>
      <c r="E25" s="59"/>
      <c r="F25" s="59"/>
      <c r="G25" s="66"/>
      <c r="H25" s="59"/>
      <c r="I25" s="55"/>
      <c r="J25" s="57"/>
      <c r="K25" s="58"/>
      <c r="L25" s="57"/>
      <c r="N25" s="57"/>
      <c r="O25" s="59"/>
      <c r="P25" s="66"/>
      <c r="Q25" s="59"/>
      <c r="R25" s="49"/>
      <c r="S25" s="50"/>
      <c r="T25" s="50"/>
      <c r="U25" s="295"/>
      <c r="V25" s="46">
        <f>(X20*2)+(X21*7)+(X22*1)</f>
        <v>28.400000000000002</v>
      </c>
      <c r="W25" s="72" t="s">
        <v>271</v>
      </c>
      <c r="X25" s="113"/>
      <c r="Y25" s="13"/>
      <c r="Z25" s="12" t="s">
        <v>272</v>
      </c>
      <c r="AD25" s="12">
        <f>AA25*15</f>
        <v>0</v>
      </c>
      <c r="AF25" s="175"/>
      <c r="AG25" s="16"/>
      <c r="AH25" s="12"/>
      <c r="AI25" s="12"/>
      <c r="AJ25" s="12"/>
      <c r="AK25" s="12"/>
    </row>
    <row r="26" spans="1:37" ht="17.100000000000001" customHeight="1">
      <c r="A26" s="74" t="s">
        <v>273</v>
      </c>
      <c r="B26" s="75"/>
      <c r="C26" s="66"/>
      <c r="D26" s="66"/>
      <c r="E26" s="59"/>
      <c r="F26" s="59"/>
      <c r="G26" s="66"/>
      <c r="H26" s="59"/>
      <c r="I26" s="59"/>
      <c r="J26" s="66"/>
      <c r="K26" s="59"/>
      <c r="L26" s="55"/>
      <c r="N26" s="57"/>
      <c r="O26" s="59"/>
      <c r="P26" s="66"/>
      <c r="Q26" s="59"/>
      <c r="R26" s="50"/>
      <c r="S26" s="50"/>
      <c r="T26" s="50"/>
      <c r="U26" s="295"/>
      <c r="V26" s="61" t="s">
        <v>116</v>
      </c>
      <c r="W26" s="76"/>
      <c r="X26" s="113"/>
      <c r="Y26" s="12"/>
      <c r="AB26" s="12">
        <f>SUM(AB21:AB25)</f>
        <v>27.400000000000002</v>
      </c>
      <c r="AC26" s="12">
        <f>SUM(AC21:AC25)</f>
        <v>22.5</v>
      </c>
      <c r="AD26" s="12">
        <f>SUM(AD21:AD25)</f>
        <v>96</v>
      </c>
      <c r="AE26" s="12">
        <f>AB26*4+AC26*9+AD26*4</f>
        <v>696.1</v>
      </c>
      <c r="AF26" s="175"/>
      <c r="AG26" s="16"/>
      <c r="AH26" s="12"/>
      <c r="AI26" s="12"/>
      <c r="AJ26" s="12"/>
      <c r="AK26" s="12"/>
    </row>
    <row r="27" spans="1:37" ht="17.100000000000001" customHeight="1">
      <c r="A27" s="91"/>
      <c r="B27" s="92"/>
      <c r="C27" s="66"/>
      <c r="D27" s="66"/>
      <c r="E27" s="59"/>
      <c r="F27" s="59"/>
      <c r="G27" s="66"/>
      <c r="H27" s="59"/>
      <c r="I27" s="59"/>
      <c r="J27" s="66"/>
      <c r="K27" s="59"/>
      <c r="L27" s="59"/>
      <c r="N27" s="57"/>
      <c r="O27" s="59"/>
      <c r="P27" s="66"/>
      <c r="Q27" s="59"/>
      <c r="R27" s="59"/>
      <c r="S27" s="66"/>
      <c r="T27" s="59"/>
      <c r="U27" s="302"/>
      <c r="V27" s="178">
        <f>(V21+V25)*4+V23*9</f>
        <v>700.1</v>
      </c>
      <c r="W27" s="93"/>
      <c r="X27" s="113"/>
      <c r="Y27" s="13"/>
      <c r="AB27" s="84">
        <f>AB26*4/AE26</f>
        <v>0.15744864243643156</v>
      </c>
      <c r="AC27" s="84">
        <f>AC26*9/AE26</f>
        <v>0.29090647895417326</v>
      </c>
      <c r="AD27" s="84">
        <f>AD26*4/AE26</f>
        <v>0.55164487860939515</v>
      </c>
    </row>
    <row r="28" spans="1:37" ht="15.75" customHeight="1">
      <c r="A28" s="27">
        <v>2</v>
      </c>
      <c r="B28" s="293"/>
      <c r="C28" s="225" t="str">
        <f>玉美彰化菜單!M33</f>
        <v>炸醬麵(豆)</v>
      </c>
      <c r="D28" s="225" t="s">
        <v>363</v>
      </c>
      <c r="E28" s="225"/>
      <c r="F28" s="225" t="str">
        <f>玉美彰化菜單!M34</f>
        <v>海陸雙拼(海)</v>
      </c>
      <c r="G28" s="228" t="s">
        <v>281</v>
      </c>
      <c r="H28" s="225"/>
      <c r="I28" s="225" t="str">
        <f>玉美彰化菜單!M35</f>
        <v>奶皇包(冷)</v>
      </c>
      <c r="J28" s="228" t="s">
        <v>276</v>
      </c>
      <c r="K28" s="225"/>
      <c r="L28" s="225" t="str">
        <f>玉美彰化菜單!M36</f>
        <v>鮮蔬總匯</v>
      </c>
      <c r="M28" s="228" t="s">
        <v>275</v>
      </c>
      <c r="N28" s="225"/>
      <c r="O28" s="225" t="str">
        <f>玉美彰化菜單!M37</f>
        <v>深色蔬菜</v>
      </c>
      <c r="P28" s="225" t="s">
        <v>277</v>
      </c>
      <c r="Q28" s="225"/>
      <c r="R28" s="225" t="str">
        <f>玉美彰化菜單!M38</f>
        <v>一品冬瓜湯</v>
      </c>
      <c r="S28" s="225" t="s">
        <v>276</v>
      </c>
      <c r="T28" s="225"/>
      <c r="U28" s="301"/>
      <c r="V28" s="29" t="s">
        <v>29</v>
      </c>
      <c r="W28" s="30" t="s">
        <v>254</v>
      </c>
      <c r="X28" s="119">
        <v>6.3</v>
      </c>
      <c r="Y28" s="181"/>
      <c r="AB28" s="12" t="s">
        <v>255</v>
      </c>
      <c r="AC28" s="12" t="s">
        <v>256</v>
      </c>
      <c r="AD28" s="12" t="s">
        <v>257</v>
      </c>
      <c r="AE28" s="12" t="s">
        <v>258</v>
      </c>
    </row>
    <row r="29" spans="1:37" ht="17.100000000000001" customHeight="1">
      <c r="A29" s="32" t="s">
        <v>86</v>
      </c>
      <c r="B29" s="293"/>
      <c r="C29" s="142" t="s">
        <v>364</v>
      </c>
      <c r="D29" s="143"/>
      <c r="E29" s="42">
        <v>240</v>
      </c>
      <c r="F29" s="39" t="s">
        <v>300</v>
      </c>
      <c r="G29" s="128" t="s">
        <v>383</v>
      </c>
      <c r="H29" s="41">
        <v>40</v>
      </c>
      <c r="I29" s="39" t="s">
        <v>362</v>
      </c>
      <c r="J29" s="128" t="s">
        <v>414</v>
      </c>
      <c r="K29" s="41">
        <v>30</v>
      </c>
      <c r="L29" s="39" t="s">
        <v>301</v>
      </c>
      <c r="N29" s="41">
        <v>50</v>
      </c>
      <c r="O29" s="43" t="s">
        <v>288</v>
      </c>
      <c r="P29" s="156"/>
      <c r="Q29" s="157">
        <v>100</v>
      </c>
      <c r="R29" s="39" t="s">
        <v>302</v>
      </c>
      <c r="T29" s="41">
        <v>40</v>
      </c>
      <c r="U29" s="304"/>
      <c r="V29" s="46">
        <f>(X28*15)+(X30*5)</f>
        <v>106</v>
      </c>
      <c r="W29" s="47" t="s">
        <v>259</v>
      </c>
      <c r="X29" s="113">
        <v>2</v>
      </c>
      <c r="Y29" s="13"/>
      <c r="Z29" s="16" t="s">
        <v>260</v>
      </c>
      <c r="AA29" s="16">
        <v>5.6</v>
      </c>
      <c r="AB29" s="16">
        <f>AA29*2</f>
        <v>11.2</v>
      </c>
      <c r="AC29" s="16"/>
      <c r="AD29" s="16">
        <f>AA29*15</f>
        <v>84</v>
      </c>
      <c r="AE29" s="16">
        <f>AB29*4+AD29*4</f>
        <v>380.8</v>
      </c>
    </row>
    <row r="30" spans="1:37" ht="17.100000000000001" customHeight="1">
      <c r="A30" s="32">
        <v>19</v>
      </c>
      <c r="B30" s="293"/>
      <c r="C30" s="144" t="s">
        <v>365</v>
      </c>
      <c r="D30" s="145"/>
      <c r="E30" s="58">
        <v>10</v>
      </c>
      <c r="F30" s="55" t="s">
        <v>304</v>
      </c>
      <c r="H30" s="57">
        <v>40</v>
      </c>
      <c r="I30" s="60"/>
      <c r="K30" s="55"/>
      <c r="L30" s="55" t="s">
        <v>305</v>
      </c>
      <c r="N30" s="55">
        <v>5</v>
      </c>
      <c r="O30" s="153"/>
      <c r="P30" s="153"/>
      <c r="Q30" s="153"/>
      <c r="R30" s="55" t="s">
        <v>306</v>
      </c>
      <c r="S30" s="182"/>
      <c r="T30" s="57">
        <v>10</v>
      </c>
      <c r="U30" s="304"/>
      <c r="V30" s="61" t="s">
        <v>28</v>
      </c>
      <c r="W30" s="62" t="s">
        <v>294</v>
      </c>
      <c r="X30" s="113">
        <v>2.2999999999999998</v>
      </c>
      <c r="Y30" s="12"/>
      <c r="Z30" s="63" t="s">
        <v>295</v>
      </c>
      <c r="AA30" s="16">
        <v>2</v>
      </c>
      <c r="AB30" s="64">
        <f>AA30*7</f>
        <v>14</v>
      </c>
      <c r="AC30" s="16">
        <f>AA30*5</f>
        <v>10</v>
      </c>
      <c r="AD30" s="16" t="s">
        <v>264</v>
      </c>
      <c r="AE30" s="65">
        <f>AB30*4+AC30*9</f>
        <v>146</v>
      </c>
    </row>
    <row r="31" spans="1:37" ht="17.100000000000001" customHeight="1">
      <c r="A31" s="32" t="s">
        <v>103</v>
      </c>
      <c r="B31" s="293"/>
      <c r="C31" s="49" t="s">
        <v>366</v>
      </c>
      <c r="D31" s="210" t="s">
        <v>378</v>
      </c>
      <c r="E31" s="58">
        <v>5</v>
      </c>
      <c r="F31" s="57"/>
      <c r="H31" s="57"/>
      <c r="I31" s="60"/>
      <c r="K31" s="57"/>
      <c r="L31" s="60" t="s">
        <v>308</v>
      </c>
      <c r="N31" s="57">
        <v>5</v>
      </c>
      <c r="O31" s="153"/>
      <c r="P31" s="153"/>
      <c r="Q31" s="153"/>
      <c r="R31" s="55" t="s">
        <v>309</v>
      </c>
      <c r="T31" s="57">
        <v>1</v>
      </c>
      <c r="U31" s="304"/>
      <c r="V31" s="46">
        <f>(X29*5)+(X31*5)</f>
        <v>22.5</v>
      </c>
      <c r="W31" s="62" t="s">
        <v>265</v>
      </c>
      <c r="X31" s="113">
        <v>2.5</v>
      </c>
      <c r="Y31" s="13"/>
      <c r="Z31" s="12" t="s">
        <v>266</v>
      </c>
      <c r="AA31" s="16">
        <v>2.2000000000000002</v>
      </c>
      <c r="AB31" s="16">
        <f>AA31*1</f>
        <v>2.2000000000000002</v>
      </c>
      <c r="AC31" s="16" t="s">
        <v>264</v>
      </c>
      <c r="AD31" s="16">
        <f>AA31*5</f>
        <v>11</v>
      </c>
      <c r="AE31" s="16">
        <f>AB31*4+AD31*4</f>
        <v>52.8</v>
      </c>
    </row>
    <row r="32" spans="1:37" ht="17.100000000000001" customHeight="1">
      <c r="A32" s="298" t="s">
        <v>283</v>
      </c>
      <c r="B32" s="293"/>
      <c r="C32" s="49" t="s">
        <v>367</v>
      </c>
      <c r="D32" s="50"/>
      <c r="E32" s="58">
        <v>15</v>
      </c>
      <c r="F32" s="57"/>
      <c r="G32" s="57"/>
      <c r="H32" s="50"/>
      <c r="I32" s="60"/>
      <c r="K32" s="57"/>
      <c r="L32" s="60" t="s">
        <v>310</v>
      </c>
      <c r="N32" s="57">
        <v>5</v>
      </c>
      <c r="O32" s="153"/>
      <c r="P32" s="153"/>
      <c r="Q32" s="153"/>
      <c r="R32" s="57"/>
      <c r="T32" s="57"/>
      <c r="U32" s="304"/>
      <c r="V32" s="61" t="s">
        <v>30</v>
      </c>
      <c r="W32" s="62" t="s">
        <v>269</v>
      </c>
      <c r="X32" s="113"/>
      <c r="Y32" s="12"/>
      <c r="Z32" s="12" t="s">
        <v>270</v>
      </c>
      <c r="AA32" s="16">
        <v>2.5</v>
      </c>
      <c r="AB32" s="16"/>
      <c r="AC32" s="16">
        <f>AA32*5</f>
        <v>12.5</v>
      </c>
      <c r="AD32" s="16" t="s">
        <v>264</v>
      </c>
      <c r="AE32" s="16">
        <f>AC32*9</f>
        <v>112.5</v>
      </c>
    </row>
    <row r="33" spans="1:31" ht="17.100000000000001" customHeight="1">
      <c r="A33" s="298"/>
      <c r="B33" s="293"/>
      <c r="C33" s="49" t="s">
        <v>368</v>
      </c>
      <c r="D33" s="50"/>
      <c r="E33" s="99">
        <v>5</v>
      </c>
      <c r="F33" s="153"/>
      <c r="G33" s="154"/>
      <c r="H33" s="153"/>
      <c r="I33" s="57"/>
      <c r="J33" s="57"/>
      <c r="K33" s="58"/>
      <c r="L33" s="49"/>
      <c r="M33" s="50"/>
      <c r="N33" s="50"/>
      <c r="O33" s="153"/>
      <c r="P33" s="154"/>
      <c r="Q33" s="153"/>
      <c r="R33" s="57"/>
      <c r="T33" s="57"/>
      <c r="U33" s="304"/>
      <c r="V33" s="177">
        <f>(X28*2)+(X29*7)+(X30*1)</f>
        <v>28.900000000000002</v>
      </c>
      <c r="W33" s="72" t="s">
        <v>271</v>
      </c>
      <c r="X33" s="113"/>
      <c r="Y33" s="13"/>
      <c r="Z33" s="12" t="s">
        <v>272</v>
      </c>
      <c r="AD33" s="12">
        <f>AA33*15</f>
        <v>0</v>
      </c>
    </row>
    <row r="34" spans="1:31" ht="17.100000000000001" customHeight="1">
      <c r="A34" s="74" t="s">
        <v>273</v>
      </c>
      <c r="B34" s="75"/>
      <c r="C34" s="158"/>
      <c r="D34" s="154"/>
      <c r="E34" s="153"/>
      <c r="F34" s="153"/>
      <c r="G34" s="154"/>
      <c r="H34" s="153"/>
      <c r="I34" s="153"/>
      <c r="J34" s="154"/>
      <c r="K34" s="153"/>
      <c r="L34" s="153"/>
      <c r="M34" s="154"/>
      <c r="N34" s="153"/>
      <c r="O34" s="153"/>
      <c r="P34" s="154"/>
      <c r="Q34" s="153"/>
      <c r="R34" s="153"/>
      <c r="S34" s="154"/>
      <c r="T34" s="100"/>
      <c r="U34" s="295"/>
      <c r="V34" s="61" t="s">
        <v>116</v>
      </c>
      <c r="W34" s="76"/>
      <c r="X34" s="113"/>
      <c r="Y34" s="12"/>
      <c r="AB34" s="12">
        <f>SUM(AB29:AB33)</f>
        <v>27.4</v>
      </c>
      <c r="AC34" s="12">
        <f>SUM(AC29:AC33)</f>
        <v>22.5</v>
      </c>
      <c r="AD34" s="12">
        <f>SUM(AD29:AD33)</f>
        <v>95</v>
      </c>
      <c r="AE34" s="12">
        <f>AB34*4+AC34*9+AD34*4</f>
        <v>692.1</v>
      </c>
    </row>
    <row r="35" spans="1:31" ht="17.100000000000001" customHeight="1" thickBot="1">
      <c r="A35" s="120"/>
      <c r="B35" s="121"/>
      <c r="C35" s="122"/>
      <c r="D35" s="122"/>
      <c r="E35" s="123"/>
      <c r="F35" s="123"/>
      <c r="G35" s="122"/>
      <c r="H35" s="123"/>
      <c r="I35" s="123"/>
      <c r="J35" s="122"/>
      <c r="K35" s="123"/>
      <c r="L35" s="123"/>
      <c r="M35" s="122"/>
      <c r="N35" s="123"/>
      <c r="O35" s="123"/>
      <c r="P35" s="122"/>
      <c r="Q35" s="123"/>
      <c r="R35" s="123"/>
      <c r="S35" s="122"/>
      <c r="T35" s="123"/>
      <c r="U35" s="296"/>
      <c r="V35" s="180">
        <f>(V29+V33)*4+V31*9</f>
        <v>742.1</v>
      </c>
      <c r="W35" s="125"/>
      <c r="X35" s="126"/>
      <c r="Y35" s="13"/>
      <c r="AB35" s="84">
        <f>AB34*4/AE34</f>
        <v>0.1583586186967201</v>
      </c>
      <c r="AC35" s="84">
        <f>AC34*9/AE34</f>
        <v>0.29258777633289984</v>
      </c>
      <c r="AD35" s="84">
        <f>AD34*4/AE34</f>
        <v>0.54905360497038003</v>
      </c>
    </row>
    <row r="36" spans="1:31" ht="17.100000000000001" customHeight="1">
      <c r="A36" s="27">
        <v>2</v>
      </c>
      <c r="B36" s="292"/>
      <c r="C36" s="229" t="str">
        <f>玉美彰化菜單!Q33</f>
        <v>胚芽飯</v>
      </c>
      <c r="D36" s="229" t="s">
        <v>274</v>
      </c>
      <c r="E36" s="229"/>
      <c r="F36" s="229" t="str">
        <f>玉美彰化菜單!Q34</f>
        <v>蒜泥白肉</v>
      </c>
      <c r="G36" s="226" t="s">
        <v>276</v>
      </c>
      <c r="H36" s="229"/>
      <c r="I36" s="229" t="str">
        <f>玉美彰化菜單!Q35</f>
        <v>香菇蒸蛋</v>
      </c>
      <c r="J36" s="226" t="s">
        <v>274</v>
      </c>
      <c r="K36" s="229"/>
      <c r="L36" s="229" t="str">
        <f>玉美彰化菜單!Q36</f>
        <v>白菜什錦(豆)</v>
      </c>
      <c r="M36" s="226" t="s">
        <v>276</v>
      </c>
      <c r="N36" s="229"/>
      <c r="O36" s="229" t="str">
        <f>玉美彰化菜單!Q37</f>
        <v>深色蔬菜</v>
      </c>
      <c r="P36" s="229" t="s">
        <v>277</v>
      </c>
      <c r="Q36" s="229"/>
      <c r="R36" s="229" t="str">
        <f>玉美彰化菜單!Q38</f>
        <v>蘿蔔雞湯</v>
      </c>
      <c r="S36" s="229" t="s">
        <v>276</v>
      </c>
      <c r="T36" s="229"/>
      <c r="U36" s="294"/>
      <c r="V36" s="29" t="s">
        <v>29</v>
      </c>
      <c r="W36" s="30" t="s">
        <v>254</v>
      </c>
      <c r="X36" s="119">
        <v>6</v>
      </c>
      <c r="Y36" s="129"/>
      <c r="AB36" s="12" t="s">
        <v>255</v>
      </c>
      <c r="AC36" s="12" t="s">
        <v>256</v>
      </c>
      <c r="AD36" s="12" t="s">
        <v>257</v>
      </c>
      <c r="AE36" s="12" t="s">
        <v>258</v>
      </c>
    </row>
    <row r="37" spans="1:31" ht="16.5">
      <c r="A37" s="32" t="s">
        <v>86</v>
      </c>
      <c r="B37" s="293"/>
      <c r="C37" s="33" t="s">
        <v>284</v>
      </c>
      <c r="D37" s="34"/>
      <c r="E37" s="34">
        <v>80</v>
      </c>
      <c r="F37" s="39" t="s">
        <v>311</v>
      </c>
      <c r="G37" s="39"/>
      <c r="H37" s="34">
        <v>45</v>
      </c>
      <c r="I37" s="39" t="s">
        <v>298</v>
      </c>
      <c r="J37" s="183"/>
      <c r="K37" s="34">
        <v>35</v>
      </c>
      <c r="L37" s="39" t="s">
        <v>312</v>
      </c>
      <c r="M37" s="41"/>
      <c r="N37" s="34">
        <v>70</v>
      </c>
      <c r="O37" s="43" t="s">
        <v>313</v>
      </c>
      <c r="P37" s="44"/>
      <c r="Q37" s="45">
        <v>100</v>
      </c>
      <c r="R37" s="95" t="s">
        <v>314</v>
      </c>
      <c r="S37" s="183"/>
      <c r="T37" s="34">
        <v>40</v>
      </c>
      <c r="U37" s="295"/>
      <c r="V37" s="184">
        <f>(X36*15)+(X38*5)</f>
        <v>102</v>
      </c>
      <c r="W37" s="47" t="s">
        <v>259</v>
      </c>
      <c r="X37" s="113">
        <v>2</v>
      </c>
      <c r="Z37" s="16" t="s">
        <v>260</v>
      </c>
      <c r="AA37" s="16">
        <v>5.5</v>
      </c>
      <c r="AB37" s="16">
        <f>AA37*2</f>
        <v>11</v>
      </c>
      <c r="AC37" s="16"/>
      <c r="AD37" s="16">
        <f>AA37*15</f>
        <v>82.5</v>
      </c>
      <c r="AE37" s="16">
        <f>AB37*4+AD37*4</f>
        <v>374</v>
      </c>
    </row>
    <row r="38" spans="1:31" ht="16.5">
      <c r="A38" s="32">
        <v>20</v>
      </c>
      <c r="B38" s="293"/>
      <c r="C38" s="49" t="s">
        <v>315</v>
      </c>
      <c r="D38" s="50"/>
      <c r="E38" s="50">
        <v>40</v>
      </c>
      <c r="F38" s="60" t="s">
        <v>307</v>
      </c>
      <c r="G38" s="57"/>
      <c r="H38" s="50">
        <v>15</v>
      </c>
      <c r="I38" s="60" t="s">
        <v>316</v>
      </c>
      <c r="J38" s="185"/>
      <c r="K38" s="50">
        <v>3</v>
      </c>
      <c r="L38" s="55" t="s">
        <v>296</v>
      </c>
      <c r="M38" s="57"/>
      <c r="N38" s="50">
        <v>5</v>
      </c>
      <c r="O38" s="68"/>
      <c r="P38" s="68"/>
      <c r="Q38" s="68"/>
      <c r="R38" s="60" t="s">
        <v>296</v>
      </c>
      <c r="S38" s="185"/>
      <c r="T38" s="50">
        <v>5</v>
      </c>
      <c r="U38" s="295"/>
      <c r="V38" s="61" t="s">
        <v>28</v>
      </c>
      <c r="W38" s="62" t="s">
        <v>262</v>
      </c>
      <c r="X38" s="113">
        <v>2.4</v>
      </c>
      <c r="Z38" s="63" t="s">
        <v>263</v>
      </c>
      <c r="AA38" s="16">
        <v>2</v>
      </c>
      <c r="AB38" s="64">
        <f>AA38*7</f>
        <v>14</v>
      </c>
      <c r="AC38" s="16">
        <f>AA38*5</f>
        <v>10</v>
      </c>
      <c r="AD38" s="16" t="s">
        <v>264</v>
      </c>
      <c r="AE38" s="65">
        <f>AB38*4+AC38*9</f>
        <v>146</v>
      </c>
    </row>
    <row r="39" spans="1:31" ht="16.5">
      <c r="A39" s="32" t="s">
        <v>103</v>
      </c>
      <c r="B39" s="293"/>
      <c r="C39" s="49"/>
      <c r="D39" s="50"/>
      <c r="E39" s="58"/>
      <c r="F39" s="60" t="s">
        <v>317</v>
      </c>
      <c r="G39" s="57"/>
      <c r="H39" s="58">
        <v>1</v>
      </c>
      <c r="I39" s="57"/>
      <c r="J39" s="185"/>
      <c r="K39" s="50"/>
      <c r="L39" s="60" t="s">
        <v>318</v>
      </c>
      <c r="M39" s="57"/>
      <c r="N39" s="50">
        <v>3</v>
      </c>
      <c r="O39" s="68"/>
      <c r="P39" s="71"/>
      <c r="Q39" s="68"/>
      <c r="R39" s="55" t="s">
        <v>319</v>
      </c>
      <c r="S39" s="185"/>
      <c r="T39" s="50">
        <v>3</v>
      </c>
      <c r="U39" s="295"/>
      <c r="V39" s="46">
        <f>(X37*5)+(X39*5)</f>
        <v>22.5</v>
      </c>
      <c r="W39" s="62" t="s">
        <v>265</v>
      </c>
      <c r="X39" s="113">
        <v>2.5</v>
      </c>
      <c r="Z39" s="12" t="s">
        <v>266</v>
      </c>
      <c r="AA39" s="16">
        <v>2.4</v>
      </c>
      <c r="AB39" s="16">
        <f>AA39*1</f>
        <v>2.4</v>
      </c>
      <c r="AC39" s="16" t="s">
        <v>320</v>
      </c>
      <c r="AD39" s="16">
        <f>AA39*5</f>
        <v>12</v>
      </c>
      <c r="AE39" s="16">
        <f>AB39*4+AD39*4</f>
        <v>57.6</v>
      </c>
    </row>
    <row r="40" spans="1:31" ht="16.5">
      <c r="A40" s="297" t="s">
        <v>321</v>
      </c>
      <c r="B40" s="293"/>
      <c r="C40" s="49"/>
      <c r="D40" s="50"/>
      <c r="E40" s="58"/>
      <c r="F40" s="67"/>
      <c r="G40" s="58"/>
      <c r="H40" s="69"/>
      <c r="I40" s="57"/>
      <c r="J40" s="57"/>
      <c r="K40" s="58"/>
      <c r="L40" s="179" t="s">
        <v>417</v>
      </c>
      <c r="M40" s="60" t="s">
        <v>378</v>
      </c>
      <c r="N40" s="50">
        <v>3</v>
      </c>
      <c r="O40" s="68"/>
      <c r="P40" s="68"/>
      <c r="Q40" s="68"/>
      <c r="R40" s="57"/>
      <c r="S40" s="185"/>
      <c r="T40" s="69"/>
      <c r="U40" s="295"/>
      <c r="V40" s="61" t="s">
        <v>30</v>
      </c>
      <c r="W40" s="62" t="s">
        <v>322</v>
      </c>
      <c r="X40" s="113"/>
      <c r="Z40" s="12" t="s">
        <v>323</v>
      </c>
      <c r="AA40" s="16">
        <v>2.5</v>
      </c>
      <c r="AB40" s="16"/>
      <c r="AC40" s="16">
        <f>AA40*5</f>
        <v>12.5</v>
      </c>
      <c r="AD40" s="16" t="s">
        <v>264</v>
      </c>
      <c r="AE40" s="16">
        <f>AC40*9</f>
        <v>112.5</v>
      </c>
    </row>
    <row r="41" spans="1:31" ht="16.5">
      <c r="A41" s="298"/>
      <c r="B41" s="293"/>
      <c r="C41" s="49"/>
      <c r="D41" s="50"/>
      <c r="E41" s="99"/>
      <c r="F41" s="68"/>
      <c r="G41" s="71"/>
      <c r="H41" s="68"/>
      <c r="I41" s="50"/>
      <c r="J41" s="50"/>
      <c r="K41" s="69"/>
      <c r="L41" s="50"/>
      <c r="M41" s="50"/>
      <c r="N41" s="69"/>
      <c r="O41" s="68"/>
      <c r="P41" s="71"/>
      <c r="Q41" s="68"/>
      <c r="R41" s="57"/>
      <c r="S41" s="185"/>
      <c r="T41" s="69"/>
      <c r="U41" s="295"/>
      <c r="V41" s="46">
        <f>(X36*2)+(X37*7)+(X38*1)</f>
        <v>28.4</v>
      </c>
      <c r="W41" s="72" t="s">
        <v>271</v>
      </c>
      <c r="X41" s="113"/>
      <c r="Z41" s="12" t="s">
        <v>324</v>
      </c>
      <c r="AD41" s="12">
        <f>AA41*15</f>
        <v>0</v>
      </c>
    </row>
    <row r="42" spans="1:31" ht="16.5">
      <c r="A42" s="74" t="s">
        <v>273</v>
      </c>
      <c r="B42" s="75"/>
      <c r="C42" s="71"/>
      <c r="D42" s="71"/>
      <c r="E42" s="68"/>
      <c r="F42" s="68"/>
      <c r="G42" s="71"/>
      <c r="H42" s="68"/>
      <c r="I42" s="58"/>
      <c r="J42" s="58"/>
      <c r="K42" s="69"/>
      <c r="L42" s="49"/>
      <c r="M42" s="50"/>
      <c r="N42" s="69"/>
      <c r="O42" s="68"/>
      <c r="P42" s="71"/>
      <c r="Q42" s="68"/>
      <c r="R42" s="68"/>
      <c r="S42" s="71"/>
      <c r="T42" s="68"/>
      <c r="U42" s="295"/>
      <c r="V42" s="61" t="s">
        <v>116</v>
      </c>
      <c r="W42" s="76"/>
      <c r="X42" s="113"/>
      <c r="AB42" s="12">
        <f>SUM(AB37:AB41)</f>
        <v>27.4</v>
      </c>
      <c r="AC42" s="12">
        <f>SUM(AC37:AC41)</f>
        <v>22.5</v>
      </c>
      <c r="AD42" s="12">
        <f>SUM(AD37:AD41)</f>
        <v>94.5</v>
      </c>
      <c r="AE42" s="12">
        <f>AB42*4+AC42*9+AD42*4</f>
        <v>690.1</v>
      </c>
    </row>
    <row r="43" spans="1:31" ht="17.25" thickBot="1">
      <c r="A43" s="120"/>
      <c r="B43" s="121"/>
      <c r="C43" s="122"/>
      <c r="D43" s="122"/>
      <c r="E43" s="123"/>
      <c r="F43" s="123"/>
      <c r="G43" s="122"/>
      <c r="H43" s="123"/>
      <c r="I43" s="123"/>
      <c r="J43" s="122"/>
      <c r="K43" s="123"/>
      <c r="L43" s="123"/>
      <c r="M43" s="122"/>
      <c r="N43" s="123"/>
      <c r="O43" s="123"/>
      <c r="P43" s="122"/>
      <c r="Q43" s="123"/>
      <c r="R43" s="123"/>
      <c r="S43" s="122"/>
      <c r="T43" s="123"/>
      <c r="U43" s="296"/>
      <c r="V43" s="180">
        <f>(V37+V41)*4+V39*9</f>
        <v>724.1</v>
      </c>
      <c r="W43" s="125"/>
      <c r="X43" s="126"/>
      <c r="AB43" s="84">
        <f>AB42*4/AE42</f>
        <v>0.1588175626720765</v>
      </c>
      <c r="AC43" s="84">
        <f>AC42*9/AE42</f>
        <v>0.29343573395160122</v>
      </c>
      <c r="AD43" s="84">
        <f>AD42*4/AE42</f>
        <v>0.54774670337632225</v>
      </c>
    </row>
    <row r="44" spans="1:31" ht="28.5">
      <c r="A44" s="215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25" zoomScaleNormal="100" workbookViewId="0">
      <selection activeCell="M13" sqref="M13"/>
    </sheetView>
  </sheetViews>
  <sheetFormatPr defaultRowHeight="20.25"/>
  <cols>
    <col min="1" max="1" width="5.625" style="127" customWidth="1"/>
    <col min="2" max="2" width="0" style="26" hidden="1" customWidth="1"/>
    <col min="3" max="3" width="12.625" style="26" customWidth="1"/>
    <col min="4" max="4" width="4.625" style="128" customWidth="1"/>
    <col min="5" max="5" width="4.625" style="26" customWidth="1"/>
    <col min="6" max="6" width="12.625" style="26" customWidth="1"/>
    <col min="7" max="7" width="4.625" style="128" customWidth="1"/>
    <col min="8" max="8" width="4.625" style="26" customWidth="1"/>
    <col min="9" max="9" width="12.625" style="26" customWidth="1"/>
    <col min="10" max="10" width="4.625" style="128" customWidth="1"/>
    <col min="11" max="11" width="4.625" style="26" customWidth="1"/>
    <col min="12" max="12" width="12.625" style="26" customWidth="1"/>
    <col min="13" max="13" width="4.625" style="128" customWidth="1"/>
    <col min="14" max="14" width="4.625" style="26" customWidth="1"/>
    <col min="15" max="15" width="12.625" style="26" customWidth="1"/>
    <col min="16" max="16" width="4.625" style="128" customWidth="1"/>
    <col min="17" max="17" width="4.625" style="26" customWidth="1"/>
    <col min="18" max="18" width="12.625" style="26" customWidth="1"/>
    <col min="19" max="19" width="4.625" style="128" customWidth="1"/>
    <col min="20" max="20" width="4.625" style="26" customWidth="1"/>
    <col min="21" max="21" width="5.625" style="26" customWidth="1"/>
    <col min="22" max="22" width="12.625" style="132" customWidth="1"/>
    <col min="23" max="23" width="12.625" style="133" customWidth="1"/>
    <col min="24" max="24" width="5.625" style="135" customWidth="1"/>
    <col min="25" max="25" width="6.625" style="26" hidden="1" customWidth="1"/>
    <col min="26" max="26" width="6" style="12" hidden="1" customWidth="1"/>
    <col min="27" max="27" width="5.5" style="16" hidden="1" customWidth="1"/>
    <col min="28" max="28" width="7.75" style="12" hidden="1" customWidth="1"/>
    <col min="29" max="29" width="8" style="12" hidden="1" customWidth="1"/>
    <col min="30" max="30" width="7.875" style="12" hidden="1" customWidth="1"/>
    <col min="31" max="31" width="7.5" style="12" hidden="1" customWidth="1"/>
    <col min="32" max="16384" width="9" style="26"/>
  </cols>
  <sheetData>
    <row r="1" spans="1:37" s="221" customFormat="1" ht="20.100000000000001" customHeight="1">
      <c r="A1" s="303" t="s">
        <v>436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220"/>
      <c r="AA1" s="222"/>
    </row>
    <row r="2" spans="1:37" s="12" customFormat="1" ht="17.100000000000001" customHeight="1" thickBot="1">
      <c r="A2" s="9" t="s">
        <v>247</v>
      </c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1"/>
      <c r="T2" s="11"/>
      <c r="U2" s="11"/>
      <c r="V2" s="13"/>
      <c r="W2" s="14"/>
      <c r="X2" s="15"/>
      <c r="Y2" s="13"/>
      <c r="AA2" s="16"/>
    </row>
    <row r="3" spans="1:37" ht="17.100000000000001" customHeight="1">
      <c r="A3" s="17" t="s">
        <v>65</v>
      </c>
      <c r="B3" s="18" t="s">
        <v>66</v>
      </c>
      <c r="C3" s="19" t="s">
        <v>67</v>
      </c>
      <c r="D3" s="20" t="s">
        <v>248</v>
      </c>
      <c r="E3" s="20" t="s">
        <v>249</v>
      </c>
      <c r="F3" s="19" t="s">
        <v>70</v>
      </c>
      <c r="G3" s="20" t="s">
        <v>248</v>
      </c>
      <c r="H3" s="20" t="s">
        <v>249</v>
      </c>
      <c r="I3" s="19" t="s">
        <v>71</v>
      </c>
      <c r="J3" s="20" t="s">
        <v>248</v>
      </c>
      <c r="K3" s="20" t="s">
        <v>249</v>
      </c>
      <c r="L3" s="19" t="s">
        <v>71</v>
      </c>
      <c r="M3" s="20" t="s">
        <v>248</v>
      </c>
      <c r="N3" s="20" t="s">
        <v>249</v>
      </c>
      <c r="O3" s="19" t="s">
        <v>71</v>
      </c>
      <c r="P3" s="20" t="s">
        <v>248</v>
      </c>
      <c r="Q3" s="20" t="s">
        <v>249</v>
      </c>
      <c r="R3" s="21" t="s">
        <v>72</v>
      </c>
      <c r="S3" s="20" t="s">
        <v>248</v>
      </c>
      <c r="T3" s="20" t="s">
        <v>249</v>
      </c>
      <c r="U3" s="22" t="s">
        <v>451</v>
      </c>
      <c r="V3" s="23" t="s">
        <v>73</v>
      </c>
      <c r="W3" s="24" t="s">
        <v>251</v>
      </c>
      <c r="X3" s="25" t="s">
        <v>252</v>
      </c>
      <c r="Y3" s="16"/>
      <c r="Z3" s="16"/>
      <c r="AF3" s="12"/>
      <c r="AG3" s="16"/>
      <c r="AH3" s="12"/>
      <c r="AI3" s="12"/>
      <c r="AJ3" s="12"/>
      <c r="AK3" s="12"/>
    </row>
    <row r="4" spans="1:37" ht="17.100000000000001" customHeight="1">
      <c r="A4" s="27">
        <v>2</v>
      </c>
      <c r="B4" s="292"/>
      <c r="C4" s="252" t="str">
        <f>玉美彰化菜單!A42</f>
        <v>白飯</v>
      </c>
      <c r="D4" s="225" t="s">
        <v>274</v>
      </c>
      <c r="E4" s="253"/>
      <c r="F4" s="252" t="str">
        <f>玉美彰化菜單!A43</f>
        <v>茄汁燒雞</v>
      </c>
      <c r="G4" s="228" t="s">
        <v>276</v>
      </c>
      <c r="H4" s="253"/>
      <c r="I4" s="252" t="str">
        <f>玉美彰化菜單!A44</f>
        <v>花瓜干丁(豆.醃)</v>
      </c>
      <c r="J4" s="228" t="s">
        <v>276</v>
      </c>
      <c r="K4" s="253"/>
      <c r="L4" s="252" t="str">
        <f>玉美彰化菜單!A45</f>
        <v>雙花炒菇</v>
      </c>
      <c r="M4" s="228" t="s">
        <v>276</v>
      </c>
      <c r="N4" s="253"/>
      <c r="O4" s="252" t="str">
        <f>玉美彰化菜單!A46</f>
        <v>深色蔬菜</v>
      </c>
      <c r="P4" s="225" t="s">
        <v>277</v>
      </c>
      <c r="Q4" s="253"/>
      <c r="R4" s="252" t="str">
        <f>玉美彰化菜單!A47</f>
        <v>什錦羹湯(芡)</v>
      </c>
      <c r="S4" s="225" t="s">
        <v>276</v>
      </c>
      <c r="T4" s="254"/>
      <c r="U4" s="294"/>
      <c r="V4" s="29" t="s">
        <v>253</v>
      </c>
      <c r="W4" s="30" t="s">
        <v>254</v>
      </c>
      <c r="X4" s="31">
        <v>6</v>
      </c>
      <c r="Y4" s="12"/>
      <c r="AB4" s="12" t="s">
        <v>255</v>
      </c>
      <c r="AC4" s="12" t="s">
        <v>256</v>
      </c>
      <c r="AD4" s="12" t="s">
        <v>257</v>
      </c>
      <c r="AE4" s="12" t="s">
        <v>258</v>
      </c>
      <c r="AF4" s="12"/>
      <c r="AG4" s="16"/>
      <c r="AH4" s="12"/>
      <c r="AI4" s="12"/>
      <c r="AJ4" s="12"/>
      <c r="AK4" s="12"/>
    </row>
    <row r="5" spans="1:37" ht="17.100000000000001" customHeight="1">
      <c r="A5" s="32" t="s">
        <v>86</v>
      </c>
      <c r="B5" s="293"/>
      <c r="C5" s="33" t="s">
        <v>284</v>
      </c>
      <c r="D5" s="34"/>
      <c r="E5" s="138">
        <v>120</v>
      </c>
      <c r="F5" s="33" t="s">
        <v>285</v>
      </c>
      <c r="H5" s="34">
        <v>60</v>
      </c>
      <c r="I5" s="95" t="s">
        <v>325</v>
      </c>
      <c r="J5" s="128" t="s">
        <v>379</v>
      </c>
      <c r="K5" s="41">
        <v>35</v>
      </c>
      <c r="L5" s="39" t="s">
        <v>287</v>
      </c>
      <c r="N5" s="41">
        <v>35</v>
      </c>
      <c r="O5" s="138" t="s">
        <v>288</v>
      </c>
      <c r="P5" s="44"/>
      <c r="Q5" s="45">
        <v>100</v>
      </c>
      <c r="R5" s="95" t="s">
        <v>312</v>
      </c>
      <c r="T5" s="41">
        <v>30</v>
      </c>
      <c r="U5" s="295"/>
      <c r="V5" s="46">
        <f>(X4*15)+(X6*5)</f>
        <v>102</v>
      </c>
      <c r="W5" s="47" t="s">
        <v>259</v>
      </c>
      <c r="X5" s="48">
        <v>2</v>
      </c>
      <c r="Y5" s="13"/>
      <c r="Z5" s="16" t="s">
        <v>260</v>
      </c>
      <c r="AA5" s="16">
        <v>6</v>
      </c>
      <c r="AB5" s="16">
        <f>AA5*2</f>
        <v>12</v>
      </c>
      <c r="AC5" s="16"/>
      <c r="AD5" s="16">
        <f>AA5*15</f>
        <v>90</v>
      </c>
      <c r="AE5" s="16">
        <f>AB5*4+AD5*4</f>
        <v>408</v>
      </c>
      <c r="AF5" s="16"/>
      <c r="AG5" s="16"/>
      <c r="AH5" s="16"/>
      <c r="AI5" s="16"/>
      <c r="AJ5" s="16"/>
      <c r="AK5" s="16"/>
    </row>
    <row r="6" spans="1:37" ht="17.100000000000001" customHeight="1">
      <c r="A6" s="32">
        <v>22</v>
      </c>
      <c r="B6" s="293"/>
      <c r="C6" s="49"/>
      <c r="D6" s="50"/>
      <c r="E6" s="140"/>
      <c r="F6" s="49" t="s">
        <v>307</v>
      </c>
      <c r="G6" s="50"/>
      <c r="H6" s="140">
        <v>10</v>
      </c>
      <c r="I6" s="55" t="s">
        <v>326</v>
      </c>
      <c r="J6" s="186" t="s">
        <v>327</v>
      </c>
      <c r="K6" s="57">
        <v>10</v>
      </c>
      <c r="L6" s="60" t="s">
        <v>328</v>
      </c>
      <c r="N6" s="57">
        <v>25</v>
      </c>
      <c r="O6" s="68"/>
      <c r="P6" s="68"/>
      <c r="Q6" s="68"/>
      <c r="R6" s="193" t="s">
        <v>97</v>
      </c>
      <c r="S6" s="199"/>
      <c r="T6" s="195">
        <v>5</v>
      </c>
      <c r="U6" s="295"/>
      <c r="V6" s="61" t="s">
        <v>261</v>
      </c>
      <c r="W6" s="62" t="s">
        <v>262</v>
      </c>
      <c r="X6" s="48">
        <v>2.4</v>
      </c>
      <c r="Y6" s="12"/>
      <c r="Z6" s="63" t="s">
        <v>263</v>
      </c>
      <c r="AA6" s="16">
        <v>2</v>
      </c>
      <c r="AB6" s="64">
        <f>AA6*7</f>
        <v>14</v>
      </c>
      <c r="AC6" s="16">
        <f>AA6*5</f>
        <v>10</v>
      </c>
      <c r="AD6" s="16" t="s">
        <v>264</v>
      </c>
      <c r="AE6" s="65">
        <f>AB6*4+AC6*9</f>
        <v>146</v>
      </c>
      <c r="AF6" s="63"/>
      <c r="AG6" s="16"/>
      <c r="AH6" s="64"/>
      <c r="AI6" s="16"/>
      <c r="AJ6" s="16"/>
      <c r="AK6" s="65"/>
    </row>
    <row r="7" spans="1:37" ht="17.100000000000001" customHeight="1">
      <c r="A7" s="32" t="s">
        <v>103</v>
      </c>
      <c r="B7" s="293"/>
      <c r="C7" s="68"/>
      <c r="D7" s="68"/>
      <c r="E7" s="68"/>
      <c r="F7" s="49" t="s">
        <v>296</v>
      </c>
      <c r="G7" s="50"/>
      <c r="H7" s="140">
        <v>5</v>
      </c>
      <c r="I7" s="60" t="s">
        <v>329</v>
      </c>
      <c r="J7" s="57"/>
      <c r="K7" s="140">
        <v>1</v>
      </c>
      <c r="L7" s="60" t="s">
        <v>308</v>
      </c>
      <c r="N7" s="57">
        <v>10</v>
      </c>
      <c r="O7" s="68"/>
      <c r="P7" s="71"/>
      <c r="Q7" s="68"/>
      <c r="R7" s="210" t="s">
        <v>89</v>
      </c>
      <c r="S7" s="194"/>
      <c r="T7" s="206">
        <v>5</v>
      </c>
      <c r="U7" s="295"/>
      <c r="V7" s="46">
        <f>(X5*5)+(X7*5)</f>
        <v>22.5</v>
      </c>
      <c r="W7" s="62" t="s">
        <v>265</v>
      </c>
      <c r="X7" s="48">
        <v>2.5</v>
      </c>
      <c r="Y7" s="13"/>
      <c r="Z7" s="12" t="s">
        <v>266</v>
      </c>
      <c r="AA7" s="16">
        <v>2.2999999999999998</v>
      </c>
      <c r="AB7" s="16">
        <f>AA7*1</f>
        <v>2.2999999999999998</v>
      </c>
      <c r="AC7" s="16" t="s">
        <v>264</v>
      </c>
      <c r="AD7" s="16">
        <f>AA7*5</f>
        <v>11.5</v>
      </c>
      <c r="AE7" s="16">
        <f>AB7*4+AD7*4</f>
        <v>55.2</v>
      </c>
      <c r="AF7" s="12"/>
      <c r="AG7" s="16"/>
      <c r="AH7" s="16"/>
      <c r="AI7" s="16"/>
      <c r="AJ7" s="16"/>
      <c r="AK7" s="16"/>
    </row>
    <row r="8" spans="1:37" ht="17.100000000000001" customHeight="1">
      <c r="A8" s="298" t="s">
        <v>267</v>
      </c>
      <c r="B8" s="293"/>
      <c r="C8" s="68"/>
      <c r="D8" s="68"/>
      <c r="E8" s="68"/>
      <c r="F8" s="60"/>
      <c r="G8" s="50"/>
      <c r="H8" s="69"/>
      <c r="I8" s="49" t="s">
        <v>330</v>
      </c>
      <c r="J8" s="50"/>
      <c r="K8" s="159">
        <v>1</v>
      </c>
      <c r="L8" s="57" t="s">
        <v>169</v>
      </c>
      <c r="N8" s="57">
        <v>5</v>
      </c>
      <c r="O8" s="68"/>
      <c r="P8" s="71"/>
      <c r="Q8" s="68"/>
      <c r="R8" s="210" t="s">
        <v>104</v>
      </c>
      <c r="S8" s="194"/>
      <c r="T8" s="206">
        <v>3</v>
      </c>
      <c r="U8" s="295"/>
      <c r="V8" s="61" t="s">
        <v>268</v>
      </c>
      <c r="W8" s="62" t="s">
        <v>269</v>
      </c>
      <c r="X8" s="48"/>
      <c r="Y8" s="12"/>
      <c r="Z8" s="12" t="s">
        <v>270</v>
      </c>
      <c r="AA8" s="16">
        <v>2.5</v>
      </c>
      <c r="AB8" s="16"/>
      <c r="AC8" s="16">
        <f>AA8*5</f>
        <v>12.5</v>
      </c>
      <c r="AD8" s="16" t="s">
        <v>264</v>
      </c>
      <c r="AE8" s="16">
        <f>AC8*9</f>
        <v>112.5</v>
      </c>
      <c r="AF8" s="12"/>
      <c r="AG8" s="16"/>
      <c r="AH8" s="16"/>
      <c r="AI8" s="16"/>
      <c r="AJ8" s="16"/>
      <c r="AK8" s="16"/>
    </row>
    <row r="9" spans="1:37" ht="17.100000000000001" customHeight="1">
      <c r="A9" s="298"/>
      <c r="B9" s="293"/>
      <c r="C9" s="68"/>
      <c r="D9" s="68"/>
      <c r="E9" s="68"/>
      <c r="F9" s="140"/>
      <c r="G9" s="140"/>
      <c r="H9" s="69"/>
      <c r="I9" s="140"/>
      <c r="J9" s="140"/>
      <c r="K9" s="69"/>
      <c r="L9" s="140" t="s">
        <v>331</v>
      </c>
      <c r="M9" s="140"/>
      <c r="N9" s="69">
        <v>5</v>
      </c>
      <c r="O9" s="68"/>
      <c r="P9" s="71"/>
      <c r="Q9" s="68"/>
      <c r="R9" s="206" t="s">
        <v>108</v>
      </c>
      <c r="S9" s="206"/>
      <c r="T9" s="206">
        <v>3</v>
      </c>
      <c r="U9" s="295"/>
      <c r="V9" s="46">
        <f>(X4*2)+(X5*7)+(X6*1)</f>
        <v>28.4</v>
      </c>
      <c r="W9" s="72" t="s">
        <v>271</v>
      </c>
      <c r="X9" s="73"/>
      <c r="Y9" s="13"/>
      <c r="Z9" s="12" t="s">
        <v>272</v>
      </c>
      <c r="AD9" s="12">
        <f>AA9*15</f>
        <v>0</v>
      </c>
      <c r="AF9" s="12"/>
      <c r="AG9" s="16"/>
      <c r="AH9" s="12"/>
      <c r="AI9" s="12"/>
      <c r="AJ9" s="12"/>
      <c r="AK9" s="12"/>
    </row>
    <row r="10" spans="1:37" ht="17.100000000000001" customHeight="1">
      <c r="A10" s="74" t="s">
        <v>273</v>
      </c>
      <c r="B10" s="75"/>
      <c r="C10" s="68"/>
      <c r="D10" s="71"/>
      <c r="E10" s="68"/>
      <c r="F10" s="68"/>
      <c r="G10" s="71"/>
      <c r="H10" s="68"/>
      <c r="I10" s="68"/>
      <c r="J10" s="71"/>
      <c r="K10" s="68"/>
      <c r="L10" s="68"/>
      <c r="M10" s="71"/>
      <c r="N10" s="68"/>
      <c r="O10" s="68"/>
      <c r="P10" s="71"/>
      <c r="Q10" s="68"/>
      <c r="R10" s="140"/>
      <c r="S10" s="140"/>
      <c r="T10" s="140"/>
      <c r="U10" s="295"/>
      <c r="V10" s="61" t="s">
        <v>116</v>
      </c>
      <c r="W10" s="76"/>
      <c r="X10" s="48"/>
      <c r="Y10" s="12"/>
      <c r="AB10" s="12">
        <f>SUM(AB5:AB9)</f>
        <v>28.3</v>
      </c>
      <c r="AC10" s="12">
        <f>SUM(AC5:AC9)</f>
        <v>22.5</v>
      </c>
      <c r="AD10" s="12">
        <f>SUM(AD5:AD9)</f>
        <v>101.5</v>
      </c>
      <c r="AE10" s="12">
        <f>AB10*4+AC10*9+AD10*4</f>
        <v>721.7</v>
      </c>
      <c r="AF10" s="12"/>
      <c r="AG10" s="16"/>
      <c r="AH10" s="12"/>
      <c r="AI10" s="12"/>
      <c r="AJ10" s="12"/>
      <c r="AK10" s="12"/>
    </row>
    <row r="11" spans="1:37" ht="17.100000000000001" customHeight="1">
      <c r="A11" s="91"/>
      <c r="B11" s="92"/>
      <c r="C11" s="115"/>
      <c r="D11" s="115"/>
      <c r="E11" s="116"/>
      <c r="F11" s="116"/>
      <c r="G11" s="115"/>
      <c r="H11" s="116"/>
      <c r="I11" s="116"/>
      <c r="J11" s="115"/>
      <c r="K11" s="116"/>
      <c r="L11" s="116"/>
      <c r="M11" s="115"/>
      <c r="N11" s="116"/>
      <c r="O11" s="116"/>
      <c r="P11" s="115"/>
      <c r="Q11" s="116"/>
      <c r="R11" s="116"/>
      <c r="S11" s="115"/>
      <c r="T11" s="116"/>
      <c r="U11" s="302"/>
      <c r="V11" s="187">
        <f>(V5+V9)*4+V7*9</f>
        <v>724.1</v>
      </c>
      <c r="W11" s="82"/>
      <c r="X11" s="83"/>
      <c r="Y11" s="13"/>
      <c r="AB11" s="84">
        <f>AB10*4/AE10</f>
        <v>0.15685187751143134</v>
      </c>
      <c r="AC11" s="84">
        <f>AC10*9/AE10</f>
        <v>0.28058750173202157</v>
      </c>
      <c r="AD11" s="84">
        <f>AD10*4/AE10</f>
        <v>0.562560620756547</v>
      </c>
    </row>
    <row r="12" spans="1:37" ht="17.100000000000001" customHeight="1">
      <c r="A12" s="27">
        <v>2</v>
      </c>
      <c r="B12" s="292"/>
      <c r="C12" s="229" t="str">
        <f>玉美彰化菜單!E42</f>
        <v>蕎麥飯</v>
      </c>
      <c r="D12" s="229" t="s">
        <v>274</v>
      </c>
      <c r="E12" s="229"/>
      <c r="F12" s="229" t="str">
        <f>玉美彰化菜單!E43</f>
        <v>鐵板豬柳</v>
      </c>
      <c r="G12" s="226" t="s">
        <v>276</v>
      </c>
      <c r="H12" s="229"/>
      <c r="I12" s="229" t="str">
        <f>玉美彰化菜單!E44</f>
        <v>蜜汁翅腿</v>
      </c>
      <c r="J12" s="226" t="s">
        <v>279</v>
      </c>
      <c r="K12" s="229"/>
      <c r="L12" s="229" t="str">
        <f>玉美彰化菜單!E45</f>
        <v>蕪菁什錦</v>
      </c>
      <c r="M12" s="226" t="s">
        <v>276</v>
      </c>
      <c r="N12" s="229"/>
      <c r="O12" s="229" t="str">
        <f>玉美彰化菜單!E46</f>
        <v>淺色蔬菜</v>
      </c>
      <c r="P12" s="229" t="s">
        <v>277</v>
      </c>
      <c r="Q12" s="229"/>
      <c r="R12" s="229" t="str">
        <f>玉美彰化菜單!E47</f>
        <v>味噌湯(豆)</v>
      </c>
      <c r="S12" s="229" t="s">
        <v>276</v>
      </c>
      <c r="T12" s="229"/>
      <c r="U12" s="294" t="str">
        <f>玉美彰化菜單!E48</f>
        <v>地瓜片</v>
      </c>
      <c r="V12" s="29" t="s">
        <v>29</v>
      </c>
      <c r="W12" s="30" t="s">
        <v>254</v>
      </c>
      <c r="X12" s="31">
        <v>6.1</v>
      </c>
      <c r="Y12" s="12"/>
      <c r="AB12" s="12" t="s">
        <v>255</v>
      </c>
      <c r="AC12" s="12" t="s">
        <v>256</v>
      </c>
      <c r="AD12" s="12" t="s">
        <v>257</v>
      </c>
      <c r="AE12" s="12" t="s">
        <v>258</v>
      </c>
    </row>
    <row r="13" spans="1:37" ht="17.100000000000001" customHeight="1">
      <c r="A13" s="32" t="s">
        <v>86</v>
      </c>
      <c r="B13" s="293"/>
      <c r="C13" s="160" t="s">
        <v>284</v>
      </c>
      <c r="D13" s="161"/>
      <c r="E13" s="138">
        <v>80</v>
      </c>
      <c r="F13" s="39" t="s">
        <v>332</v>
      </c>
      <c r="G13" s="182"/>
      <c r="H13" s="41">
        <v>40</v>
      </c>
      <c r="I13" s="39" t="s">
        <v>333</v>
      </c>
      <c r="K13" s="39">
        <v>30</v>
      </c>
      <c r="L13" s="39" t="s">
        <v>334</v>
      </c>
      <c r="N13" s="41">
        <v>40</v>
      </c>
      <c r="O13" s="162" t="s">
        <v>288</v>
      </c>
      <c r="P13" s="88"/>
      <c r="Q13" s="35">
        <v>100</v>
      </c>
      <c r="R13" s="95" t="s">
        <v>286</v>
      </c>
      <c r="S13" s="186" t="s">
        <v>335</v>
      </c>
      <c r="T13" s="39">
        <v>30</v>
      </c>
      <c r="U13" s="295"/>
      <c r="V13" s="46">
        <f>(X12*15)+(X14*5)</f>
        <v>101.5</v>
      </c>
      <c r="W13" s="47" t="s">
        <v>259</v>
      </c>
      <c r="X13" s="48">
        <v>2</v>
      </c>
      <c r="Y13" s="13"/>
      <c r="Z13" s="16" t="s">
        <v>260</v>
      </c>
      <c r="AA13" s="16">
        <v>6.1</v>
      </c>
      <c r="AB13" s="16">
        <f>AA13*2</f>
        <v>12.2</v>
      </c>
      <c r="AC13" s="16"/>
      <c r="AD13" s="16">
        <f>AA13*15</f>
        <v>91.5</v>
      </c>
      <c r="AE13" s="16">
        <f>AB13*4+AD13*4</f>
        <v>414.8</v>
      </c>
    </row>
    <row r="14" spans="1:37" ht="17.100000000000001" customHeight="1">
      <c r="A14" s="32">
        <v>23</v>
      </c>
      <c r="B14" s="293"/>
      <c r="C14" s="163" t="s">
        <v>336</v>
      </c>
      <c r="D14" s="50"/>
      <c r="E14" s="140">
        <v>40</v>
      </c>
      <c r="F14" s="55" t="s">
        <v>307</v>
      </c>
      <c r="H14" s="57">
        <v>10</v>
      </c>
      <c r="I14" s="60" t="s">
        <v>337</v>
      </c>
      <c r="K14" s="57">
        <v>0.1</v>
      </c>
      <c r="L14" s="55" t="s">
        <v>338</v>
      </c>
      <c r="M14" s="57"/>
      <c r="N14" s="140">
        <v>20</v>
      </c>
      <c r="O14" s="59"/>
      <c r="P14" s="59"/>
      <c r="Q14" s="59"/>
      <c r="R14" s="60" t="s">
        <v>307</v>
      </c>
      <c r="S14" s="182"/>
      <c r="T14" s="57">
        <v>10</v>
      </c>
      <c r="U14" s="295"/>
      <c r="V14" s="61" t="s">
        <v>28</v>
      </c>
      <c r="W14" s="62" t="s">
        <v>262</v>
      </c>
      <c r="X14" s="48">
        <v>2</v>
      </c>
      <c r="Y14" s="12"/>
      <c r="Z14" s="63" t="s">
        <v>263</v>
      </c>
      <c r="AA14" s="16">
        <v>2</v>
      </c>
      <c r="AB14" s="64">
        <f>AA14*7</f>
        <v>14</v>
      </c>
      <c r="AC14" s="16">
        <f>AA14*5</f>
        <v>10</v>
      </c>
      <c r="AD14" s="16" t="s">
        <v>264</v>
      </c>
      <c r="AE14" s="65">
        <f>AB14*4+AC14*9</f>
        <v>146</v>
      </c>
    </row>
    <row r="15" spans="1:37" ht="17.100000000000001" customHeight="1">
      <c r="A15" s="32" t="s">
        <v>103</v>
      </c>
      <c r="B15" s="293"/>
      <c r="C15" s="66"/>
      <c r="D15" s="66"/>
      <c r="E15" s="59"/>
      <c r="F15" s="55" t="s">
        <v>289</v>
      </c>
      <c r="H15" s="57">
        <v>10</v>
      </c>
      <c r="I15" s="55"/>
      <c r="K15" s="57"/>
      <c r="L15" s="55" t="s">
        <v>339</v>
      </c>
      <c r="M15" s="57"/>
      <c r="N15" s="140">
        <v>10</v>
      </c>
      <c r="O15" s="59"/>
      <c r="P15" s="66"/>
      <c r="Q15" s="59"/>
      <c r="R15" s="55" t="s">
        <v>340</v>
      </c>
      <c r="T15" s="57">
        <v>5</v>
      </c>
      <c r="U15" s="295"/>
      <c r="V15" s="46">
        <f>(X13*5)+(X15*5)</f>
        <v>22.5</v>
      </c>
      <c r="W15" s="62" t="s">
        <v>265</v>
      </c>
      <c r="X15" s="48">
        <v>2.5</v>
      </c>
      <c r="Y15" s="13"/>
      <c r="Z15" s="12" t="s">
        <v>266</v>
      </c>
      <c r="AA15" s="16">
        <v>2</v>
      </c>
      <c r="AB15" s="16">
        <f>AA15*1</f>
        <v>2</v>
      </c>
      <c r="AC15" s="16" t="s">
        <v>264</v>
      </c>
      <c r="AD15" s="16">
        <f>AA15*5</f>
        <v>10</v>
      </c>
      <c r="AE15" s="16">
        <f>AB15*4+AD15*4</f>
        <v>48</v>
      </c>
    </row>
    <row r="16" spans="1:37" ht="17.100000000000001" customHeight="1">
      <c r="A16" s="298" t="s">
        <v>278</v>
      </c>
      <c r="B16" s="293"/>
      <c r="C16" s="66"/>
      <c r="D16" s="66"/>
      <c r="E16" s="59"/>
      <c r="F16" s="165" t="s">
        <v>296</v>
      </c>
      <c r="H16" s="49">
        <v>5</v>
      </c>
      <c r="I16" s="57"/>
      <c r="K16" s="57"/>
      <c r="L16" s="60" t="s">
        <v>296</v>
      </c>
      <c r="M16" s="57"/>
      <c r="N16" s="140">
        <v>5</v>
      </c>
      <c r="O16" s="59"/>
      <c r="P16" s="66"/>
      <c r="Q16" s="59"/>
      <c r="R16" s="49"/>
      <c r="T16" s="50"/>
      <c r="U16" s="295"/>
      <c r="V16" s="61" t="s">
        <v>30</v>
      </c>
      <c r="W16" s="62" t="s">
        <v>269</v>
      </c>
      <c r="X16" s="48"/>
      <c r="Y16" s="12"/>
      <c r="Z16" s="12" t="s">
        <v>270</v>
      </c>
      <c r="AA16" s="16">
        <v>2.5</v>
      </c>
      <c r="AB16" s="16"/>
      <c r="AC16" s="16">
        <f>AA16*5</f>
        <v>12.5</v>
      </c>
      <c r="AD16" s="16" t="s">
        <v>264</v>
      </c>
      <c r="AE16" s="16">
        <f>AC16*9</f>
        <v>112.5</v>
      </c>
    </row>
    <row r="17" spans="1:37" ht="17.100000000000001" customHeight="1">
      <c r="A17" s="298"/>
      <c r="B17" s="293"/>
      <c r="C17" s="66"/>
      <c r="D17" s="66"/>
      <c r="E17" s="59"/>
      <c r="F17" s="59"/>
      <c r="G17" s="66"/>
      <c r="H17" s="59"/>
      <c r="I17" s="50"/>
      <c r="J17" s="50"/>
      <c r="K17" s="51"/>
      <c r="L17" s="57"/>
      <c r="M17" s="57"/>
      <c r="N17" s="165"/>
      <c r="O17" s="59"/>
      <c r="P17" s="66"/>
      <c r="Q17" s="59"/>
      <c r="R17" s="49"/>
      <c r="T17" s="50"/>
      <c r="U17" s="295"/>
      <c r="V17" s="46">
        <f>(X12*2)+(X13*7)+(X14*1)</f>
        <v>28.2</v>
      </c>
      <c r="W17" s="72" t="s">
        <v>271</v>
      </c>
      <c r="X17" s="73"/>
      <c r="Y17" s="13"/>
      <c r="Z17" s="12" t="s">
        <v>272</v>
      </c>
      <c r="AD17" s="12">
        <f>AA17*15</f>
        <v>0</v>
      </c>
    </row>
    <row r="18" spans="1:37" ht="17.100000000000001" customHeight="1">
      <c r="A18" s="74" t="s">
        <v>273</v>
      </c>
      <c r="B18" s="75"/>
      <c r="C18" s="66"/>
      <c r="D18" s="66"/>
      <c r="E18" s="59"/>
      <c r="F18" s="59"/>
      <c r="G18" s="66"/>
      <c r="H18" s="59"/>
      <c r="I18" s="49"/>
      <c r="J18" s="50"/>
      <c r="K18" s="51"/>
      <c r="L18" s="50"/>
      <c r="M18" s="50"/>
      <c r="N18" s="165"/>
      <c r="O18" s="59"/>
      <c r="P18" s="66"/>
      <c r="Q18" s="59"/>
      <c r="R18" s="59"/>
      <c r="S18" s="98"/>
      <c r="T18" s="59"/>
      <c r="U18" s="295"/>
      <c r="V18" s="61" t="s">
        <v>116</v>
      </c>
      <c r="W18" s="76"/>
      <c r="X18" s="48"/>
      <c r="Y18" s="12"/>
      <c r="AB18" s="12">
        <f>SUM(AB13:AB17)</f>
        <v>28.2</v>
      </c>
      <c r="AC18" s="12">
        <f>SUM(AC13:AC17)</f>
        <v>22.5</v>
      </c>
      <c r="AD18" s="12">
        <f>SUM(AD13:AD17)</f>
        <v>101.5</v>
      </c>
      <c r="AE18" s="12">
        <f>AB18*4+AC18*9+AD18*4</f>
        <v>721.3</v>
      </c>
    </row>
    <row r="19" spans="1:37" ht="17.100000000000001" customHeight="1">
      <c r="A19" s="91"/>
      <c r="B19" s="92"/>
      <c r="C19" s="115"/>
      <c r="D19" s="115"/>
      <c r="E19" s="116"/>
      <c r="F19" s="116"/>
      <c r="G19" s="115"/>
      <c r="H19" s="116"/>
      <c r="I19" s="116"/>
      <c r="J19" s="115"/>
      <c r="K19" s="116"/>
      <c r="L19" s="116"/>
      <c r="M19" s="115"/>
      <c r="N19" s="116"/>
      <c r="O19" s="116"/>
      <c r="P19" s="115"/>
      <c r="Q19" s="116"/>
      <c r="R19" s="116"/>
      <c r="S19" s="166"/>
      <c r="T19" s="116"/>
      <c r="U19" s="302"/>
      <c r="V19" s="184">
        <f>(V13+V17)*4+V15*9</f>
        <v>721.3</v>
      </c>
      <c r="W19" s="93"/>
      <c r="X19" s="73"/>
      <c r="Y19" s="13"/>
      <c r="AB19" s="84">
        <f>AB18*4/AE18</f>
        <v>0.1563843061139609</v>
      </c>
      <c r="AC19" s="84">
        <f>AC18*9/AE18</f>
        <v>0.28074310273117981</v>
      </c>
      <c r="AD19" s="84">
        <f>AD18*4/AE18</f>
        <v>0.56287259115485933</v>
      </c>
    </row>
    <row r="20" spans="1:37" ht="17.100000000000001" customHeight="1">
      <c r="A20" s="27">
        <v>2</v>
      </c>
      <c r="B20" s="292"/>
      <c r="C20" s="229" t="str">
        <f>玉美彰化菜單!I42</f>
        <v>白飯</v>
      </c>
      <c r="D20" s="229" t="s">
        <v>274</v>
      </c>
      <c r="E20" s="229"/>
      <c r="F20" s="229" t="str">
        <f>玉美彰化菜單!I43</f>
        <v>咔啦雞排(炸)</v>
      </c>
      <c r="G20" s="226" t="s">
        <v>281</v>
      </c>
      <c r="H20" s="229"/>
      <c r="I20" s="229" t="str">
        <f>玉美彰化菜單!I44</f>
        <v>佛跳牆(醃)</v>
      </c>
      <c r="J20" s="226" t="s">
        <v>276</v>
      </c>
      <c r="K20" s="229"/>
      <c r="L20" s="229" t="str">
        <f>玉美彰化菜單!I45</f>
        <v>海帶三絲(豆)</v>
      </c>
      <c r="M20" s="226" t="s">
        <v>276</v>
      </c>
      <c r="N20" s="235"/>
      <c r="O20" s="229" t="str">
        <f>玉美彰化菜單!I46</f>
        <v>深色蔬菜</v>
      </c>
      <c r="P20" s="229" t="s">
        <v>277</v>
      </c>
      <c r="Q20" s="229"/>
      <c r="R20" s="229" t="str">
        <f>玉美彰化菜單!I47</f>
        <v>關東煮湯(豆)</v>
      </c>
      <c r="S20" s="229" t="s">
        <v>276</v>
      </c>
      <c r="T20" s="229"/>
      <c r="U20" s="294"/>
      <c r="V20" s="29" t="s">
        <v>29</v>
      </c>
      <c r="W20" s="30" t="s">
        <v>254</v>
      </c>
      <c r="X20" s="211">
        <v>5.9</v>
      </c>
      <c r="Y20" s="12"/>
      <c r="AB20" s="12" t="s">
        <v>255</v>
      </c>
      <c r="AC20" s="12" t="s">
        <v>256</v>
      </c>
      <c r="AD20" s="12" t="s">
        <v>257</v>
      </c>
      <c r="AE20" s="12" t="s">
        <v>258</v>
      </c>
      <c r="AF20" s="12"/>
      <c r="AG20" s="16"/>
      <c r="AH20" s="12"/>
      <c r="AI20" s="12"/>
      <c r="AJ20" s="12"/>
      <c r="AK20" s="12"/>
    </row>
    <row r="21" spans="1:37" ht="17.100000000000001" customHeight="1">
      <c r="A21" s="32" t="s">
        <v>86</v>
      </c>
      <c r="B21" s="293"/>
      <c r="C21" s="191" t="s">
        <v>159</v>
      </c>
      <c r="D21" s="200"/>
      <c r="E21" s="205">
        <v>110</v>
      </c>
      <c r="F21" s="190" t="s">
        <v>341</v>
      </c>
      <c r="G21" s="189"/>
      <c r="H21" s="192">
        <v>50</v>
      </c>
      <c r="I21" s="190" t="s">
        <v>398</v>
      </c>
      <c r="J21" s="189"/>
      <c r="K21" s="192">
        <v>60</v>
      </c>
      <c r="L21" s="190" t="s">
        <v>399</v>
      </c>
      <c r="M21" s="189"/>
      <c r="N21" s="192">
        <v>30</v>
      </c>
      <c r="O21" s="205" t="s">
        <v>313</v>
      </c>
      <c r="P21" s="203"/>
      <c r="Q21" s="204">
        <v>100</v>
      </c>
      <c r="R21" s="190" t="s">
        <v>190</v>
      </c>
      <c r="S21" s="189"/>
      <c r="T21" s="192">
        <v>20</v>
      </c>
      <c r="U21" s="304"/>
      <c r="V21" s="46">
        <f>(X20*15)+(X22*5)</f>
        <v>100.5</v>
      </c>
      <c r="W21" s="47" t="s">
        <v>259</v>
      </c>
      <c r="X21" s="212">
        <v>2</v>
      </c>
      <c r="Y21" s="13"/>
      <c r="Z21" s="16" t="s">
        <v>260</v>
      </c>
      <c r="AA21" s="16">
        <v>5.9</v>
      </c>
      <c r="AB21" s="16">
        <f>AA21*2</f>
        <v>11.8</v>
      </c>
      <c r="AC21" s="16"/>
      <c r="AD21" s="16">
        <f>AA21*15</f>
        <v>88.5</v>
      </c>
      <c r="AE21" s="16">
        <f>AB21*4+AD21*4</f>
        <v>401.2</v>
      </c>
      <c r="AF21" s="16"/>
      <c r="AG21" s="16"/>
      <c r="AH21" s="16"/>
      <c r="AI21" s="16"/>
      <c r="AJ21" s="16"/>
      <c r="AK21" s="16"/>
    </row>
    <row r="22" spans="1:37" ht="17.100000000000001" customHeight="1">
      <c r="A22" s="32">
        <v>24</v>
      </c>
      <c r="B22" s="293"/>
      <c r="C22" s="196"/>
      <c r="D22" s="201"/>
      <c r="E22" s="206"/>
      <c r="F22" s="196"/>
      <c r="G22" s="194"/>
      <c r="H22" s="201"/>
      <c r="I22" s="193" t="s">
        <v>400</v>
      </c>
      <c r="J22" s="189"/>
      <c r="K22" s="195">
        <v>20</v>
      </c>
      <c r="L22" s="193" t="s">
        <v>401</v>
      </c>
      <c r="M22" s="199" t="s">
        <v>402</v>
      </c>
      <c r="N22" s="195">
        <v>18</v>
      </c>
      <c r="O22" s="198"/>
      <c r="P22" s="198"/>
      <c r="Q22" s="198"/>
      <c r="R22" s="210" t="s">
        <v>403</v>
      </c>
      <c r="S22" s="189" t="s">
        <v>378</v>
      </c>
      <c r="T22" s="195">
        <v>10</v>
      </c>
      <c r="U22" s="304"/>
      <c r="V22" s="61" t="s">
        <v>28</v>
      </c>
      <c r="W22" s="62" t="s">
        <v>262</v>
      </c>
      <c r="X22" s="212">
        <v>2.4</v>
      </c>
      <c r="Y22" s="12"/>
      <c r="Z22" s="63" t="s">
        <v>263</v>
      </c>
      <c r="AA22" s="16">
        <v>2</v>
      </c>
      <c r="AB22" s="64">
        <f>AA22*7</f>
        <v>14</v>
      </c>
      <c r="AC22" s="16">
        <f>AA22*5</f>
        <v>10</v>
      </c>
      <c r="AD22" s="16" t="s">
        <v>264</v>
      </c>
      <c r="AE22" s="65">
        <f>AB22*4+AC22*9</f>
        <v>146</v>
      </c>
      <c r="AF22" s="63"/>
      <c r="AG22" s="16"/>
      <c r="AH22" s="64"/>
      <c r="AI22" s="16"/>
      <c r="AJ22" s="16"/>
      <c r="AK22" s="65"/>
    </row>
    <row r="23" spans="1:37" ht="17.100000000000001" customHeight="1">
      <c r="A23" s="32" t="s">
        <v>103</v>
      </c>
      <c r="B23" s="293"/>
      <c r="C23" s="201"/>
      <c r="D23" s="201"/>
      <c r="E23" s="206"/>
      <c r="F23" s="194"/>
      <c r="G23" s="194"/>
      <c r="H23" s="206"/>
      <c r="I23" s="210" t="s">
        <v>404</v>
      </c>
      <c r="J23" s="189"/>
      <c r="K23" s="195">
        <v>20</v>
      </c>
      <c r="L23" s="210" t="s">
        <v>191</v>
      </c>
      <c r="M23" s="209"/>
      <c r="N23" s="195">
        <v>10</v>
      </c>
      <c r="O23" s="198"/>
      <c r="P23" s="197"/>
      <c r="Q23" s="198"/>
      <c r="R23" s="210" t="s">
        <v>169</v>
      </c>
      <c r="S23" s="189"/>
      <c r="T23" s="195">
        <v>5</v>
      </c>
      <c r="U23" s="304"/>
      <c r="V23" s="46">
        <f>(X21*5)+(X23*5)</f>
        <v>22.5</v>
      </c>
      <c r="W23" s="62" t="s">
        <v>265</v>
      </c>
      <c r="X23" s="212">
        <v>2.5</v>
      </c>
      <c r="Y23" s="13"/>
      <c r="Z23" s="12" t="s">
        <v>266</v>
      </c>
      <c r="AA23" s="16">
        <v>2.4</v>
      </c>
      <c r="AB23" s="16">
        <f>AA23*1</f>
        <v>2.4</v>
      </c>
      <c r="AC23" s="16" t="s">
        <v>264</v>
      </c>
      <c r="AD23" s="16">
        <f>AA23*5</f>
        <v>12</v>
      </c>
      <c r="AE23" s="16">
        <f>AB23*4+AD23*4</f>
        <v>57.6</v>
      </c>
      <c r="AF23" s="12"/>
      <c r="AG23" s="16"/>
      <c r="AH23" s="16"/>
      <c r="AI23" s="16"/>
      <c r="AJ23" s="16"/>
      <c r="AK23" s="16"/>
    </row>
    <row r="24" spans="1:37" ht="17.100000000000001" customHeight="1">
      <c r="A24" s="298" t="s">
        <v>280</v>
      </c>
      <c r="B24" s="293"/>
      <c r="C24" s="201"/>
      <c r="D24" s="201"/>
      <c r="E24" s="206"/>
      <c r="F24" s="196"/>
      <c r="G24" s="194"/>
      <c r="H24" s="202"/>
      <c r="I24" s="210" t="s">
        <v>405</v>
      </c>
      <c r="J24" s="189" t="s">
        <v>429</v>
      </c>
      <c r="K24" s="195">
        <v>10</v>
      </c>
      <c r="L24" s="210" t="s">
        <v>169</v>
      </c>
      <c r="M24" s="189"/>
      <c r="N24" s="195">
        <v>5</v>
      </c>
      <c r="O24" s="198"/>
      <c r="P24" s="197"/>
      <c r="Q24" s="198"/>
      <c r="R24" s="210" t="s">
        <v>406</v>
      </c>
      <c r="S24" s="189"/>
      <c r="T24" s="195">
        <v>5</v>
      </c>
      <c r="U24" s="304"/>
      <c r="V24" s="61" t="s">
        <v>30</v>
      </c>
      <c r="W24" s="62" t="s">
        <v>269</v>
      </c>
      <c r="X24" s="48"/>
      <c r="Y24" s="12"/>
      <c r="Z24" s="12" t="s">
        <v>270</v>
      </c>
      <c r="AA24" s="16">
        <v>2.5</v>
      </c>
      <c r="AB24" s="16"/>
      <c r="AC24" s="16">
        <f>AA24*5</f>
        <v>12.5</v>
      </c>
      <c r="AD24" s="16" t="s">
        <v>264</v>
      </c>
      <c r="AE24" s="16">
        <f>AC24*9</f>
        <v>112.5</v>
      </c>
      <c r="AF24" s="12"/>
      <c r="AG24" s="16"/>
      <c r="AH24" s="16"/>
      <c r="AI24" s="16"/>
      <c r="AJ24" s="16"/>
      <c r="AK24" s="16"/>
    </row>
    <row r="25" spans="1:37" ht="17.100000000000001" customHeight="1">
      <c r="A25" s="298"/>
      <c r="B25" s="293"/>
      <c r="C25" s="201"/>
      <c r="D25" s="201"/>
      <c r="E25" s="206"/>
      <c r="F25" s="207"/>
      <c r="G25" s="197"/>
      <c r="H25" s="198"/>
      <c r="I25" s="210" t="s">
        <v>169</v>
      </c>
      <c r="J25" s="189"/>
      <c r="K25" s="195">
        <v>5</v>
      </c>
      <c r="L25" s="208"/>
      <c r="M25" s="206"/>
      <c r="N25" s="208"/>
      <c r="O25" s="198"/>
      <c r="P25" s="197"/>
      <c r="Q25" s="198"/>
      <c r="R25" s="194"/>
      <c r="S25" s="194"/>
      <c r="T25" s="202"/>
      <c r="U25" s="304"/>
      <c r="V25" s="46">
        <f>(X20*2)+(X21*7)+(X22*1)</f>
        <v>28.2</v>
      </c>
      <c r="W25" s="72" t="s">
        <v>271</v>
      </c>
      <c r="X25" s="48"/>
      <c r="Y25" s="13"/>
      <c r="Z25" s="12" t="s">
        <v>272</v>
      </c>
      <c r="AD25" s="12">
        <f>AA25*15</f>
        <v>0</v>
      </c>
      <c r="AF25" s="12"/>
      <c r="AG25" s="16"/>
      <c r="AH25" s="12"/>
      <c r="AI25" s="12"/>
      <c r="AJ25" s="12"/>
      <c r="AK25" s="12"/>
    </row>
    <row r="26" spans="1:37" ht="17.100000000000001" customHeight="1">
      <c r="A26" s="74" t="s">
        <v>273</v>
      </c>
      <c r="B26" s="75"/>
      <c r="C26" s="206"/>
      <c r="D26" s="206"/>
      <c r="E26" s="202"/>
      <c r="F26" s="198"/>
      <c r="G26" s="197"/>
      <c r="H26" s="198"/>
      <c r="I26" s="193"/>
      <c r="J26" s="195"/>
      <c r="K26" s="206"/>
      <c r="L26" s="198"/>
      <c r="M26" s="197"/>
      <c r="N26" s="198"/>
      <c r="O26" s="198"/>
      <c r="P26" s="197"/>
      <c r="Q26" s="198"/>
      <c r="R26" s="198"/>
      <c r="S26" s="197"/>
      <c r="T26" s="198"/>
      <c r="U26" s="304"/>
      <c r="V26" s="61" t="s">
        <v>116</v>
      </c>
      <c r="W26" s="76"/>
      <c r="X26" s="48"/>
      <c r="Y26" s="12"/>
      <c r="AB26" s="12">
        <f>SUM(AB21:AB25)</f>
        <v>28.2</v>
      </c>
      <c r="AC26" s="12">
        <f>SUM(AC21:AC25)</f>
        <v>22.5</v>
      </c>
      <c r="AD26" s="12">
        <f>SUM(AD21:AD25)</f>
        <v>100.5</v>
      </c>
      <c r="AE26" s="12">
        <f>AB26*4+AC26*9+AD26*4</f>
        <v>717.3</v>
      </c>
      <c r="AF26" s="12"/>
      <c r="AG26" s="16"/>
      <c r="AH26" s="12"/>
      <c r="AI26" s="12"/>
      <c r="AJ26" s="12"/>
      <c r="AK26" s="12"/>
    </row>
    <row r="27" spans="1:37" ht="17.100000000000001" customHeight="1" thickBot="1">
      <c r="A27" s="106"/>
      <c r="B27" s="107"/>
      <c r="C27" s="66"/>
      <c r="D27" s="66"/>
      <c r="E27" s="59"/>
      <c r="F27" s="59"/>
      <c r="G27" s="66"/>
      <c r="H27" s="59"/>
      <c r="I27" s="59"/>
      <c r="J27" s="66"/>
      <c r="K27" s="148"/>
      <c r="L27" s="153"/>
      <c r="M27" s="154"/>
      <c r="N27" s="153"/>
      <c r="O27" s="98"/>
      <c r="P27" s="66"/>
      <c r="Q27" s="59"/>
      <c r="R27" s="59"/>
      <c r="S27" s="66"/>
      <c r="T27" s="59"/>
      <c r="U27" s="302"/>
      <c r="V27" s="184">
        <f>(V21+V25)*4+V23*9</f>
        <v>717.3</v>
      </c>
      <c r="W27" s="82"/>
      <c r="X27" s="48"/>
      <c r="Y27" s="13"/>
      <c r="AB27" s="84">
        <f>AB26*4/AE26</f>
        <v>0.15725637808448348</v>
      </c>
      <c r="AC27" s="84">
        <f>AC26*9/AE26</f>
        <v>0.2823086574654956</v>
      </c>
      <c r="AD27" s="84">
        <f>AD26*4/AE26</f>
        <v>0.56043496445002094</v>
      </c>
      <c r="AF27" s="12"/>
      <c r="AG27" s="16"/>
      <c r="AH27" s="84"/>
      <c r="AI27" s="84"/>
      <c r="AJ27" s="84"/>
      <c r="AK27" s="12"/>
    </row>
    <row r="28" spans="1:37" ht="17.100000000000001" customHeight="1">
      <c r="A28" s="27">
        <v>2</v>
      </c>
      <c r="B28" s="293"/>
      <c r="C28" s="230" t="str">
        <f>玉美彰化菜單!M42</f>
        <v>小米飯</v>
      </c>
      <c r="D28" s="230" t="s">
        <v>274</v>
      </c>
      <c r="E28" s="230"/>
      <c r="F28" s="230" t="str">
        <f>玉美彰化菜單!M43</f>
        <v>糖醋魚(海)</v>
      </c>
      <c r="G28" s="249" t="s">
        <v>276</v>
      </c>
      <c r="H28" s="230"/>
      <c r="I28" s="230" t="str">
        <f>玉美彰化菜單!M44</f>
        <v>家常炸醬(豆)</v>
      </c>
      <c r="J28" s="249" t="s">
        <v>276</v>
      </c>
      <c r="K28" s="230"/>
      <c r="L28" s="230" t="str">
        <f>玉美彰化菜單!M45</f>
        <v>鐵板銀芽</v>
      </c>
      <c r="M28" s="249" t="s">
        <v>276</v>
      </c>
      <c r="N28" s="230"/>
      <c r="O28" s="230" t="str">
        <f>玉美彰化菜單!M46</f>
        <v>深色蔬菜</v>
      </c>
      <c r="P28" s="230" t="s">
        <v>277</v>
      </c>
      <c r="Q28" s="230"/>
      <c r="R28" s="230" t="str">
        <f>玉美彰化菜單!M47</f>
        <v>紫菜蛋花湯</v>
      </c>
      <c r="S28" s="230" t="s">
        <v>276</v>
      </c>
      <c r="T28" s="230"/>
      <c r="U28" s="301"/>
      <c r="V28" s="29" t="s">
        <v>29</v>
      </c>
      <c r="W28" s="30" t="s">
        <v>254</v>
      </c>
      <c r="X28" s="111">
        <v>6</v>
      </c>
      <c r="Y28" s="12"/>
      <c r="AB28" s="12" t="s">
        <v>255</v>
      </c>
      <c r="AC28" s="12" t="s">
        <v>256</v>
      </c>
      <c r="AD28" s="12" t="s">
        <v>257</v>
      </c>
      <c r="AE28" s="12" t="s">
        <v>258</v>
      </c>
      <c r="AF28" s="12"/>
      <c r="AG28" s="16"/>
      <c r="AH28" s="12"/>
      <c r="AI28" s="12"/>
      <c r="AJ28" s="12"/>
      <c r="AK28" s="12"/>
    </row>
    <row r="29" spans="1:37" ht="17.100000000000001" customHeight="1">
      <c r="A29" s="32" t="s">
        <v>86</v>
      </c>
      <c r="B29" s="293"/>
      <c r="C29" s="160" t="s">
        <v>284</v>
      </c>
      <c r="D29" s="161"/>
      <c r="E29" s="138">
        <v>80</v>
      </c>
      <c r="F29" s="39" t="s">
        <v>343</v>
      </c>
      <c r="G29" s="128" t="s">
        <v>380</v>
      </c>
      <c r="H29" s="41">
        <v>40</v>
      </c>
      <c r="I29" s="39" t="s">
        <v>325</v>
      </c>
      <c r="J29" s="128" t="s">
        <v>378</v>
      </c>
      <c r="K29" s="41">
        <v>30</v>
      </c>
      <c r="L29" s="39" t="s">
        <v>344</v>
      </c>
      <c r="N29" s="39">
        <v>40</v>
      </c>
      <c r="O29" s="138" t="s">
        <v>288</v>
      </c>
      <c r="P29" s="156"/>
      <c r="Q29" s="157">
        <v>100</v>
      </c>
      <c r="R29" s="39" t="s">
        <v>298</v>
      </c>
      <c r="T29" s="41">
        <v>5</v>
      </c>
      <c r="U29" s="304"/>
      <c r="V29" s="46">
        <f>(X28*15)+(X30*5)</f>
        <v>100</v>
      </c>
      <c r="W29" s="47" t="s">
        <v>259</v>
      </c>
      <c r="X29" s="113">
        <v>2</v>
      </c>
      <c r="Y29" s="13"/>
      <c r="Z29" s="16" t="s">
        <v>260</v>
      </c>
      <c r="AA29" s="16">
        <v>6</v>
      </c>
      <c r="AB29" s="16">
        <f>AA29*2</f>
        <v>12</v>
      </c>
      <c r="AC29" s="16"/>
      <c r="AD29" s="16">
        <f>AA29*15</f>
        <v>90</v>
      </c>
      <c r="AE29" s="16">
        <f>AB29*4+AD29*4</f>
        <v>408</v>
      </c>
      <c r="AF29" s="16"/>
      <c r="AG29" s="16"/>
      <c r="AH29" s="16"/>
      <c r="AI29" s="16"/>
      <c r="AJ29" s="16"/>
      <c r="AK29" s="16"/>
    </row>
    <row r="30" spans="1:37" ht="17.100000000000001" customHeight="1">
      <c r="A30" s="32">
        <v>25</v>
      </c>
      <c r="B30" s="293"/>
      <c r="C30" s="144" t="s">
        <v>303</v>
      </c>
      <c r="D30" s="145"/>
      <c r="E30" s="140">
        <v>40</v>
      </c>
      <c r="F30" s="57" t="s">
        <v>163</v>
      </c>
      <c r="H30" s="57">
        <v>15</v>
      </c>
      <c r="I30" s="60" t="s">
        <v>307</v>
      </c>
      <c r="K30" s="57">
        <v>15</v>
      </c>
      <c r="L30" s="55" t="s">
        <v>307</v>
      </c>
      <c r="M30" s="182"/>
      <c r="N30" s="57">
        <v>10</v>
      </c>
      <c r="O30" s="153"/>
      <c r="P30" s="153"/>
      <c r="Q30" s="153"/>
      <c r="R30" s="55" t="s">
        <v>345</v>
      </c>
      <c r="T30" s="57">
        <v>2</v>
      </c>
      <c r="U30" s="304"/>
      <c r="V30" s="61" t="s">
        <v>28</v>
      </c>
      <c r="W30" s="62" t="s">
        <v>262</v>
      </c>
      <c r="X30" s="113">
        <v>2</v>
      </c>
      <c r="Y30" s="12"/>
      <c r="Z30" s="63" t="s">
        <v>263</v>
      </c>
      <c r="AA30" s="16">
        <v>2</v>
      </c>
      <c r="AB30" s="64">
        <f>AA30*7</f>
        <v>14</v>
      </c>
      <c r="AC30" s="16">
        <f>AA30*5</f>
        <v>10</v>
      </c>
      <c r="AD30" s="16" t="s">
        <v>264</v>
      </c>
      <c r="AE30" s="65">
        <f>AB30*4+AC30*9</f>
        <v>146</v>
      </c>
      <c r="AF30" s="63"/>
      <c r="AG30" s="16"/>
      <c r="AH30" s="64"/>
      <c r="AI30" s="16"/>
      <c r="AJ30" s="16"/>
      <c r="AK30" s="65"/>
    </row>
    <row r="31" spans="1:37" ht="17.100000000000001" customHeight="1">
      <c r="A31" s="32" t="s">
        <v>103</v>
      </c>
      <c r="B31" s="293"/>
      <c r="C31" s="158"/>
      <c r="D31" s="154"/>
      <c r="E31" s="153"/>
      <c r="F31" s="60" t="s">
        <v>346</v>
      </c>
      <c r="H31" s="57">
        <v>3</v>
      </c>
      <c r="I31" s="60" t="s">
        <v>347</v>
      </c>
      <c r="K31" s="55">
        <v>5</v>
      </c>
      <c r="L31" s="60" t="s">
        <v>348</v>
      </c>
      <c r="N31" s="57">
        <v>5</v>
      </c>
      <c r="O31" s="153"/>
      <c r="P31" s="154"/>
      <c r="Q31" s="153"/>
      <c r="R31" s="57"/>
      <c r="T31" s="57"/>
      <c r="U31" s="304"/>
      <c r="V31" s="46">
        <f>(X29*5)+(X31*5)</f>
        <v>22.5</v>
      </c>
      <c r="W31" s="62" t="s">
        <v>265</v>
      </c>
      <c r="X31" s="113">
        <v>2.5</v>
      </c>
      <c r="Y31" s="13"/>
      <c r="Z31" s="12" t="s">
        <v>266</v>
      </c>
      <c r="AA31" s="16">
        <v>1.9</v>
      </c>
      <c r="AB31" s="16">
        <f>AA31*1</f>
        <v>1.9</v>
      </c>
      <c r="AC31" s="16" t="s">
        <v>264</v>
      </c>
      <c r="AD31" s="16">
        <f>AA31*5</f>
        <v>9.5</v>
      </c>
      <c r="AE31" s="16">
        <f>AB31*4+AD31*4</f>
        <v>45.6</v>
      </c>
      <c r="AF31" s="12"/>
      <c r="AG31" s="16"/>
      <c r="AH31" s="16"/>
      <c r="AI31" s="16"/>
      <c r="AJ31" s="16"/>
      <c r="AK31" s="16"/>
    </row>
    <row r="32" spans="1:37" ht="17.100000000000001" customHeight="1">
      <c r="A32" s="298" t="s">
        <v>282</v>
      </c>
      <c r="B32" s="293"/>
      <c r="C32" s="158"/>
      <c r="D32" s="154"/>
      <c r="E32" s="153"/>
      <c r="F32" s="57"/>
      <c r="G32" s="57"/>
      <c r="H32" s="140"/>
      <c r="I32" s="60" t="s">
        <v>349</v>
      </c>
      <c r="K32" s="57">
        <v>5</v>
      </c>
      <c r="L32" s="49" t="s">
        <v>296</v>
      </c>
      <c r="N32" s="49">
        <v>5</v>
      </c>
      <c r="O32" s="153"/>
      <c r="P32" s="154"/>
      <c r="Q32" s="153"/>
      <c r="R32" s="49"/>
      <c r="S32" s="50"/>
      <c r="T32" s="140"/>
      <c r="U32" s="304"/>
      <c r="V32" s="61" t="s">
        <v>30</v>
      </c>
      <c r="W32" s="62" t="s">
        <v>269</v>
      </c>
      <c r="X32" s="113"/>
      <c r="Y32" s="12"/>
      <c r="Z32" s="12" t="s">
        <v>270</v>
      </c>
      <c r="AA32" s="16">
        <v>2.5</v>
      </c>
      <c r="AB32" s="16"/>
      <c r="AC32" s="16">
        <f>AA32*5</f>
        <v>12.5</v>
      </c>
      <c r="AD32" s="16" t="s">
        <v>264</v>
      </c>
      <c r="AE32" s="16">
        <f>AC32*9</f>
        <v>112.5</v>
      </c>
      <c r="AF32" s="12"/>
      <c r="AG32" s="16"/>
      <c r="AH32" s="16"/>
      <c r="AI32" s="16"/>
      <c r="AJ32" s="16"/>
      <c r="AK32" s="16"/>
    </row>
    <row r="33" spans="1:37" ht="17.100000000000001" customHeight="1">
      <c r="A33" s="298"/>
      <c r="B33" s="293"/>
      <c r="C33" s="158"/>
      <c r="D33" s="154"/>
      <c r="E33" s="153"/>
      <c r="F33" s="140"/>
      <c r="G33" s="154"/>
      <c r="H33" s="140"/>
      <c r="I33" s="67" t="s">
        <v>296</v>
      </c>
      <c r="K33" s="49">
        <v>5</v>
      </c>
      <c r="L33" s="60" t="s">
        <v>350</v>
      </c>
      <c r="M33" s="50"/>
      <c r="N33" s="140">
        <v>3</v>
      </c>
      <c r="O33" s="153"/>
      <c r="P33" s="154"/>
      <c r="Q33" s="153"/>
      <c r="R33" s="153"/>
      <c r="S33" s="154"/>
      <c r="T33" s="153"/>
      <c r="U33" s="304"/>
      <c r="V33" s="46">
        <f>(X28*2)+(X29*7)+(X30*1)</f>
        <v>28</v>
      </c>
      <c r="W33" s="72" t="s">
        <v>271</v>
      </c>
      <c r="X33" s="113"/>
      <c r="Y33" s="13"/>
      <c r="Z33" s="12" t="s">
        <v>272</v>
      </c>
      <c r="AD33" s="12">
        <f>AA33*15</f>
        <v>0</v>
      </c>
      <c r="AF33" s="12"/>
      <c r="AG33" s="16"/>
      <c r="AH33" s="12"/>
      <c r="AI33" s="12"/>
      <c r="AJ33" s="12"/>
      <c r="AK33" s="12"/>
    </row>
    <row r="34" spans="1:37" ht="17.100000000000001" customHeight="1">
      <c r="A34" s="74" t="s">
        <v>273</v>
      </c>
      <c r="B34" s="75"/>
      <c r="C34" s="66"/>
      <c r="D34" s="66"/>
      <c r="E34" s="59"/>
      <c r="F34" s="59"/>
      <c r="G34" s="66"/>
      <c r="H34" s="59"/>
      <c r="I34" s="49"/>
      <c r="J34" s="50"/>
      <c r="K34" s="51"/>
      <c r="L34" s="140"/>
      <c r="M34" s="140"/>
      <c r="N34" s="140"/>
      <c r="O34" s="59"/>
      <c r="P34" s="66"/>
      <c r="Q34" s="59"/>
      <c r="R34" s="59"/>
      <c r="S34" s="66"/>
      <c r="T34" s="59"/>
      <c r="U34" s="295"/>
      <c r="V34" s="61" t="s">
        <v>116</v>
      </c>
      <c r="W34" s="76"/>
      <c r="X34" s="113"/>
      <c r="Y34" s="12"/>
      <c r="AB34" s="12">
        <f>SUM(AB29:AB33)</f>
        <v>27.9</v>
      </c>
      <c r="AC34" s="12">
        <f>SUM(AC29:AC33)</f>
        <v>22.5</v>
      </c>
      <c r="AD34" s="12">
        <f>SUM(AD29:AD33)</f>
        <v>99.5</v>
      </c>
      <c r="AE34" s="12">
        <f>AB34*4+AC34*9+AD34*4</f>
        <v>712.1</v>
      </c>
      <c r="AF34" s="12"/>
      <c r="AG34" s="16"/>
      <c r="AH34" s="12"/>
      <c r="AI34" s="12"/>
      <c r="AJ34" s="12"/>
      <c r="AK34" s="12"/>
    </row>
    <row r="35" spans="1:37" ht="17.100000000000001" customHeight="1">
      <c r="A35" s="91"/>
      <c r="B35" s="92"/>
      <c r="C35" s="66"/>
      <c r="D35" s="66"/>
      <c r="E35" s="59"/>
      <c r="F35" s="59"/>
      <c r="G35" s="66"/>
      <c r="H35" s="59"/>
      <c r="I35" s="59"/>
      <c r="J35" s="66"/>
      <c r="K35" s="59"/>
      <c r="L35" s="59"/>
      <c r="M35" s="66"/>
      <c r="N35" s="59"/>
      <c r="O35" s="59"/>
      <c r="P35" s="66"/>
      <c r="Q35" s="59"/>
      <c r="R35" s="59"/>
      <c r="S35" s="66"/>
      <c r="T35" s="59"/>
      <c r="U35" s="302"/>
      <c r="V35" s="184">
        <f>(V29+V33)*4+V31*9</f>
        <v>714.5</v>
      </c>
      <c r="W35" s="93"/>
      <c r="X35" s="113"/>
      <c r="Y35" s="13"/>
      <c r="AB35" s="84">
        <f>AB34*4/AE34</f>
        <v>0.15671956185928942</v>
      </c>
      <c r="AC35" s="84">
        <f>AC34*9/AE34</f>
        <v>0.28437017272854936</v>
      </c>
      <c r="AD35" s="84">
        <f>AD34*4/AE34</f>
        <v>0.55891026541216116</v>
      </c>
    </row>
    <row r="36" spans="1:37" ht="17.100000000000001" customHeight="1">
      <c r="A36" s="27">
        <v>2</v>
      </c>
      <c r="B36" s="293"/>
      <c r="C36" s="249" t="str">
        <f>玉美彰化菜單!Q42</f>
        <v>肉絲蛋炒飯</v>
      </c>
      <c r="D36" s="249" t="s">
        <v>363</v>
      </c>
      <c r="E36" s="230"/>
      <c r="F36" s="230" t="str">
        <f>玉美彰化菜單!Q43</f>
        <v>醬燒豬排</v>
      </c>
      <c r="G36" s="249" t="s">
        <v>276</v>
      </c>
      <c r="H36" s="230"/>
      <c r="I36" s="230" t="str">
        <f>玉美彰化菜單!Q44</f>
        <v>流沙包(冷)</v>
      </c>
      <c r="J36" s="249" t="s">
        <v>369</v>
      </c>
      <c r="K36" s="230"/>
      <c r="L36" s="230" t="str">
        <f>玉美彰化菜單!Q45</f>
        <v>沙茶鮮蔬煲</v>
      </c>
      <c r="M36" s="249" t="s">
        <v>276</v>
      </c>
      <c r="N36" s="230"/>
      <c r="O36" s="230" t="str">
        <f>玉美彰化菜單!Q46</f>
        <v>深色蔬菜</v>
      </c>
      <c r="P36" s="249" t="s">
        <v>277</v>
      </c>
      <c r="Q36" s="230"/>
      <c r="R36" s="230" t="str">
        <f>玉美彰化菜單!Q47</f>
        <v>刺瓜豚骨湯</v>
      </c>
      <c r="S36" s="249" t="s">
        <v>276</v>
      </c>
      <c r="T36" s="230"/>
      <c r="U36" s="301"/>
      <c r="V36" s="29" t="s">
        <v>29</v>
      </c>
      <c r="W36" s="30" t="s">
        <v>254</v>
      </c>
      <c r="X36" s="119">
        <v>6.7</v>
      </c>
      <c r="Y36" s="12"/>
      <c r="AB36" s="12" t="s">
        <v>255</v>
      </c>
      <c r="AC36" s="12" t="s">
        <v>256</v>
      </c>
      <c r="AD36" s="12" t="s">
        <v>257</v>
      </c>
      <c r="AE36" s="12" t="s">
        <v>258</v>
      </c>
    </row>
    <row r="37" spans="1:37" ht="17.100000000000001" customHeight="1">
      <c r="A37" s="32" t="s">
        <v>86</v>
      </c>
      <c r="B37" s="293"/>
      <c r="C37" s="160" t="s">
        <v>159</v>
      </c>
      <c r="D37" s="161"/>
      <c r="E37" s="138">
        <v>120</v>
      </c>
      <c r="F37" s="39" t="s">
        <v>351</v>
      </c>
      <c r="G37" s="39"/>
      <c r="H37" s="138">
        <v>45</v>
      </c>
      <c r="I37" s="39" t="s">
        <v>371</v>
      </c>
      <c r="J37" s="95" t="s">
        <v>414</v>
      </c>
      <c r="K37" s="138">
        <v>30</v>
      </c>
      <c r="L37" s="39" t="s">
        <v>301</v>
      </c>
      <c r="M37" s="41"/>
      <c r="N37" s="138">
        <v>50</v>
      </c>
      <c r="O37" s="138" t="s">
        <v>288</v>
      </c>
      <c r="P37" s="156"/>
      <c r="Q37" s="157">
        <v>100</v>
      </c>
      <c r="R37" s="39" t="s">
        <v>352</v>
      </c>
      <c r="S37" s="41"/>
      <c r="T37" s="138">
        <v>40</v>
      </c>
      <c r="U37" s="304"/>
      <c r="V37" s="184">
        <f>(X36*15)+(X38*5)</f>
        <v>112</v>
      </c>
      <c r="W37" s="47" t="s">
        <v>259</v>
      </c>
      <c r="X37" s="113">
        <v>2</v>
      </c>
      <c r="Y37" s="13"/>
      <c r="Z37" s="16" t="s">
        <v>260</v>
      </c>
      <c r="AA37" s="16">
        <v>5.6</v>
      </c>
      <c r="AB37" s="16">
        <f>AA37*2</f>
        <v>11.2</v>
      </c>
      <c r="AC37" s="16"/>
      <c r="AD37" s="16">
        <f>AA37*15</f>
        <v>84</v>
      </c>
      <c r="AE37" s="16">
        <f>AB37*4+AD37*4</f>
        <v>380.8</v>
      </c>
    </row>
    <row r="38" spans="1:37" ht="17.100000000000001" customHeight="1">
      <c r="A38" s="32">
        <v>26</v>
      </c>
      <c r="B38" s="293"/>
      <c r="C38" s="144" t="s">
        <v>192</v>
      </c>
      <c r="D38" s="145"/>
      <c r="E38" s="140">
        <v>15</v>
      </c>
      <c r="F38" s="55"/>
      <c r="G38" s="57"/>
      <c r="H38" s="140"/>
      <c r="I38" s="60"/>
      <c r="J38" s="57"/>
      <c r="K38" s="140"/>
      <c r="L38" s="60" t="s">
        <v>307</v>
      </c>
      <c r="M38" s="57"/>
      <c r="N38" s="140">
        <v>10</v>
      </c>
      <c r="O38" s="153"/>
      <c r="P38" s="153"/>
      <c r="Q38" s="153"/>
      <c r="R38" s="60" t="s">
        <v>353</v>
      </c>
      <c r="S38" s="55"/>
      <c r="T38" s="140">
        <v>15</v>
      </c>
      <c r="U38" s="304"/>
      <c r="V38" s="61" t="s">
        <v>28</v>
      </c>
      <c r="W38" s="62" t="s">
        <v>262</v>
      </c>
      <c r="X38" s="113">
        <v>2.2999999999999998</v>
      </c>
      <c r="Y38" s="12"/>
      <c r="Z38" s="63" t="s">
        <v>263</v>
      </c>
      <c r="AA38" s="16">
        <v>2</v>
      </c>
      <c r="AB38" s="64">
        <f>AA38*7</f>
        <v>14</v>
      </c>
      <c r="AC38" s="16">
        <f>AA38*5</f>
        <v>10</v>
      </c>
      <c r="AD38" s="16" t="s">
        <v>264</v>
      </c>
      <c r="AE38" s="65">
        <f>AB38*4+AC38*9</f>
        <v>146</v>
      </c>
    </row>
    <row r="39" spans="1:37" ht="17.100000000000001" customHeight="1">
      <c r="A39" s="32" t="s">
        <v>103</v>
      </c>
      <c r="B39" s="293"/>
      <c r="C39" s="144" t="s">
        <v>163</v>
      </c>
      <c r="D39" s="140"/>
      <c r="E39" s="140">
        <v>10</v>
      </c>
      <c r="F39" s="57"/>
      <c r="G39" s="57"/>
      <c r="H39" s="140"/>
      <c r="I39" s="55"/>
      <c r="J39" s="57"/>
      <c r="K39" s="140"/>
      <c r="L39" s="60" t="s">
        <v>354</v>
      </c>
      <c r="M39" s="57"/>
      <c r="N39" s="140">
        <v>10</v>
      </c>
      <c r="O39" s="153"/>
      <c r="P39" s="153"/>
      <c r="Q39" s="153"/>
      <c r="R39" s="55"/>
      <c r="S39" s="57"/>
      <c r="T39" s="140"/>
      <c r="U39" s="304"/>
      <c r="V39" s="46">
        <f>(X37*5)+(X39*5)</f>
        <v>22.5</v>
      </c>
      <c r="W39" s="62" t="s">
        <v>265</v>
      </c>
      <c r="X39" s="113">
        <v>2.5</v>
      </c>
      <c r="Y39" s="13"/>
      <c r="Z39" s="12" t="s">
        <v>266</v>
      </c>
      <c r="AA39" s="16">
        <v>2.5</v>
      </c>
      <c r="AB39" s="16">
        <f>AA39*1</f>
        <v>2.5</v>
      </c>
      <c r="AC39" s="16" t="s">
        <v>264</v>
      </c>
      <c r="AD39" s="16">
        <f>AA39*5</f>
        <v>12.5</v>
      </c>
      <c r="AE39" s="16">
        <f>AB39*4+AD39*4</f>
        <v>60</v>
      </c>
    </row>
    <row r="40" spans="1:37" ht="17.100000000000001" customHeight="1">
      <c r="A40" s="298" t="s">
        <v>283</v>
      </c>
      <c r="B40" s="293"/>
      <c r="C40" s="140" t="s">
        <v>370</v>
      </c>
      <c r="D40" s="140"/>
      <c r="E40" s="140">
        <v>10</v>
      </c>
      <c r="F40" s="57"/>
      <c r="G40" s="57"/>
      <c r="H40" s="151"/>
      <c r="I40" s="60"/>
      <c r="J40" s="57"/>
      <c r="K40" s="140"/>
      <c r="L40" s="55" t="s">
        <v>296</v>
      </c>
      <c r="M40" s="57"/>
      <c r="N40" s="140">
        <v>5</v>
      </c>
      <c r="O40" s="153"/>
      <c r="P40" s="153"/>
      <c r="Q40" s="153"/>
      <c r="R40" s="57"/>
      <c r="S40" s="57"/>
      <c r="T40" s="151"/>
      <c r="U40" s="304"/>
      <c r="V40" s="61" t="s">
        <v>30</v>
      </c>
      <c r="W40" s="62" t="s">
        <v>269</v>
      </c>
      <c r="X40" s="113"/>
      <c r="Y40" s="12"/>
      <c r="Z40" s="12" t="s">
        <v>270</v>
      </c>
      <c r="AA40" s="16">
        <v>2.5</v>
      </c>
      <c r="AB40" s="16"/>
      <c r="AC40" s="16">
        <f>AA40*5</f>
        <v>12.5</v>
      </c>
      <c r="AD40" s="16" t="s">
        <v>264</v>
      </c>
      <c r="AE40" s="16">
        <f>AC40*9</f>
        <v>112.5</v>
      </c>
    </row>
    <row r="41" spans="1:37" ht="17.100000000000001" customHeight="1">
      <c r="A41" s="298"/>
      <c r="B41" s="293"/>
      <c r="C41" s="140" t="s">
        <v>177</v>
      </c>
      <c r="D41" s="140"/>
      <c r="E41" s="140">
        <v>15</v>
      </c>
      <c r="F41" s="59"/>
      <c r="G41" s="66"/>
      <c r="H41" s="59"/>
      <c r="I41" s="57"/>
      <c r="J41" s="57"/>
      <c r="K41" s="140"/>
      <c r="L41" s="60" t="s">
        <v>342</v>
      </c>
      <c r="M41" s="50"/>
      <c r="N41" s="140">
        <v>3</v>
      </c>
      <c r="O41" s="59"/>
      <c r="P41" s="66"/>
      <c r="Q41" s="59"/>
      <c r="R41" s="49"/>
      <c r="S41" s="50"/>
      <c r="T41" s="51"/>
      <c r="U41" s="295"/>
      <c r="V41" s="46">
        <f>(X36*2)+(X37*7)+(X38*1)</f>
        <v>29.7</v>
      </c>
      <c r="W41" s="72" t="s">
        <v>271</v>
      </c>
      <c r="X41" s="113"/>
      <c r="Y41" s="13"/>
      <c r="Z41" s="12" t="s">
        <v>272</v>
      </c>
      <c r="AD41" s="12">
        <f>AA41*15</f>
        <v>0</v>
      </c>
    </row>
    <row r="42" spans="1:37" ht="17.100000000000001" customHeight="1">
      <c r="A42" s="74" t="s">
        <v>273</v>
      </c>
      <c r="B42" s="75"/>
      <c r="C42" s="66"/>
      <c r="D42" s="66"/>
      <c r="E42" s="59"/>
      <c r="F42" s="59"/>
      <c r="G42" s="66"/>
      <c r="H42" s="59"/>
      <c r="I42" s="55"/>
      <c r="J42" s="57"/>
      <c r="K42" s="140"/>
      <c r="L42" s="140"/>
      <c r="M42" s="140"/>
      <c r="N42" s="174"/>
      <c r="O42" s="59"/>
      <c r="P42" s="66"/>
      <c r="Q42" s="59"/>
      <c r="R42" s="50"/>
      <c r="S42" s="50"/>
      <c r="T42" s="51"/>
      <c r="U42" s="295"/>
      <c r="V42" s="61" t="s">
        <v>116</v>
      </c>
      <c r="W42" s="76"/>
      <c r="X42" s="113"/>
      <c r="Y42" s="12"/>
      <c r="AB42" s="12">
        <f>SUM(AB37:AB41)</f>
        <v>27.7</v>
      </c>
      <c r="AC42" s="12">
        <f>SUM(AC37:AC41)</f>
        <v>22.5</v>
      </c>
      <c r="AD42" s="12">
        <f>SUM(AD37:AD41)</f>
        <v>96.5</v>
      </c>
      <c r="AE42" s="12">
        <f>AB42*4+AC42*9+AD42*4</f>
        <v>699.3</v>
      </c>
    </row>
    <row r="43" spans="1:37" ht="17.100000000000001" customHeight="1" thickBot="1">
      <c r="A43" s="120"/>
      <c r="B43" s="121"/>
      <c r="C43" s="122"/>
      <c r="D43" s="122"/>
      <c r="E43" s="123"/>
      <c r="F43" s="123"/>
      <c r="G43" s="122"/>
      <c r="H43" s="123"/>
      <c r="I43" s="123"/>
      <c r="J43" s="122"/>
      <c r="K43" s="123"/>
      <c r="L43" s="123"/>
      <c r="M43" s="122"/>
      <c r="N43" s="123"/>
      <c r="O43" s="123"/>
      <c r="P43" s="122"/>
      <c r="Q43" s="123"/>
      <c r="R43" s="123"/>
      <c r="S43" s="122"/>
      <c r="T43" s="123"/>
      <c r="U43" s="296"/>
      <c r="V43" s="188">
        <f>(V37+V41)*4+V39*9</f>
        <v>769.3</v>
      </c>
      <c r="W43" s="125"/>
      <c r="X43" s="126"/>
      <c r="Y43" s="13"/>
      <c r="AB43" s="84">
        <f>AB42*4/AE42</f>
        <v>0.15844415844415846</v>
      </c>
      <c r="AC43" s="84">
        <f>AC42*9/AE42</f>
        <v>0.28957528957528961</v>
      </c>
      <c r="AD43" s="84">
        <f>AD42*4/AE42</f>
        <v>0.55198055198055207</v>
      </c>
    </row>
    <row r="44" spans="1:37" ht="21.75" customHeight="1">
      <c r="A44" s="215"/>
      <c r="B44" s="12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129"/>
    </row>
    <row r="45" spans="1:37">
      <c r="A45" s="16"/>
      <c r="C45" s="307"/>
      <c r="D45" s="307"/>
      <c r="E45" s="300"/>
      <c r="F45" s="300"/>
      <c r="G45" s="130"/>
      <c r="H45" s="12"/>
      <c r="I45" s="12"/>
      <c r="J45" s="130"/>
      <c r="K45" s="12"/>
      <c r="M45" s="130"/>
      <c r="N45" s="12"/>
      <c r="P45" s="130"/>
      <c r="Q45" s="12"/>
      <c r="S45" s="130"/>
      <c r="T45" s="12"/>
      <c r="U45" s="12"/>
      <c r="V45" s="26"/>
      <c r="X45" s="16"/>
    </row>
    <row r="46" spans="1:37">
      <c r="V46" s="26"/>
      <c r="X46" s="16"/>
    </row>
    <row r="47" spans="1:37">
      <c r="V47" s="26"/>
      <c r="X47" s="16"/>
    </row>
    <row r="48" spans="1:37">
      <c r="X48" s="134"/>
    </row>
    <row r="49" spans="24:24">
      <c r="X49" s="134"/>
    </row>
    <row r="50" spans="24:24">
      <c r="X50" s="134"/>
    </row>
    <row r="51" spans="24:24">
      <c r="X51" s="134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31" zoomScale="60" zoomScaleNormal="60" workbookViewId="0">
      <selection activeCell="E41" sqref="E41:H41"/>
    </sheetView>
  </sheetViews>
  <sheetFormatPr defaultRowHeight="20.25"/>
  <cols>
    <col min="1" max="1" width="1.875" style="416" customWidth="1"/>
    <col min="2" max="2" width="4.875" style="423" customWidth="1"/>
    <col min="3" max="3" width="0" style="416" hidden="1" customWidth="1"/>
    <col min="4" max="4" width="18.625" style="416" customWidth="1"/>
    <col min="5" max="5" width="5.625" style="422" customWidth="1"/>
    <col min="6" max="6" width="11.25" style="416" customWidth="1"/>
    <col min="7" max="7" width="18.625" style="416" customWidth="1"/>
    <col min="8" max="8" width="5.625" style="422" customWidth="1"/>
    <col min="9" max="9" width="11.875" style="416" customWidth="1"/>
    <col min="10" max="10" width="18.625" style="416" customWidth="1"/>
    <col min="11" max="11" width="5.625" style="422" customWidth="1"/>
    <col min="12" max="12" width="11.75" style="416" customWidth="1"/>
    <col min="13" max="13" width="18.625" style="416" customWidth="1"/>
    <col min="14" max="14" width="5.625" style="422" customWidth="1"/>
    <col min="15" max="15" width="12.125" style="416" customWidth="1"/>
    <col min="16" max="16" width="18.625" style="416" customWidth="1"/>
    <col min="17" max="17" width="5.625" style="422" customWidth="1"/>
    <col min="18" max="18" width="11.75" style="416" customWidth="1"/>
    <col min="19" max="19" width="18.625" style="416" customWidth="1"/>
    <col min="20" max="20" width="5.625" style="422" customWidth="1"/>
    <col min="21" max="21" width="12.75" style="416" customWidth="1"/>
    <col min="22" max="22" width="12.125" style="26" customWidth="1"/>
    <col min="23" max="23" width="11.75" style="421" customWidth="1"/>
    <col min="24" max="24" width="11.25" style="420" customWidth="1"/>
    <col min="25" max="25" width="6.625" style="419" customWidth="1"/>
    <col min="26" max="26" width="6.625" style="416" customWidth="1"/>
    <col min="27" max="27" width="6" style="417" hidden="1" customWidth="1"/>
    <col min="28" max="28" width="5.5" style="418" hidden="1" customWidth="1"/>
    <col min="29" max="29" width="7.75" style="417" hidden="1" customWidth="1"/>
    <col min="30" max="30" width="8" style="417" hidden="1" customWidth="1"/>
    <col min="31" max="31" width="7.875" style="417" hidden="1" customWidth="1"/>
    <col min="32" max="32" width="7.5" style="417" hidden="1" customWidth="1"/>
    <col min="33" max="16384" width="9" style="416"/>
  </cols>
  <sheetData>
    <row r="1" spans="2:32" s="417" customFormat="1" ht="38.25">
      <c r="B1" s="572" t="s">
        <v>704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65"/>
      <c r="AB1" s="418"/>
    </row>
    <row r="2" spans="2:32" s="417" customFormat="1" ht="18.95" customHeight="1">
      <c r="B2" s="571"/>
      <c r="C2" s="570"/>
      <c r="D2" s="570"/>
      <c r="E2" s="570"/>
      <c r="F2" s="570"/>
      <c r="G2" s="570"/>
      <c r="H2" s="569"/>
      <c r="I2" s="565"/>
      <c r="J2" s="565"/>
      <c r="K2" s="569"/>
      <c r="L2" s="565"/>
      <c r="M2" s="565"/>
      <c r="N2" s="569"/>
      <c r="O2" s="565"/>
      <c r="P2" s="565"/>
      <c r="Q2" s="569"/>
      <c r="R2" s="565"/>
      <c r="S2" s="565"/>
      <c r="T2" s="569"/>
      <c r="U2" s="565"/>
      <c r="V2" s="568"/>
      <c r="W2" s="566"/>
      <c r="X2" s="567"/>
      <c r="Y2" s="566"/>
      <c r="Z2" s="565"/>
      <c r="AB2" s="418"/>
    </row>
    <row r="3" spans="2:32" s="417" customFormat="1" ht="30" customHeight="1" thickBot="1">
      <c r="B3" s="564" t="s">
        <v>703</v>
      </c>
      <c r="C3" s="564"/>
      <c r="D3" s="563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T3" s="562"/>
      <c r="U3" s="562"/>
      <c r="V3" s="11"/>
      <c r="W3" s="561"/>
      <c r="X3" s="560"/>
      <c r="Y3" s="559"/>
      <c r="Z3" s="432"/>
      <c r="AB3" s="418"/>
    </row>
    <row r="4" spans="2:32" s="549" customFormat="1" ht="43.5">
      <c r="B4" s="558" t="s">
        <v>65</v>
      </c>
      <c r="C4" s="557" t="s">
        <v>66</v>
      </c>
      <c r="D4" s="554" t="s">
        <v>67</v>
      </c>
      <c r="E4" s="555" t="s">
        <v>701</v>
      </c>
      <c r="F4" s="554"/>
      <c r="G4" s="554" t="s">
        <v>702</v>
      </c>
      <c r="H4" s="555" t="s">
        <v>701</v>
      </c>
      <c r="I4" s="554"/>
      <c r="J4" s="554" t="s">
        <v>71</v>
      </c>
      <c r="K4" s="555" t="s">
        <v>701</v>
      </c>
      <c r="L4" s="554"/>
      <c r="M4" s="554" t="s">
        <v>71</v>
      </c>
      <c r="N4" s="555" t="s">
        <v>701</v>
      </c>
      <c r="O4" s="554"/>
      <c r="P4" s="554" t="s">
        <v>71</v>
      </c>
      <c r="Q4" s="555" t="s">
        <v>701</v>
      </c>
      <c r="R4" s="554"/>
      <c r="S4" s="556" t="s">
        <v>72</v>
      </c>
      <c r="T4" s="555" t="s">
        <v>701</v>
      </c>
      <c r="U4" s="554"/>
      <c r="V4" s="553" t="s">
        <v>700</v>
      </c>
      <c r="W4" s="553" t="s">
        <v>699</v>
      </c>
      <c r="X4" s="552" t="s">
        <v>698</v>
      </c>
      <c r="Y4" s="551" t="s">
        <v>697</v>
      </c>
      <c r="Z4" s="550"/>
      <c r="AA4" s="16"/>
      <c r="AB4" s="418"/>
      <c r="AC4" s="417"/>
      <c r="AD4" s="417"/>
      <c r="AE4" s="417"/>
      <c r="AF4" s="417"/>
    </row>
    <row r="5" spans="2:32" s="221" customFormat="1" ht="42" customHeight="1">
      <c r="B5" s="500">
        <v>1</v>
      </c>
      <c r="C5" s="469"/>
      <c r="D5" s="494" t="str">
        <f>'國華1-2月菜單'!A3</f>
        <v>香Q米飯</v>
      </c>
      <c r="E5" s="494" t="s">
        <v>639</v>
      </c>
      <c r="F5" s="548" t="s">
        <v>695</v>
      </c>
      <c r="G5" s="494" t="str">
        <f>'國華1-2月菜單'!A4</f>
        <v>筍乾滷肉(醃)</v>
      </c>
      <c r="H5" s="494" t="s">
        <v>653</v>
      </c>
      <c r="I5" s="548" t="s">
        <v>695</v>
      </c>
      <c r="J5" s="494" t="str">
        <f>'國華1-2月菜單'!A5</f>
        <v xml:space="preserve"> 小瓜細腐(豆) </v>
      </c>
      <c r="K5" s="494" t="s">
        <v>653</v>
      </c>
      <c r="L5" s="548" t="s">
        <v>695</v>
      </c>
      <c r="M5" s="494" t="str">
        <f>'國華1-2月菜單'!A6</f>
        <v>咖哩鴿蛋</v>
      </c>
      <c r="N5" s="494" t="s">
        <v>614</v>
      </c>
      <c r="O5" s="548" t="s">
        <v>695</v>
      </c>
      <c r="P5" s="494" t="str">
        <f>'國華1-2月菜單'!A7</f>
        <v>淺色蔬菜</v>
      </c>
      <c r="Q5" s="494" t="s">
        <v>615</v>
      </c>
      <c r="R5" s="548" t="s">
        <v>695</v>
      </c>
      <c r="S5" s="494" t="str">
        <f>'國華1-2月菜單'!A8</f>
        <v xml:space="preserve">玉米濃湯(芡) </v>
      </c>
      <c r="T5" s="494" t="s">
        <v>696</v>
      </c>
      <c r="U5" s="548" t="s">
        <v>695</v>
      </c>
      <c r="V5" s="547" t="s">
        <v>694</v>
      </c>
      <c r="W5" s="531" t="s">
        <v>29</v>
      </c>
      <c r="X5" s="492" t="s">
        <v>613</v>
      </c>
      <c r="Y5" s="491">
        <v>5.5</v>
      </c>
      <c r="Z5" s="417"/>
      <c r="AA5" s="417"/>
      <c r="AB5" s="418"/>
      <c r="AC5" s="417" t="s">
        <v>612</v>
      </c>
      <c r="AD5" s="417" t="s">
        <v>611</v>
      </c>
      <c r="AE5" s="417" t="s">
        <v>610</v>
      </c>
      <c r="AF5" s="417" t="s">
        <v>609</v>
      </c>
    </row>
    <row r="6" spans="2:32" ht="27.95" customHeight="1">
      <c r="B6" s="482" t="s">
        <v>86</v>
      </c>
      <c r="C6" s="469"/>
      <c r="D6" s="530" t="s">
        <v>608</v>
      </c>
      <c r="E6" s="530"/>
      <c r="F6" s="530">
        <v>100</v>
      </c>
      <c r="G6" s="454" t="s">
        <v>693</v>
      </c>
      <c r="H6" s="454" t="s">
        <v>692</v>
      </c>
      <c r="I6" s="454">
        <v>20</v>
      </c>
      <c r="J6" s="454" t="s">
        <v>602</v>
      </c>
      <c r="K6" s="454" t="s">
        <v>601</v>
      </c>
      <c r="L6" s="454">
        <v>50</v>
      </c>
      <c r="M6" s="444" t="s">
        <v>691</v>
      </c>
      <c r="N6" s="444"/>
      <c r="O6" s="444">
        <v>45</v>
      </c>
      <c r="P6" s="466" t="s">
        <v>603</v>
      </c>
      <c r="Q6" s="466"/>
      <c r="R6" s="466">
        <v>100</v>
      </c>
      <c r="S6" s="466" t="s">
        <v>690</v>
      </c>
      <c r="T6" s="466"/>
      <c r="U6" s="466">
        <v>15</v>
      </c>
      <c r="V6" s="453"/>
      <c r="W6" s="519" t="s">
        <v>649</v>
      </c>
      <c r="X6" s="486" t="s">
        <v>599</v>
      </c>
      <c r="Y6" s="501">
        <v>2.4</v>
      </c>
      <c r="Z6" s="432"/>
      <c r="AA6" s="16" t="s">
        <v>598</v>
      </c>
      <c r="AB6" s="418">
        <v>6</v>
      </c>
      <c r="AC6" s="418">
        <f>AB6*2</f>
        <v>12</v>
      </c>
      <c r="AD6" s="418"/>
      <c r="AE6" s="418">
        <f>AB6*15</f>
        <v>90</v>
      </c>
      <c r="AF6" s="418">
        <f>AC6*4+AE6*4</f>
        <v>408</v>
      </c>
    </row>
    <row r="7" spans="2:32" ht="27.95" customHeight="1">
      <c r="B7" s="482">
        <v>4</v>
      </c>
      <c r="C7" s="469"/>
      <c r="D7" s="530"/>
      <c r="E7" s="530"/>
      <c r="F7" s="530"/>
      <c r="G7" s="454" t="s">
        <v>689</v>
      </c>
      <c r="H7" s="454"/>
      <c r="I7" s="454">
        <v>50</v>
      </c>
      <c r="J7" s="454" t="s">
        <v>688</v>
      </c>
      <c r="K7" s="454"/>
      <c r="L7" s="454">
        <v>10</v>
      </c>
      <c r="M7" s="444" t="s">
        <v>687</v>
      </c>
      <c r="N7" s="444"/>
      <c r="O7" s="444">
        <v>10</v>
      </c>
      <c r="P7" s="485"/>
      <c r="Q7" s="485"/>
      <c r="R7" s="485"/>
      <c r="S7" s="466" t="s">
        <v>597</v>
      </c>
      <c r="T7" s="466"/>
      <c r="U7" s="466">
        <v>5</v>
      </c>
      <c r="V7" s="453"/>
      <c r="W7" s="523" t="s">
        <v>28</v>
      </c>
      <c r="X7" s="471" t="s">
        <v>594</v>
      </c>
      <c r="Y7" s="433">
        <v>1.8</v>
      </c>
      <c r="Z7" s="417"/>
      <c r="AA7" s="63" t="s">
        <v>593</v>
      </c>
      <c r="AB7" s="418">
        <v>2</v>
      </c>
      <c r="AC7" s="484">
        <f>AB7*7</f>
        <v>14</v>
      </c>
      <c r="AD7" s="418">
        <f>AB7*5</f>
        <v>10</v>
      </c>
      <c r="AE7" s="418" t="s">
        <v>586</v>
      </c>
      <c r="AF7" s="483">
        <f>AC7*4+AD7*9</f>
        <v>146</v>
      </c>
    </row>
    <row r="8" spans="2:32" ht="27.95" customHeight="1">
      <c r="B8" s="482" t="s">
        <v>103</v>
      </c>
      <c r="C8" s="469"/>
      <c r="D8" s="530"/>
      <c r="E8" s="530"/>
      <c r="F8" s="530"/>
      <c r="G8" s="454"/>
      <c r="H8" s="454"/>
      <c r="I8" s="454"/>
      <c r="J8" s="462"/>
      <c r="K8" s="503"/>
      <c r="L8" s="454"/>
      <c r="M8" s="444" t="s">
        <v>584</v>
      </c>
      <c r="N8" s="509"/>
      <c r="O8" s="444">
        <v>10</v>
      </c>
      <c r="P8" s="485"/>
      <c r="Q8" s="478"/>
      <c r="R8" s="485"/>
      <c r="S8" s="466" t="s">
        <v>686</v>
      </c>
      <c r="T8" s="466"/>
      <c r="U8" s="466">
        <v>8</v>
      </c>
      <c r="V8" s="453"/>
      <c r="W8" s="519" t="s">
        <v>644</v>
      </c>
      <c r="X8" s="471" t="s">
        <v>588</v>
      </c>
      <c r="Y8" s="433">
        <v>2.2999999999999998</v>
      </c>
      <c r="Z8" s="432"/>
      <c r="AA8" s="417" t="s">
        <v>587</v>
      </c>
      <c r="AB8" s="418">
        <v>1.8</v>
      </c>
      <c r="AC8" s="418">
        <f>AB8*1</f>
        <v>1.8</v>
      </c>
      <c r="AD8" s="418" t="s">
        <v>586</v>
      </c>
      <c r="AE8" s="418">
        <f>AB8*5</f>
        <v>9</v>
      </c>
      <c r="AF8" s="418">
        <f>AC8*4+AE8*4</f>
        <v>43.2</v>
      </c>
    </row>
    <row r="9" spans="2:32" ht="27.95" customHeight="1">
      <c r="B9" s="470" t="s">
        <v>685</v>
      </c>
      <c r="C9" s="469"/>
      <c r="D9" s="530"/>
      <c r="E9" s="530"/>
      <c r="F9" s="530"/>
      <c r="G9" s="546"/>
      <c r="H9" s="485"/>
      <c r="I9" s="546"/>
      <c r="J9" s="535"/>
      <c r="K9" s="478"/>
      <c r="L9" s="485"/>
      <c r="M9" s="444" t="s">
        <v>684</v>
      </c>
      <c r="N9" s="444" t="s">
        <v>601</v>
      </c>
      <c r="O9" s="444">
        <v>3</v>
      </c>
      <c r="P9" s="485"/>
      <c r="Q9" s="478"/>
      <c r="R9" s="485"/>
      <c r="S9" s="466" t="s">
        <v>584</v>
      </c>
      <c r="T9" s="466"/>
      <c r="U9" s="466">
        <v>5</v>
      </c>
      <c r="V9" s="453"/>
      <c r="W9" s="523" t="s">
        <v>30</v>
      </c>
      <c r="X9" s="471" t="s">
        <v>583</v>
      </c>
      <c r="Y9" s="433">
        <v>0</v>
      </c>
      <c r="Z9" s="417"/>
      <c r="AA9" s="417" t="s">
        <v>624</v>
      </c>
      <c r="AB9" s="418">
        <v>2.5</v>
      </c>
      <c r="AC9" s="418"/>
      <c r="AD9" s="418">
        <f>AB9*5</f>
        <v>12.5</v>
      </c>
      <c r="AE9" s="418" t="s">
        <v>586</v>
      </c>
      <c r="AF9" s="418">
        <f>AD9*9</f>
        <v>112.5</v>
      </c>
    </row>
    <row r="10" spans="2:32" ht="27.95" customHeight="1">
      <c r="B10" s="470"/>
      <c r="C10" s="469"/>
      <c r="D10" s="530"/>
      <c r="E10" s="530"/>
      <c r="F10" s="530"/>
      <c r="G10" s="454"/>
      <c r="H10" s="466"/>
      <c r="I10" s="454"/>
      <c r="J10" s="485"/>
      <c r="K10" s="478"/>
      <c r="L10" s="485"/>
      <c r="M10" s="535"/>
      <c r="N10" s="478"/>
      <c r="O10" s="485"/>
      <c r="P10" s="485"/>
      <c r="Q10" s="478"/>
      <c r="R10" s="485"/>
      <c r="S10" s="545"/>
      <c r="T10" s="544"/>
      <c r="U10" s="543"/>
      <c r="V10" s="453"/>
      <c r="W10" s="519" t="s">
        <v>641</v>
      </c>
      <c r="X10" s="465" t="s">
        <v>622</v>
      </c>
      <c r="Y10" s="518">
        <v>0</v>
      </c>
      <c r="Z10" s="432"/>
      <c r="AA10" s="417" t="s">
        <v>621</v>
      </c>
      <c r="AB10" s="418">
        <v>1</v>
      </c>
      <c r="AE10" s="417">
        <f>AB10*15</f>
        <v>15</v>
      </c>
    </row>
    <row r="11" spans="2:32" ht="27.95" customHeight="1">
      <c r="B11" s="464" t="s">
        <v>620</v>
      </c>
      <c r="C11" s="463"/>
      <c r="D11" s="530"/>
      <c r="E11" s="478"/>
      <c r="F11" s="530"/>
      <c r="G11" s="454"/>
      <c r="H11" s="503"/>
      <c r="I11" s="454"/>
      <c r="J11" s="485"/>
      <c r="K11" s="478"/>
      <c r="L11" s="485"/>
      <c r="M11" s="535"/>
      <c r="N11" s="478"/>
      <c r="O11" s="460"/>
      <c r="P11" s="485"/>
      <c r="Q11" s="478"/>
      <c r="R11" s="485"/>
      <c r="S11" s="542"/>
      <c r="T11" s="541"/>
      <c r="U11" s="529"/>
      <c r="V11" s="453"/>
      <c r="W11" s="523" t="s">
        <v>116</v>
      </c>
      <c r="X11" s="451"/>
      <c r="Y11" s="433"/>
      <c r="Z11" s="417"/>
      <c r="AC11" s="417">
        <f>SUM(AC6:AC10)</f>
        <v>27.8</v>
      </c>
      <c r="AD11" s="417">
        <f>SUM(AD6:AD10)</f>
        <v>22.5</v>
      </c>
      <c r="AE11" s="417">
        <f>SUM(AE6:AE10)</f>
        <v>114</v>
      </c>
      <c r="AF11" s="417">
        <f>AC11*4+AD11*9+AE11*4</f>
        <v>769.7</v>
      </c>
    </row>
    <row r="12" spans="2:32" ht="27.95" customHeight="1">
      <c r="B12" s="540"/>
      <c r="C12" s="539"/>
      <c r="D12" s="538"/>
      <c r="E12" s="538"/>
      <c r="F12" s="537"/>
      <c r="G12" s="537"/>
      <c r="H12" s="538"/>
      <c r="I12" s="537"/>
      <c r="J12" s="537"/>
      <c r="K12" s="538"/>
      <c r="L12" s="537"/>
      <c r="M12" s="537"/>
      <c r="N12" s="538"/>
      <c r="O12" s="537"/>
      <c r="P12" s="537"/>
      <c r="Q12" s="538"/>
      <c r="R12" s="537"/>
      <c r="S12" s="537"/>
      <c r="T12" s="538"/>
      <c r="U12" s="537"/>
      <c r="V12" s="453"/>
      <c r="W12" s="519" t="s">
        <v>683</v>
      </c>
      <c r="X12" s="434"/>
      <c r="Y12" s="518"/>
      <c r="Z12" s="432"/>
      <c r="AC12" s="431">
        <f>AC11*4/AF11</f>
        <v>0.14447187215798363</v>
      </c>
      <c r="AD12" s="431">
        <f>AD11*9/AF11</f>
        <v>0.26308951539560865</v>
      </c>
      <c r="AE12" s="431">
        <f>AE11*4/AF11</f>
        <v>0.59243861244640761</v>
      </c>
    </row>
    <row r="13" spans="2:32" s="221" customFormat="1" ht="27.95" customHeight="1">
      <c r="B13" s="500">
        <v>1</v>
      </c>
      <c r="C13" s="469"/>
      <c r="D13" s="494" t="str">
        <f>'國華1-2月菜單'!E3</f>
        <v>燕麥Q飯</v>
      </c>
      <c r="E13" s="494" t="s">
        <v>682</v>
      </c>
      <c r="F13" s="494"/>
      <c r="G13" s="494" t="str">
        <f>'國華1-2月菜單'!E4</f>
        <v>嫩煎雞排</v>
      </c>
      <c r="H13" s="494" t="s">
        <v>681</v>
      </c>
      <c r="I13" s="494"/>
      <c r="J13" s="494" t="str">
        <f>'國華1-2月菜單'!E5</f>
        <v>螺旋絞肉+鮮水餃(冷)</v>
      </c>
      <c r="K13" s="494" t="s">
        <v>678</v>
      </c>
      <c r="L13" s="494"/>
      <c r="M13" s="494" t="str">
        <f>'國華1-2月菜單'!E6</f>
        <v>蒲瓜炒蛋</v>
      </c>
      <c r="N13" s="494" t="s">
        <v>680</v>
      </c>
      <c r="O13" s="494"/>
      <c r="P13" s="494" t="str">
        <f>'國華1-2月菜單'!E7</f>
        <v>深色蔬菜</v>
      </c>
      <c r="Q13" s="494" t="s">
        <v>679</v>
      </c>
      <c r="R13" s="494"/>
      <c r="S13" s="494" t="str">
        <f>'國華1-2月菜單'!E8</f>
        <v>竹筍金菇湯</v>
      </c>
      <c r="T13" s="494" t="s">
        <v>678</v>
      </c>
      <c r="U13" s="494"/>
      <c r="V13" s="453"/>
      <c r="W13" s="531" t="s">
        <v>29</v>
      </c>
      <c r="X13" s="492" t="s">
        <v>677</v>
      </c>
      <c r="Y13" s="513">
        <v>5.6</v>
      </c>
      <c r="Z13" s="417"/>
      <c r="AA13" s="417"/>
      <c r="AB13" s="418"/>
      <c r="AC13" s="417" t="s">
        <v>676</v>
      </c>
      <c r="AD13" s="417" t="s">
        <v>675</v>
      </c>
      <c r="AE13" s="417" t="s">
        <v>674</v>
      </c>
      <c r="AF13" s="417" t="s">
        <v>673</v>
      </c>
    </row>
    <row r="14" spans="2:32" ht="27.95" customHeight="1">
      <c r="B14" s="482" t="s">
        <v>86</v>
      </c>
      <c r="C14" s="469"/>
      <c r="D14" s="530" t="s">
        <v>672</v>
      </c>
      <c r="E14" s="485"/>
      <c r="F14" s="454">
        <v>60</v>
      </c>
      <c r="G14" s="454" t="s">
        <v>671</v>
      </c>
      <c r="H14" s="454"/>
      <c r="I14" s="454">
        <v>60</v>
      </c>
      <c r="J14" s="458" t="s">
        <v>670</v>
      </c>
      <c r="K14" s="468"/>
      <c r="L14" s="458">
        <v>10</v>
      </c>
      <c r="M14" s="454" t="s">
        <v>669</v>
      </c>
      <c r="N14" s="454"/>
      <c r="O14" s="454">
        <v>50</v>
      </c>
      <c r="P14" s="466" t="s">
        <v>668</v>
      </c>
      <c r="Q14" s="466"/>
      <c r="R14" s="466">
        <v>100</v>
      </c>
      <c r="S14" s="510" t="s">
        <v>667</v>
      </c>
      <c r="T14" s="454"/>
      <c r="U14" s="454">
        <v>30</v>
      </c>
      <c r="V14" s="453"/>
      <c r="W14" s="519" t="s">
        <v>666</v>
      </c>
      <c r="X14" s="486" t="s">
        <v>665</v>
      </c>
      <c r="Y14" s="433">
        <v>2.4</v>
      </c>
      <c r="Z14" s="432"/>
      <c r="AA14" s="16" t="s">
        <v>664</v>
      </c>
      <c r="AB14" s="418">
        <v>6.2</v>
      </c>
      <c r="AC14" s="418">
        <f>AB14*2</f>
        <v>12.4</v>
      </c>
      <c r="AD14" s="418"/>
      <c r="AE14" s="418">
        <f>AB14*15</f>
        <v>93</v>
      </c>
      <c r="AF14" s="418">
        <f>AC14*4+AE14*4</f>
        <v>421.6</v>
      </c>
    </row>
    <row r="15" spans="2:32" ht="27.95" customHeight="1">
      <c r="B15" s="482">
        <v>5</v>
      </c>
      <c r="C15" s="469"/>
      <c r="D15" s="485" t="s">
        <v>663</v>
      </c>
      <c r="E15" s="478"/>
      <c r="F15" s="454">
        <v>30</v>
      </c>
      <c r="G15" s="454"/>
      <c r="H15" s="466"/>
      <c r="I15" s="454"/>
      <c r="J15" s="458" t="s">
        <v>597</v>
      </c>
      <c r="K15" s="468"/>
      <c r="L15" s="458">
        <v>10</v>
      </c>
      <c r="M15" s="536" t="s">
        <v>627</v>
      </c>
      <c r="N15" s="467"/>
      <c r="O15" s="454">
        <v>5</v>
      </c>
      <c r="P15" s="485"/>
      <c r="Q15" s="485"/>
      <c r="R15" s="485"/>
      <c r="S15" s="454" t="s">
        <v>662</v>
      </c>
      <c r="T15" s="454"/>
      <c r="U15" s="454">
        <v>2</v>
      </c>
      <c r="V15" s="453"/>
      <c r="W15" s="523" t="s">
        <v>28</v>
      </c>
      <c r="X15" s="471" t="s">
        <v>594</v>
      </c>
      <c r="Y15" s="433">
        <v>2</v>
      </c>
      <c r="Z15" s="417"/>
      <c r="AA15" s="63" t="s">
        <v>593</v>
      </c>
      <c r="AB15" s="418">
        <v>2</v>
      </c>
      <c r="AC15" s="484">
        <f>AB15*7</f>
        <v>14</v>
      </c>
      <c r="AD15" s="418">
        <f>AB15*5</f>
        <v>10</v>
      </c>
      <c r="AE15" s="418" t="s">
        <v>586</v>
      </c>
      <c r="AF15" s="483">
        <f>AC15*4+AD15*9</f>
        <v>146</v>
      </c>
    </row>
    <row r="16" spans="2:32" ht="27.95" customHeight="1">
      <c r="B16" s="482" t="s">
        <v>103</v>
      </c>
      <c r="C16" s="469"/>
      <c r="D16" s="485"/>
      <c r="E16" s="478"/>
      <c r="F16" s="454"/>
      <c r="G16" s="535"/>
      <c r="H16" s="478"/>
      <c r="I16" s="485"/>
      <c r="J16" s="458" t="s">
        <v>584</v>
      </c>
      <c r="K16" s="459"/>
      <c r="L16" s="458">
        <v>5</v>
      </c>
      <c r="M16" s="534" t="s">
        <v>584</v>
      </c>
      <c r="N16" s="509"/>
      <c r="O16" s="533">
        <v>5</v>
      </c>
      <c r="P16" s="454"/>
      <c r="Q16" s="466"/>
      <c r="R16" s="454"/>
      <c r="S16" s="454" t="s">
        <v>591</v>
      </c>
      <c r="T16" s="454"/>
      <c r="U16" s="454">
        <v>5</v>
      </c>
      <c r="V16" s="453"/>
      <c r="W16" s="519" t="s">
        <v>661</v>
      </c>
      <c r="X16" s="471" t="s">
        <v>588</v>
      </c>
      <c r="Y16" s="433">
        <v>2.2999999999999998</v>
      </c>
      <c r="Z16" s="432"/>
      <c r="AA16" s="417" t="s">
        <v>587</v>
      </c>
      <c r="AB16" s="418">
        <v>1.6</v>
      </c>
      <c r="AC16" s="418">
        <f>AB16*1</f>
        <v>1.6</v>
      </c>
      <c r="AD16" s="418" t="s">
        <v>586</v>
      </c>
      <c r="AE16" s="418">
        <f>AB16*5</f>
        <v>8</v>
      </c>
      <c r="AF16" s="418">
        <f>AC16*4+AE16*4</f>
        <v>38.4</v>
      </c>
    </row>
    <row r="17" spans="2:32" ht="27.95" customHeight="1">
      <c r="B17" s="470" t="s">
        <v>660</v>
      </c>
      <c r="C17" s="469"/>
      <c r="D17" s="485"/>
      <c r="E17" s="485"/>
      <c r="F17" s="485"/>
      <c r="G17" s="485"/>
      <c r="H17" s="478"/>
      <c r="I17" s="485"/>
      <c r="J17" s="468" t="s">
        <v>659</v>
      </c>
      <c r="K17" s="459"/>
      <c r="L17" s="468">
        <v>13</v>
      </c>
      <c r="M17" s="534" t="s">
        <v>658</v>
      </c>
      <c r="N17" s="509"/>
      <c r="O17" s="533">
        <v>10</v>
      </c>
      <c r="P17" s="454"/>
      <c r="Q17" s="454"/>
      <c r="R17" s="454"/>
      <c r="S17" s="462"/>
      <c r="T17" s="485"/>
      <c r="U17" s="485"/>
      <c r="V17" s="453"/>
      <c r="W17" s="523" t="s">
        <v>30</v>
      </c>
      <c r="X17" s="471" t="s">
        <v>583</v>
      </c>
      <c r="Y17" s="433">
        <v>0</v>
      </c>
      <c r="Z17" s="417"/>
      <c r="AA17" s="417" t="s">
        <v>624</v>
      </c>
      <c r="AB17" s="418">
        <v>2.5</v>
      </c>
      <c r="AC17" s="418"/>
      <c r="AD17" s="418">
        <f>AB17*5</f>
        <v>12.5</v>
      </c>
      <c r="AE17" s="418" t="s">
        <v>586</v>
      </c>
      <c r="AF17" s="418">
        <f>AD17*9</f>
        <v>112.5</v>
      </c>
    </row>
    <row r="18" spans="2:32" ht="27.95" customHeight="1">
      <c r="B18" s="470"/>
      <c r="C18" s="469"/>
      <c r="D18" s="485"/>
      <c r="E18" s="478"/>
      <c r="F18" s="485"/>
      <c r="G18" s="485"/>
      <c r="H18" s="478"/>
      <c r="I18" s="485"/>
      <c r="J18" s="444" t="s">
        <v>652</v>
      </c>
      <c r="K18" s="509"/>
      <c r="L18" s="444">
        <v>10</v>
      </c>
      <c r="M18" s="534"/>
      <c r="N18" s="509"/>
      <c r="O18" s="533"/>
      <c r="P18" s="454"/>
      <c r="Q18" s="467"/>
      <c r="R18" s="454"/>
      <c r="S18" s="530"/>
      <c r="T18" s="478"/>
      <c r="U18" s="485"/>
      <c r="V18" s="453"/>
      <c r="W18" s="519" t="s">
        <v>657</v>
      </c>
      <c r="X18" s="465" t="s">
        <v>622</v>
      </c>
      <c r="Y18" s="518">
        <v>0</v>
      </c>
      <c r="Z18" s="432"/>
      <c r="AA18" s="417" t="s">
        <v>621</v>
      </c>
      <c r="AB18" s="418">
        <v>1</v>
      </c>
      <c r="AE18" s="417">
        <f>AB18*15</f>
        <v>15</v>
      </c>
    </row>
    <row r="19" spans="2:32" ht="27.95" customHeight="1">
      <c r="B19" s="464" t="s">
        <v>620</v>
      </c>
      <c r="C19" s="463"/>
      <c r="D19" s="461"/>
      <c r="E19" s="461"/>
      <c r="F19" s="460"/>
      <c r="G19" s="479"/>
      <c r="H19" s="461"/>
      <c r="I19" s="460"/>
      <c r="J19" s="462"/>
      <c r="K19" s="508"/>
      <c r="L19" s="462"/>
      <c r="M19" s="460"/>
      <c r="N19" s="461"/>
      <c r="O19" s="460"/>
      <c r="P19" s="460"/>
      <c r="Q19" s="461"/>
      <c r="R19" s="460"/>
      <c r="S19" s="460"/>
      <c r="T19" s="461"/>
      <c r="U19" s="460"/>
      <c r="V19" s="453"/>
      <c r="W19" s="523" t="s">
        <v>116</v>
      </c>
      <c r="X19" s="451"/>
      <c r="Y19" s="433"/>
      <c r="Z19" s="417"/>
      <c r="AC19" s="417">
        <f>SUM(AC14:AC18)</f>
        <v>28</v>
      </c>
      <c r="AD19" s="417">
        <f>SUM(AD14:AD18)</f>
        <v>22.5</v>
      </c>
      <c r="AE19" s="417">
        <f>SUM(AE14:AE18)</f>
        <v>116</v>
      </c>
      <c r="AF19" s="417">
        <f>AC19*4+AD19*9+AE19*4</f>
        <v>778.5</v>
      </c>
    </row>
    <row r="20" spans="2:32" ht="27.95" customHeight="1">
      <c r="B20" s="507"/>
      <c r="C20" s="506"/>
      <c r="D20" s="461"/>
      <c r="E20" s="461"/>
      <c r="F20" s="460"/>
      <c r="G20" s="460"/>
      <c r="H20" s="461"/>
      <c r="I20" s="460"/>
      <c r="J20" s="454" t="s">
        <v>656</v>
      </c>
      <c r="K20" s="444" t="s">
        <v>655</v>
      </c>
      <c r="L20" s="460">
        <v>34</v>
      </c>
      <c r="M20" s="460"/>
      <c r="N20" s="461"/>
      <c r="O20" s="460"/>
      <c r="P20" s="460"/>
      <c r="Q20" s="461"/>
      <c r="R20" s="460"/>
      <c r="S20" s="460"/>
      <c r="T20" s="461"/>
      <c r="U20" s="460"/>
      <c r="V20" s="453"/>
      <c r="W20" s="519" t="s">
        <v>654</v>
      </c>
      <c r="X20" s="502"/>
      <c r="Y20" s="518"/>
      <c r="Z20" s="432"/>
      <c r="AC20" s="431">
        <f>AC19*4/AF19</f>
        <v>0.14386640976236351</v>
      </c>
      <c r="AD20" s="431">
        <f>AD19*9/AF19</f>
        <v>0.26011560693641617</v>
      </c>
      <c r="AE20" s="431">
        <f>AE19*4/AF19</f>
        <v>0.59601798330122024</v>
      </c>
    </row>
    <row r="21" spans="2:32" s="221" customFormat="1" ht="27.95" customHeight="1">
      <c r="B21" s="532">
        <v>1</v>
      </c>
      <c r="C21" s="469"/>
      <c r="D21" s="494" t="str">
        <f>'國華1-2月菜單'!I3</f>
        <v>香Q米飯</v>
      </c>
      <c r="E21" s="494" t="s">
        <v>639</v>
      </c>
      <c r="F21" s="494"/>
      <c r="G21" s="494" t="str">
        <f>'國華1-2月菜單'!I4</f>
        <v>麻香米血雞</v>
      </c>
      <c r="H21" s="494" t="s">
        <v>614</v>
      </c>
      <c r="I21" s="494"/>
      <c r="J21" s="494" t="str">
        <f>'國華1-2月菜單'!I5</f>
        <v>古早味肉燥</v>
      </c>
      <c r="K21" s="494" t="s">
        <v>653</v>
      </c>
      <c r="L21" s="494"/>
      <c r="M21" s="494" t="str">
        <f>'國華1-2月菜單'!I6</f>
        <v xml:space="preserve">   豬肉粉絲鍋(豆)</v>
      </c>
      <c r="N21" s="494" t="s">
        <v>614</v>
      </c>
      <c r="O21" s="494"/>
      <c r="P21" s="494" t="str">
        <f>'國華1-2月菜單'!I7</f>
        <v>深色蔬菜</v>
      </c>
      <c r="Q21" s="494" t="s">
        <v>615</v>
      </c>
      <c r="R21" s="494"/>
      <c r="S21" s="494" t="str">
        <f>'國華1-2月菜單'!I8</f>
        <v>海芽金菇湯</v>
      </c>
      <c r="T21" s="494" t="s">
        <v>614</v>
      </c>
      <c r="U21" s="494"/>
      <c r="V21" s="520"/>
      <c r="W21" s="531" t="s">
        <v>29</v>
      </c>
      <c r="X21" s="492" t="s">
        <v>613</v>
      </c>
      <c r="Y21" s="491">
        <v>5.5</v>
      </c>
      <c r="Z21" s="417"/>
      <c r="AA21" s="417"/>
      <c r="AB21" s="418"/>
      <c r="AC21" s="417" t="s">
        <v>612</v>
      </c>
      <c r="AD21" s="417" t="s">
        <v>611</v>
      </c>
      <c r="AE21" s="417" t="s">
        <v>610</v>
      </c>
      <c r="AF21" s="417" t="s">
        <v>609</v>
      </c>
    </row>
    <row r="22" spans="2:32" s="512" customFormat="1" ht="27.75" customHeight="1">
      <c r="B22" s="528" t="s">
        <v>86</v>
      </c>
      <c r="C22" s="469"/>
      <c r="D22" s="530" t="s">
        <v>608</v>
      </c>
      <c r="E22" s="530"/>
      <c r="F22" s="530">
        <v>100</v>
      </c>
      <c r="G22" s="454" t="s">
        <v>592</v>
      </c>
      <c r="H22" s="454"/>
      <c r="I22" s="454">
        <v>60</v>
      </c>
      <c r="J22" s="529" t="s">
        <v>652</v>
      </c>
      <c r="K22" s="503"/>
      <c r="L22" s="466">
        <v>35</v>
      </c>
      <c r="M22" s="454" t="s">
        <v>651</v>
      </c>
      <c r="N22" s="466"/>
      <c r="O22" s="454">
        <v>45</v>
      </c>
      <c r="P22" s="466" t="s">
        <v>634</v>
      </c>
      <c r="Q22" s="466"/>
      <c r="R22" s="466">
        <v>100</v>
      </c>
      <c r="S22" s="460" t="s">
        <v>650</v>
      </c>
      <c r="T22" s="460"/>
      <c r="U22" s="460">
        <v>1</v>
      </c>
      <c r="V22" s="520"/>
      <c r="W22" s="519" t="s">
        <v>649</v>
      </c>
      <c r="X22" s="486" t="s">
        <v>599</v>
      </c>
      <c r="Y22" s="501">
        <v>2.6</v>
      </c>
      <c r="Z22" s="517"/>
      <c r="AA22" s="16" t="s">
        <v>598</v>
      </c>
      <c r="AB22" s="418">
        <v>6.2</v>
      </c>
      <c r="AC22" s="418">
        <f>AB22*2</f>
        <v>12.4</v>
      </c>
      <c r="AD22" s="418"/>
      <c r="AE22" s="418">
        <f>AB22*15</f>
        <v>93</v>
      </c>
      <c r="AF22" s="418">
        <f>AC22*4+AE22*4</f>
        <v>421.6</v>
      </c>
    </row>
    <row r="23" spans="2:32" s="512" customFormat="1" ht="27.95" customHeight="1">
      <c r="B23" s="528">
        <v>6</v>
      </c>
      <c r="C23" s="469"/>
      <c r="D23" s="460"/>
      <c r="E23" s="460"/>
      <c r="F23" s="460"/>
      <c r="G23" s="444" t="s">
        <v>648</v>
      </c>
      <c r="H23" s="444"/>
      <c r="I23" s="444">
        <v>7</v>
      </c>
      <c r="J23" s="529" t="s">
        <v>647</v>
      </c>
      <c r="K23" s="466"/>
      <c r="L23" s="466">
        <v>20</v>
      </c>
      <c r="M23" s="454" t="s">
        <v>646</v>
      </c>
      <c r="N23" s="466"/>
      <c r="O23" s="454">
        <v>5</v>
      </c>
      <c r="P23" s="460"/>
      <c r="Q23" s="460"/>
      <c r="R23" s="460"/>
      <c r="S23" s="460" t="s">
        <v>591</v>
      </c>
      <c r="T23" s="460"/>
      <c r="U23" s="460">
        <v>5</v>
      </c>
      <c r="V23" s="520"/>
      <c r="W23" s="523" t="s">
        <v>28</v>
      </c>
      <c r="X23" s="471" t="s">
        <v>594</v>
      </c>
      <c r="Y23" s="433">
        <v>1.9</v>
      </c>
      <c r="Z23" s="515"/>
      <c r="AA23" s="63" t="s">
        <v>593</v>
      </c>
      <c r="AB23" s="418">
        <v>2.2000000000000002</v>
      </c>
      <c r="AC23" s="484">
        <f>AB23*7</f>
        <v>15.400000000000002</v>
      </c>
      <c r="AD23" s="418">
        <f>AB23*5</f>
        <v>11</v>
      </c>
      <c r="AE23" s="418" t="s">
        <v>586</v>
      </c>
      <c r="AF23" s="483">
        <f>AC23*4+AD23*9</f>
        <v>160.60000000000002</v>
      </c>
    </row>
    <row r="24" spans="2:32" s="512" customFormat="1" ht="27.95" customHeight="1">
      <c r="B24" s="528" t="s">
        <v>103</v>
      </c>
      <c r="C24" s="469"/>
      <c r="D24" s="460"/>
      <c r="E24" s="461"/>
      <c r="F24" s="460"/>
      <c r="G24" s="444"/>
      <c r="H24" s="444"/>
      <c r="I24" s="444"/>
      <c r="J24" s="457" t="s">
        <v>597</v>
      </c>
      <c r="K24" s="456"/>
      <c r="L24" s="527">
        <v>5</v>
      </c>
      <c r="M24" s="454" t="s">
        <v>645</v>
      </c>
      <c r="N24" s="460" t="s">
        <v>601</v>
      </c>
      <c r="O24" s="454">
        <v>5</v>
      </c>
      <c r="P24" s="460"/>
      <c r="Q24" s="461"/>
      <c r="R24" s="460"/>
      <c r="S24" s="475" t="s">
        <v>590</v>
      </c>
      <c r="T24" s="474"/>
      <c r="U24" s="473">
        <v>0.02</v>
      </c>
      <c r="V24" s="520"/>
      <c r="W24" s="519" t="s">
        <v>644</v>
      </c>
      <c r="X24" s="471" t="s">
        <v>588</v>
      </c>
      <c r="Y24" s="433">
        <v>2.2999999999999998</v>
      </c>
      <c r="Z24" s="517"/>
      <c r="AA24" s="417" t="s">
        <v>587</v>
      </c>
      <c r="AB24" s="418">
        <v>1.6</v>
      </c>
      <c r="AC24" s="418">
        <f>AB24*1</f>
        <v>1.6</v>
      </c>
      <c r="AD24" s="418" t="s">
        <v>586</v>
      </c>
      <c r="AE24" s="418">
        <f>AB24*5</f>
        <v>8</v>
      </c>
      <c r="AF24" s="418">
        <f>AC24*4+AE24*4</f>
        <v>38.4</v>
      </c>
    </row>
    <row r="25" spans="2:32" s="512" customFormat="1" ht="27.95" customHeight="1">
      <c r="B25" s="526" t="s">
        <v>643</v>
      </c>
      <c r="C25" s="469"/>
      <c r="D25" s="460"/>
      <c r="E25" s="461"/>
      <c r="F25" s="460"/>
      <c r="G25" s="460"/>
      <c r="H25" s="461"/>
      <c r="I25" s="460"/>
      <c r="J25" s="479"/>
      <c r="K25" s="461"/>
      <c r="L25" s="479"/>
      <c r="M25" s="444" t="s">
        <v>638</v>
      </c>
      <c r="N25" s="444"/>
      <c r="O25" s="444">
        <v>3</v>
      </c>
      <c r="P25" s="460"/>
      <c r="Q25" s="461"/>
      <c r="R25" s="460"/>
      <c r="S25" s="460"/>
      <c r="T25" s="461"/>
      <c r="U25" s="460"/>
      <c r="V25" s="520"/>
      <c r="W25" s="523" t="s">
        <v>30</v>
      </c>
      <c r="X25" s="471" t="s">
        <v>583</v>
      </c>
      <c r="Y25" s="433">
        <v>0</v>
      </c>
      <c r="Z25" s="515"/>
      <c r="AA25" s="417" t="s">
        <v>624</v>
      </c>
      <c r="AB25" s="418">
        <v>2.5</v>
      </c>
      <c r="AC25" s="418"/>
      <c r="AD25" s="418">
        <f>AB25*5</f>
        <v>12.5</v>
      </c>
      <c r="AE25" s="418" t="s">
        <v>586</v>
      </c>
      <c r="AF25" s="418">
        <f>AD25*9</f>
        <v>112.5</v>
      </c>
    </row>
    <row r="26" spans="2:32" s="512" customFormat="1" ht="27.95" customHeight="1">
      <c r="B26" s="526"/>
      <c r="C26" s="469"/>
      <c r="D26" s="460"/>
      <c r="E26" s="461"/>
      <c r="F26" s="460"/>
      <c r="G26" s="525"/>
      <c r="H26" s="461"/>
      <c r="I26" s="460"/>
      <c r="J26" s="460"/>
      <c r="K26" s="461"/>
      <c r="L26" s="460"/>
      <c r="M26" s="460" t="s">
        <v>642</v>
      </c>
      <c r="N26" s="461"/>
      <c r="O26" s="460">
        <v>2</v>
      </c>
      <c r="P26" s="460"/>
      <c r="Q26" s="461"/>
      <c r="R26" s="460"/>
      <c r="S26" s="460"/>
      <c r="T26" s="461"/>
      <c r="U26" s="460"/>
      <c r="V26" s="520"/>
      <c r="W26" s="519" t="s">
        <v>641</v>
      </c>
      <c r="X26" s="465" t="s">
        <v>622</v>
      </c>
      <c r="Y26" s="518">
        <v>0</v>
      </c>
      <c r="Z26" s="517"/>
      <c r="AA26" s="417" t="s">
        <v>621</v>
      </c>
      <c r="AB26" s="418"/>
      <c r="AC26" s="417"/>
      <c r="AD26" s="417"/>
      <c r="AE26" s="417">
        <f>AB26*15</f>
        <v>0</v>
      </c>
      <c r="AF26" s="417"/>
    </row>
    <row r="27" spans="2:32" s="512" customFormat="1" ht="27.95" customHeight="1">
      <c r="B27" s="464" t="s">
        <v>620</v>
      </c>
      <c r="C27" s="524"/>
      <c r="D27" s="479"/>
      <c r="E27" s="461"/>
      <c r="F27" s="479"/>
      <c r="G27" s="460"/>
      <c r="H27" s="461"/>
      <c r="I27" s="460"/>
      <c r="J27" s="460"/>
      <c r="K27" s="461"/>
      <c r="L27" s="460"/>
      <c r="M27" s="460" t="s">
        <v>584</v>
      </c>
      <c r="N27" s="461"/>
      <c r="O27" s="460">
        <v>3</v>
      </c>
      <c r="P27" s="460"/>
      <c r="Q27" s="461"/>
      <c r="R27" s="460"/>
      <c r="S27" s="460"/>
      <c r="T27" s="461"/>
      <c r="U27" s="460"/>
      <c r="V27" s="520"/>
      <c r="W27" s="523" t="s">
        <v>116</v>
      </c>
      <c r="X27" s="451"/>
      <c r="Y27" s="433"/>
      <c r="Z27" s="515"/>
      <c r="AA27" s="417"/>
      <c r="AB27" s="418"/>
      <c r="AC27" s="417">
        <f>SUM(AC22:AC26)</f>
        <v>29.400000000000006</v>
      </c>
      <c r="AD27" s="417">
        <f>SUM(AD22:AD26)</f>
        <v>23.5</v>
      </c>
      <c r="AE27" s="417">
        <f>SUM(AE22:AE26)</f>
        <v>101</v>
      </c>
      <c r="AF27" s="417">
        <f>AC27*4+AD27*9+AE27*4</f>
        <v>733.1</v>
      </c>
    </row>
    <row r="28" spans="2:32" s="512" customFormat="1" ht="27.95" customHeight="1" thickBot="1">
      <c r="B28" s="522"/>
      <c r="C28" s="521"/>
      <c r="D28" s="461"/>
      <c r="E28" s="461"/>
      <c r="F28" s="460"/>
      <c r="G28" s="505"/>
      <c r="H28" s="440"/>
      <c r="I28" s="504"/>
      <c r="J28" s="460"/>
      <c r="K28" s="461"/>
      <c r="L28" s="460"/>
      <c r="M28" s="457"/>
      <c r="N28" s="456"/>
      <c r="O28" s="455"/>
      <c r="P28" s="460"/>
      <c r="Q28" s="461"/>
      <c r="R28" s="460"/>
      <c r="S28" s="460"/>
      <c r="T28" s="461"/>
      <c r="U28" s="460"/>
      <c r="V28" s="520"/>
      <c r="W28" s="519" t="s">
        <v>640</v>
      </c>
      <c r="X28" s="434"/>
      <c r="Y28" s="518"/>
      <c r="Z28" s="517"/>
      <c r="AA28" s="515"/>
      <c r="AB28" s="516"/>
      <c r="AC28" s="431">
        <f>AC27*4/AF27</f>
        <v>0.16041467739735374</v>
      </c>
      <c r="AD28" s="431">
        <f>AD27*9/AF27</f>
        <v>0.28850088664575091</v>
      </c>
      <c r="AE28" s="431">
        <f>AE27*4/AF27</f>
        <v>0.55108443595689538</v>
      </c>
      <c r="AF28" s="515"/>
    </row>
    <row r="29" spans="2:32" s="221" customFormat="1" ht="27.95" customHeight="1">
      <c r="B29" s="500">
        <v>1</v>
      </c>
      <c r="C29" s="469"/>
      <c r="D29" s="494" t="str">
        <f>'國華1-2月菜單'!M3</f>
        <v>地瓜小米飯</v>
      </c>
      <c r="E29" s="494" t="s">
        <v>639</v>
      </c>
      <c r="F29" s="494"/>
      <c r="G29" s="494" t="str">
        <f>'國華1-2月菜單'!M4</f>
        <v>蒜汁肉片</v>
      </c>
      <c r="H29" s="514" t="s">
        <v>614</v>
      </c>
      <c r="I29" s="494"/>
      <c r="J29" s="494" t="str">
        <f>'國華1-2月菜單'!M5</f>
        <v xml:space="preserve"> 干絲三炒(豆)</v>
      </c>
      <c r="K29" s="494" t="s">
        <v>615</v>
      </c>
      <c r="L29" s="494"/>
      <c r="M29" s="494" t="str">
        <f>'國華1-2月菜單'!M6</f>
        <v>黃金脆魚(炸海加)</v>
      </c>
      <c r="N29" s="496" t="s">
        <v>616</v>
      </c>
      <c r="O29" s="494"/>
      <c r="P29" s="494" t="str">
        <f>'國華1-2月菜單'!M7</f>
        <v>深色蔬菜</v>
      </c>
      <c r="Q29" s="494" t="s">
        <v>615</v>
      </c>
      <c r="R29" s="494"/>
      <c r="S29" s="494" t="str">
        <f>'國華1-2月菜單'!M8</f>
        <v xml:space="preserve"> 蘿蔔排骨湯</v>
      </c>
      <c r="T29" s="494" t="s">
        <v>614</v>
      </c>
      <c r="U29" s="494"/>
      <c r="V29" s="453"/>
      <c r="W29" s="493" t="s">
        <v>29</v>
      </c>
      <c r="X29" s="492" t="s">
        <v>613</v>
      </c>
      <c r="Y29" s="513">
        <v>5</v>
      </c>
      <c r="Z29" s="417"/>
      <c r="AA29" s="417"/>
      <c r="AB29" s="418"/>
      <c r="AC29" s="417" t="s">
        <v>612</v>
      </c>
      <c r="AD29" s="417" t="s">
        <v>611</v>
      </c>
      <c r="AE29" s="417" t="s">
        <v>610</v>
      </c>
      <c r="AF29" s="417" t="s">
        <v>609</v>
      </c>
    </row>
    <row r="30" spans="2:32" ht="27.95" customHeight="1">
      <c r="B30" s="482" t="s">
        <v>86</v>
      </c>
      <c r="C30" s="469"/>
      <c r="D30" s="466" t="s">
        <v>608</v>
      </c>
      <c r="E30" s="466"/>
      <c r="F30" s="454">
        <v>70</v>
      </c>
      <c r="G30" s="454" t="s">
        <v>638</v>
      </c>
      <c r="H30" s="454"/>
      <c r="I30" s="454">
        <v>50</v>
      </c>
      <c r="J30" s="466" t="s">
        <v>637</v>
      </c>
      <c r="K30" s="503"/>
      <c r="L30" s="466">
        <v>55</v>
      </c>
      <c r="M30" s="512" t="s">
        <v>636</v>
      </c>
      <c r="N30" s="511" t="s">
        <v>635</v>
      </c>
      <c r="O30" s="454">
        <v>40</v>
      </c>
      <c r="P30" s="454" t="s">
        <v>634</v>
      </c>
      <c r="Q30" s="454"/>
      <c r="R30" s="454">
        <v>100</v>
      </c>
      <c r="S30" s="510" t="s">
        <v>633</v>
      </c>
      <c r="T30" s="454"/>
      <c r="U30" s="454">
        <v>35</v>
      </c>
      <c r="V30" s="453"/>
      <c r="W30" s="435" t="s">
        <v>632</v>
      </c>
      <c r="X30" s="486" t="s">
        <v>599</v>
      </c>
      <c r="Y30" s="433">
        <v>2.75</v>
      </c>
      <c r="Z30" s="432"/>
      <c r="AA30" s="16" t="s">
        <v>598</v>
      </c>
      <c r="AB30" s="418">
        <v>6.3</v>
      </c>
      <c r="AC30" s="418">
        <f>AB30*2</f>
        <v>12.6</v>
      </c>
      <c r="AD30" s="418"/>
      <c r="AE30" s="418">
        <f>AB30*15</f>
        <v>94.5</v>
      </c>
      <c r="AF30" s="418">
        <f>AC30*4+AE30*4</f>
        <v>428.4</v>
      </c>
    </row>
    <row r="31" spans="2:32" ht="27.95" customHeight="1">
      <c r="B31" s="482">
        <v>7</v>
      </c>
      <c r="C31" s="469"/>
      <c r="D31" s="466" t="s">
        <v>631</v>
      </c>
      <c r="E31" s="466"/>
      <c r="F31" s="454">
        <v>20</v>
      </c>
      <c r="G31" s="454"/>
      <c r="H31" s="454"/>
      <c r="I31" s="454"/>
      <c r="J31" s="466" t="s">
        <v>630</v>
      </c>
      <c r="K31" s="472" t="s">
        <v>601</v>
      </c>
      <c r="L31" s="485">
        <v>10</v>
      </c>
      <c r="M31" s="444"/>
      <c r="N31" s="509"/>
      <c r="O31" s="444"/>
      <c r="P31" s="454"/>
      <c r="Q31" s="467"/>
      <c r="R31" s="454"/>
      <c r="S31" s="454" t="s">
        <v>629</v>
      </c>
      <c r="T31" s="454"/>
      <c r="U31" s="454">
        <v>2</v>
      </c>
      <c r="V31" s="453"/>
      <c r="W31" s="452" t="s">
        <v>28</v>
      </c>
      <c r="X31" s="471" t="s">
        <v>594</v>
      </c>
      <c r="Y31" s="433">
        <v>2</v>
      </c>
      <c r="Z31" s="417"/>
      <c r="AA31" s="63" t="s">
        <v>593</v>
      </c>
      <c r="AB31" s="418">
        <v>2</v>
      </c>
      <c r="AC31" s="484">
        <f>AB31*7</f>
        <v>14</v>
      </c>
      <c r="AD31" s="418">
        <f>AB31*5</f>
        <v>10</v>
      </c>
      <c r="AE31" s="418" t="s">
        <v>586</v>
      </c>
      <c r="AF31" s="483">
        <f>AC31*4+AD31*9</f>
        <v>146</v>
      </c>
    </row>
    <row r="32" spans="2:32" ht="27.95" customHeight="1">
      <c r="B32" s="482" t="s">
        <v>103</v>
      </c>
      <c r="C32" s="469"/>
      <c r="D32" s="466" t="s">
        <v>628</v>
      </c>
      <c r="E32" s="503"/>
      <c r="F32" s="454">
        <v>23</v>
      </c>
      <c r="G32" s="444"/>
      <c r="H32" s="454"/>
      <c r="I32" s="454"/>
      <c r="J32" s="466" t="s">
        <v>627</v>
      </c>
      <c r="K32" s="478"/>
      <c r="L32" s="485">
        <v>5</v>
      </c>
      <c r="M32" s="454"/>
      <c r="N32" s="503"/>
      <c r="O32" s="454"/>
      <c r="P32" s="454"/>
      <c r="Q32" s="467"/>
      <c r="R32" s="454"/>
      <c r="S32" s="454"/>
      <c r="T32" s="467"/>
      <c r="U32" s="454"/>
      <c r="V32" s="453"/>
      <c r="W32" s="435" t="s">
        <v>626</v>
      </c>
      <c r="X32" s="471" t="s">
        <v>588</v>
      </c>
      <c r="Y32" s="501">
        <v>2.5</v>
      </c>
      <c r="Z32" s="432"/>
      <c r="AA32" s="417" t="s">
        <v>587</v>
      </c>
      <c r="AB32" s="418">
        <v>1.7</v>
      </c>
      <c r="AC32" s="418">
        <f>AB32*1</f>
        <v>1.7</v>
      </c>
      <c r="AD32" s="418" t="s">
        <v>586</v>
      </c>
      <c r="AE32" s="418">
        <f>AB32*5</f>
        <v>8.5</v>
      </c>
      <c r="AF32" s="418">
        <f>AC32*4+AE32*4</f>
        <v>40.799999999999997</v>
      </c>
    </row>
    <row r="33" spans="2:32" ht="27.95" customHeight="1">
      <c r="B33" s="470" t="s">
        <v>625</v>
      </c>
      <c r="C33" s="469"/>
      <c r="D33" s="461"/>
      <c r="E33" s="461"/>
      <c r="F33" s="460"/>
      <c r="G33" s="462"/>
      <c r="H33" s="503"/>
      <c r="I33" s="454"/>
      <c r="J33" s="466" t="s">
        <v>584</v>
      </c>
      <c r="K33" s="478"/>
      <c r="L33" s="454">
        <v>5</v>
      </c>
      <c r="M33" s="454"/>
      <c r="N33" s="503"/>
      <c r="O33" s="454"/>
      <c r="P33" s="454"/>
      <c r="Q33" s="467"/>
      <c r="R33" s="454"/>
      <c r="S33" s="454"/>
      <c r="T33" s="454"/>
      <c r="U33" s="454"/>
      <c r="V33" s="453"/>
      <c r="W33" s="452" t="s">
        <v>30</v>
      </c>
      <c r="X33" s="471" t="s">
        <v>583</v>
      </c>
      <c r="Y33" s="501">
        <v>0</v>
      </c>
      <c r="Z33" s="417"/>
      <c r="AA33" s="417" t="s">
        <v>624</v>
      </c>
      <c r="AB33" s="418">
        <v>2.5</v>
      </c>
      <c r="AC33" s="418"/>
      <c r="AD33" s="418">
        <f>AB33*5</f>
        <v>12.5</v>
      </c>
      <c r="AE33" s="418" t="s">
        <v>586</v>
      </c>
      <c r="AF33" s="418">
        <f>AD33*9</f>
        <v>112.5</v>
      </c>
    </row>
    <row r="34" spans="2:32" ht="27.95" customHeight="1">
      <c r="B34" s="470"/>
      <c r="C34" s="469"/>
      <c r="D34" s="461"/>
      <c r="E34" s="461"/>
      <c r="F34" s="460"/>
      <c r="G34" s="462"/>
      <c r="H34" s="503"/>
      <c r="I34" s="454"/>
      <c r="J34" s="454"/>
      <c r="K34" s="454"/>
      <c r="L34" s="454"/>
      <c r="M34" s="462"/>
      <c r="N34" s="508"/>
      <c r="O34" s="462"/>
      <c r="P34" s="460"/>
      <c r="Q34" s="461"/>
      <c r="R34" s="460"/>
      <c r="S34" s="466"/>
      <c r="T34" s="466"/>
      <c r="U34" s="466"/>
      <c r="V34" s="453"/>
      <c r="W34" s="435" t="s">
        <v>623</v>
      </c>
      <c r="X34" s="465" t="s">
        <v>622</v>
      </c>
      <c r="Y34" s="501">
        <v>0</v>
      </c>
      <c r="Z34" s="432"/>
      <c r="AA34" s="417" t="s">
        <v>621</v>
      </c>
      <c r="AB34" s="418">
        <v>1</v>
      </c>
      <c r="AE34" s="417">
        <f>AB34*15</f>
        <v>15</v>
      </c>
    </row>
    <row r="35" spans="2:32" ht="27.95" customHeight="1">
      <c r="B35" s="464" t="s">
        <v>620</v>
      </c>
      <c r="C35" s="463"/>
      <c r="D35" s="461"/>
      <c r="E35" s="461"/>
      <c r="F35" s="460"/>
      <c r="G35" s="462"/>
      <c r="H35" s="479"/>
      <c r="I35" s="479"/>
      <c r="J35" s="454"/>
      <c r="K35" s="503"/>
      <c r="L35" s="454"/>
      <c r="M35" s="460"/>
      <c r="N35" s="461"/>
      <c r="O35" s="460"/>
      <c r="P35" s="466"/>
      <c r="Q35" s="466"/>
      <c r="R35" s="466"/>
      <c r="S35" s="454"/>
      <c r="T35" s="467"/>
      <c r="U35" s="454"/>
      <c r="V35" s="453"/>
      <c r="W35" s="452" t="s">
        <v>116</v>
      </c>
      <c r="X35" s="451"/>
      <c r="Y35" s="501"/>
      <c r="Z35" s="417"/>
      <c r="AC35" s="417">
        <f>SUM(AC30:AC34)</f>
        <v>28.3</v>
      </c>
      <c r="AD35" s="417">
        <f>SUM(AD30:AD34)</f>
        <v>22.5</v>
      </c>
      <c r="AE35" s="417">
        <f>SUM(AE30:AE34)</f>
        <v>118</v>
      </c>
      <c r="AF35" s="417">
        <f>AC35*4+AD35*9+AE35*4</f>
        <v>787.7</v>
      </c>
    </row>
    <row r="36" spans="2:32" ht="27.95" customHeight="1">
      <c r="B36" s="507"/>
      <c r="C36" s="506"/>
      <c r="D36" s="461"/>
      <c r="E36" s="461"/>
      <c r="F36" s="460"/>
      <c r="G36" s="505"/>
      <c r="H36" s="440"/>
      <c r="I36" s="504"/>
      <c r="J36" s="454"/>
      <c r="K36" s="503"/>
      <c r="L36" s="454"/>
      <c r="M36" s="460"/>
      <c r="N36" s="461"/>
      <c r="O36" s="460"/>
      <c r="P36" s="466"/>
      <c r="Q36" s="466"/>
      <c r="R36" s="466"/>
      <c r="S36" s="460"/>
      <c r="T36" s="461"/>
      <c r="U36" s="460"/>
      <c r="V36" s="453"/>
      <c r="W36" s="435" t="s">
        <v>619</v>
      </c>
      <c r="X36" s="502"/>
      <c r="Y36" s="501"/>
      <c r="Z36" s="432"/>
      <c r="AC36" s="431">
        <f>AC35*4/AF35</f>
        <v>0.14370953408658119</v>
      </c>
      <c r="AD36" s="431">
        <f>AD35*9/AF35</f>
        <v>0.25707756760187889</v>
      </c>
      <c r="AE36" s="431">
        <f>AE35*4/AF35</f>
        <v>0.5992128983115399</v>
      </c>
    </row>
    <row r="37" spans="2:32" s="221" customFormat="1" ht="27.95" customHeight="1">
      <c r="B37" s="500">
        <v>1</v>
      </c>
      <c r="C37" s="469"/>
      <c r="D37" s="494" t="str">
        <f>'國華1-2月菜單'!Q3</f>
        <v>招牌雞肉飯</v>
      </c>
      <c r="E37" s="494" t="s">
        <v>618</v>
      </c>
      <c r="F37" s="494"/>
      <c r="G37" s="494" t="str">
        <f>'國華1-2月菜單'!Q4</f>
        <v>蜜汁雞腿</v>
      </c>
      <c r="H37" s="499" t="s">
        <v>617</v>
      </c>
      <c r="I37" s="498"/>
      <c r="J37" s="497" t="str">
        <f>'國華1-2月菜單'!Q5</f>
        <v xml:space="preserve">    一品雞塊(加)</v>
      </c>
      <c r="K37" s="496" t="s">
        <v>616</v>
      </c>
      <c r="L37" s="494"/>
      <c r="M37" s="494" t="str">
        <f>'國華1-2月菜單'!Q6</f>
        <v xml:space="preserve">  金穗燴刺瓜</v>
      </c>
      <c r="N37" s="494" t="s">
        <v>614</v>
      </c>
      <c r="O37" s="494"/>
      <c r="P37" s="494" t="str">
        <f>'國華1-2月菜單'!Q7</f>
        <v>淺色蔬菜</v>
      </c>
      <c r="Q37" s="495" t="s">
        <v>615</v>
      </c>
      <c r="R37" s="494"/>
      <c r="S37" s="494" t="str">
        <f>'國華1-2月菜單'!Q8</f>
        <v xml:space="preserve">  味噌豆腐湯(豆)</v>
      </c>
      <c r="T37" s="494" t="s">
        <v>614</v>
      </c>
      <c r="U37" s="494"/>
      <c r="V37" s="453"/>
      <c r="W37" s="493" t="s">
        <v>29</v>
      </c>
      <c r="X37" s="492" t="s">
        <v>613</v>
      </c>
      <c r="Y37" s="491">
        <v>5.0999999999999996</v>
      </c>
      <c r="Z37" s="417"/>
      <c r="AA37" s="417"/>
      <c r="AB37" s="418"/>
      <c r="AC37" s="417" t="s">
        <v>612</v>
      </c>
      <c r="AD37" s="417" t="s">
        <v>611</v>
      </c>
      <c r="AE37" s="417" t="s">
        <v>610</v>
      </c>
      <c r="AF37" s="417" t="s">
        <v>609</v>
      </c>
    </row>
    <row r="38" spans="2:32" ht="27.95" customHeight="1">
      <c r="B38" s="482" t="s">
        <v>86</v>
      </c>
      <c r="C38" s="469"/>
      <c r="D38" s="490" t="s">
        <v>608</v>
      </c>
      <c r="E38" s="489"/>
      <c r="F38" s="488">
        <v>100</v>
      </c>
      <c r="G38" s="454" t="s">
        <v>607</v>
      </c>
      <c r="H38" s="454"/>
      <c r="I38" s="454">
        <v>60</v>
      </c>
      <c r="J38" s="466" t="s">
        <v>606</v>
      </c>
      <c r="K38" s="466" t="s">
        <v>605</v>
      </c>
      <c r="L38" s="466">
        <v>30</v>
      </c>
      <c r="M38" s="454" t="s">
        <v>604</v>
      </c>
      <c r="N38" s="466"/>
      <c r="O38" s="454">
        <v>40</v>
      </c>
      <c r="P38" s="457" t="s">
        <v>603</v>
      </c>
      <c r="Q38" s="487"/>
      <c r="R38" s="455">
        <v>100</v>
      </c>
      <c r="S38" s="454" t="s">
        <v>602</v>
      </c>
      <c r="T38" s="454" t="s">
        <v>601</v>
      </c>
      <c r="U38" s="454">
        <v>20</v>
      </c>
      <c r="V38" s="453"/>
      <c r="W38" s="435" t="s">
        <v>600</v>
      </c>
      <c r="X38" s="486" t="s">
        <v>599</v>
      </c>
      <c r="Y38" s="433">
        <v>2.5</v>
      </c>
      <c r="Z38" s="432"/>
      <c r="AA38" s="16" t="s">
        <v>598</v>
      </c>
      <c r="AB38" s="418">
        <v>6</v>
      </c>
      <c r="AC38" s="418">
        <f>AB38*2</f>
        <v>12</v>
      </c>
      <c r="AD38" s="418"/>
      <c r="AE38" s="418">
        <f>AB38*15</f>
        <v>90</v>
      </c>
      <c r="AF38" s="418">
        <f>AC38*4+AE38*4</f>
        <v>408</v>
      </c>
    </row>
    <row r="39" spans="2:32" ht="27.95" customHeight="1">
      <c r="B39" s="482">
        <v>8</v>
      </c>
      <c r="C39" s="469"/>
      <c r="D39" s="481" t="s">
        <v>597</v>
      </c>
      <c r="E39" s="485"/>
      <c r="F39" s="480">
        <v>10</v>
      </c>
      <c r="G39" s="454"/>
      <c r="H39" s="454"/>
      <c r="I39" s="454"/>
      <c r="J39" s="466"/>
      <c r="K39" s="466"/>
      <c r="L39" s="466"/>
      <c r="M39" s="454" t="s">
        <v>596</v>
      </c>
      <c r="N39" s="466"/>
      <c r="O39" s="454">
        <v>5</v>
      </c>
      <c r="P39" s="457"/>
      <c r="Q39" s="472"/>
      <c r="R39" s="455"/>
      <c r="S39" s="444" t="s">
        <v>595</v>
      </c>
      <c r="T39" s="467"/>
      <c r="U39" s="454">
        <v>3</v>
      </c>
      <c r="V39" s="453"/>
      <c r="W39" s="452" t="s">
        <v>28</v>
      </c>
      <c r="X39" s="471" t="s">
        <v>594</v>
      </c>
      <c r="Y39" s="433">
        <v>1.8</v>
      </c>
      <c r="Z39" s="417"/>
      <c r="AA39" s="63" t="s">
        <v>593</v>
      </c>
      <c r="AB39" s="418">
        <v>2.2999999999999998</v>
      </c>
      <c r="AC39" s="484">
        <f>AB39*7</f>
        <v>16.099999999999998</v>
      </c>
      <c r="AD39" s="418">
        <f>AB39*5</f>
        <v>11.5</v>
      </c>
      <c r="AE39" s="418" t="s">
        <v>586</v>
      </c>
      <c r="AF39" s="483">
        <f>AC39*4+AD39*9</f>
        <v>167.89999999999998</v>
      </c>
    </row>
    <row r="40" spans="2:32" ht="27.95" customHeight="1">
      <c r="B40" s="482" t="s">
        <v>103</v>
      </c>
      <c r="C40" s="469"/>
      <c r="D40" s="481" t="s">
        <v>592</v>
      </c>
      <c r="E40" s="478"/>
      <c r="F40" s="480">
        <v>15</v>
      </c>
      <c r="G40" s="454"/>
      <c r="H40" s="454"/>
      <c r="I40" s="454"/>
      <c r="J40" s="454"/>
      <c r="K40" s="467"/>
      <c r="L40" s="454"/>
      <c r="M40" s="479" t="s">
        <v>591</v>
      </c>
      <c r="N40" s="478"/>
      <c r="O40" s="460">
        <v>3</v>
      </c>
      <c r="P40" s="476"/>
      <c r="Q40" s="477"/>
      <c r="R40" s="476"/>
      <c r="S40" s="475" t="s">
        <v>590</v>
      </c>
      <c r="T40" s="474"/>
      <c r="U40" s="473">
        <v>0.02</v>
      </c>
      <c r="V40" s="453"/>
      <c r="W40" s="435" t="s">
        <v>589</v>
      </c>
      <c r="X40" s="471" t="s">
        <v>588</v>
      </c>
      <c r="Y40" s="433">
        <v>2.5</v>
      </c>
      <c r="Z40" s="432"/>
      <c r="AA40" s="417" t="s">
        <v>587</v>
      </c>
      <c r="AB40" s="418">
        <v>1.5</v>
      </c>
      <c r="AC40" s="418">
        <f>AB40*1</f>
        <v>1.5</v>
      </c>
      <c r="AD40" s="418" t="s">
        <v>586</v>
      </c>
      <c r="AE40" s="418">
        <f>AB40*5</f>
        <v>7.5</v>
      </c>
      <c r="AF40" s="418">
        <f>AC40*4+AE40*4</f>
        <v>36</v>
      </c>
    </row>
    <row r="41" spans="2:32" ht="27.95" customHeight="1">
      <c r="B41" s="470" t="s">
        <v>585</v>
      </c>
      <c r="C41" s="469"/>
      <c r="D41" s="468"/>
      <c r="E41" s="458"/>
      <c r="F41" s="468"/>
      <c r="G41" s="454"/>
      <c r="H41" s="454"/>
      <c r="I41" s="454"/>
      <c r="J41" s="466"/>
      <c r="K41" s="466"/>
      <c r="L41" s="466"/>
      <c r="M41" s="444" t="s">
        <v>584</v>
      </c>
      <c r="N41" s="459"/>
      <c r="O41" s="458">
        <v>5</v>
      </c>
      <c r="P41" s="457"/>
      <c r="Q41" s="472"/>
      <c r="R41" s="455"/>
      <c r="S41" s="462"/>
      <c r="T41" s="467"/>
      <c r="U41" s="454"/>
      <c r="V41" s="453"/>
      <c r="W41" s="452" t="s">
        <v>30</v>
      </c>
      <c r="X41" s="471" t="s">
        <v>583</v>
      </c>
      <c r="Y41" s="433">
        <f>AB42</f>
        <v>0</v>
      </c>
      <c r="Z41" s="417"/>
      <c r="AA41" s="417" t="s">
        <v>582</v>
      </c>
      <c r="AB41" s="418">
        <v>2.5</v>
      </c>
      <c r="AC41" s="418"/>
      <c r="AD41" s="418">
        <f>AB41*5</f>
        <v>12.5</v>
      </c>
      <c r="AE41" s="418" t="s">
        <v>581</v>
      </c>
      <c r="AF41" s="418">
        <f>AD41*9</f>
        <v>112.5</v>
      </c>
    </row>
    <row r="42" spans="2:32" ht="27.95" customHeight="1" thickBot="1">
      <c r="B42" s="470"/>
      <c r="C42" s="469"/>
      <c r="D42" s="462"/>
      <c r="E42" s="458"/>
      <c r="F42" s="468"/>
      <c r="G42" s="454"/>
      <c r="H42" s="467"/>
      <c r="I42" s="454"/>
      <c r="J42" s="466"/>
      <c r="K42" s="466"/>
      <c r="L42" s="466"/>
      <c r="M42" s="444" t="s">
        <v>580</v>
      </c>
      <c r="N42" s="443"/>
      <c r="O42" s="442">
        <v>15</v>
      </c>
      <c r="P42" s="457"/>
      <c r="Q42" s="456"/>
      <c r="R42" s="455"/>
      <c r="S42" s="454"/>
      <c r="T42" s="454"/>
      <c r="U42" s="454"/>
      <c r="V42" s="453"/>
      <c r="W42" s="435" t="s">
        <v>579</v>
      </c>
      <c r="X42" s="465" t="s">
        <v>578</v>
      </c>
      <c r="Y42" s="433">
        <v>0</v>
      </c>
      <c r="Z42" s="432"/>
      <c r="AA42" s="417" t="s">
        <v>577</v>
      </c>
      <c r="AE42" s="417">
        <f>AB42*15</f>
        <v>0</v>
      </c>
    </row>
    <row r="43" spans="2:32" ht="27.95" customHeight="1">
      <c r="B43" s="464" t="s">
        <v>576</v>
      </c>
      <c r="C43" s="463"/>
      <c r="D43" s="462"/>
      <c r="E43" s="462"/>
      <c r="F43" s="462"/>
      <c r="G43" s="460"/>
      <c r="H43" s="461"/>
      <c r="I43" s="460"/>
      <c r="J43" s="460"/>
      <c r="K43" s="461"/>
      <c r="L43" s="460"/>
      <c r="M43" s="444"/>
      <c r="N43" s="459"/>
      <c r="O43" s="458"/>
      <c r="P43" s="457"/>
      <c r="Q43" s="456"/>
      <c r="R43" s="455"/>
      <c r="S43" s="454"/>
      <c r="T43" s="454"/>
      <c r="U43" s="454"/>
      <c r="V43" s="453"/>
      <c r="W43" s="452" t="s">
        <v>116</v>
      </c>
      <c r="X43" s="451"/>
      <c r="Y43" s="433"/>
      <c r="Z43" s="417"/>
      <c r="AC43" s="417">
        <f>SUM(AC38:AC42)</f>
        <v>29.599999999999998</v>
      </c>
      <c r="AD43" s="417">
        <f>SUM(AD38:AD42)</f>
        <v>24</v>
      </c>
      <c r="AE43" s="417">
        <f>SUM(AE38:AE42)</f>
        <v>97.5</v>
      </c>
      <c r="AF43" s="417">
        <f>AC43*4+AD43*9+AE43*4</f>
        <v>724.4</v>
      </c>
    </row>
    <row r="44" spans="2:32" ht="27.95" customHeight="1" thickBot="1">
      <c r="B44" s="450"/>
      <c r="C44" s="449"/>
      <c r="D44" s="448"/>
      <c r="E44" s="447"/>
      <c r="F44" s="446"/>
      <c r="G44" s="445"/>
      <c r="H44" s="440"/>
      <c r="I44" s="439"/>
      <c r="J44" s="437"/>
      <c r="K44" s="438"/>
      <c r="L44" s="437"/>
      <c r="M44" s="444"/>
      <c r="N44" s="443"/>
      <c r="O44" s="442"/>
      <c r="P44" s="441"/>
      <c r="Q44" s="440"/>
      <c r="R44" s="439"/>
      <c r="S44" s="437"/>
      <c r="T44" s="438"/>
      <c r="U44" s="437"/>
      <c r="V44" s="436"/>
      <c r="W44" s="435" t="s">
        <v>575</v>
      </c>
      <c r="X44" s="434"/>
      <c r="Y44" s="433"/>
      <c r="Z44" s="432"/>
      <c r="AC44" s="431">
        <f>AC43*4/AF43</f>
        <v>0.16344561016013251</v>
      </c>
      <c r="AD44" s="431">
        <f>AD43*9/AF43</f>
        <v>0.29817780231916069</v>
      </c>
      <c r="AE44" s="431">
        <f>AE43*4/AF43</f>
        <v>0.53837658752070683</v>
      </c>
    </row>
    <row r="45" spans="2:32" ht="21.75" customHeight="1">
      <c r="C45" s="417"/>
      <c r="J45" s="429"/>
      <c r="K45" s="429"/>
      <c r="L45" s="429"/>
      <c r="M45" s="429"/>
      <c r="N45" s="429"/>
      <c r="O45" s="429"/>
      <c r="P45" s="429"/>
      <c r="Q45" s="430"/>
      <c r="R45" s="429"/>
      <c r="S45" s="429"/>
      <c r="T45" s="429"/>
      <c r="U45" s="429"/>
      <c r="V45" s="429"/>
      <c r="W45" s="429"/>
      <c r="X45" s="429"/>
      <c r="Y45" s="429"/>
      <c r="Z45" s="428"/>
    </row>
    <row r="46" spans="2:32">
      <c r="B46" s="418"/>
      <c r="D46" s="427"/>
      <c r="E46" s="427"/>
      <c r="F46" s="426"/>
      <c r="G46" s="426"/>
      <c r="H46" s="425"/>
      <c r="I46" s="417"/>
      <c r="J46" s="417"/>
      <c r="K46" s="425"/>
      <c r="L46" s="417"/>
      <c r="N46" s="425"/>
      <c r="O46" s="417"/>
      <c r="Q46" s="425"/>
      <c r="R46" s="417"/>
      <c r="T46" s="425"/>
      <c r="U46" s="417"/>
      <c r="V46" s="12"/>
      <c r="Y46" s="424"/>
    </row>
    <row r="47" spans="2:32">
      <c r="Y47" s="424"/>
    </row>
    <row r="48" spans="2:32">
      <c r="Y48" s="424"/>
    </row>
    <row r="49" spans="25:25">
      <c r="Y49" s="424"/>
    </row>
    <row r="50" spans="25:25">
      <c r="Y50" s="424"/>
    </row>
    <row r="51" spans="25:25">
      <c r="Y51" s="424"/>
    </row>
    <row r="52" spans="25:25">
      <c r="Y52" s="424"/>
    </row>
  </sheetData>
  <mergeCells count="15">
    <mergeCell ref="D46:G46"/>
    <mergeCell ref="C29:C34"/>
    <mergeCell ref="C21:C26"/>
    <mergeCell ref="B1:Y1"/>
    <mergeCell ref="B2:G2"/>
    <mergeCell ref="C5:C10"/>
    <mergeCell ref="B9:B10"/>
    <mergeCell ref="J45:Y45"/>
    <mergeCell ref="C13:C18"/>
    <mergeCell ref="B17:B18"/>
    <mergeCell ref="B25:B26"/>
    <mergeCell ref="B33:B34"/>
    <mergeCell ref="C37:C42"/>
    <mergeCell ref="B41:B42"/>
    <mergeCell ref="V5:V44"/>
  </mergeCells>
  <phoneticPr fontId="3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8"/>
  <sheetViews>
    <sheetView topLeftCell="A40" zoomScale="70" zoomScaleNormal="70" workbookViewId="0">
      <selection activeCell="E41" sqref="E41:H41"/>
    </sheetView>
  </sheetViews>
  <sheetFormatPr defaultRowHeight="20.25"/>
  <cols>
    <col min="1" max="1" width="1.875" style="416" customWidth="1"/>
    <col min="2" max="2" width="4.875" style="423" customWidth="1"/>
    <col min="3" max="3" width="0" style="416" hidden="1" customWidth="1"/>
    <col min="4" max="4" width="18.625" style="416" customWidth="1"/>
    <col min="5" max="5" width="5.625" style="422" customWidth="1"/>
    <col min="6" max="6" width="9.625" style="416" customWidth="1"/>
    <col min="7" max="7" width="18.625" style="416" customWidth="1"/>
    <col min="8" max="8" width="5.625" style="422" customWidth="1"/>
    <col min="9" max="9" width="9.625" style="416" customWidth="1"/>
    <col min="10" max="10" width="18.625" style="416" customWidth="1"/>
    <col min="11" max="11" width="5.625" style="422" customWidth="1"/>
    <col min="12" max="12" width="9.625" style="416" customWidth="1"/>
    <col min="13" max="13" width="18.625" style="416" customWidth="1"/>
    <col min="14" max="14" width="5.625" style="422" customWidth="1"/>
    <col min="15" max="15" width="9.625" style="416" customWidth="1"/>
    <col min="16" max="16" width="18.625" style="416" customWidth="1"/>
    <col min="17" max="17" width="5.625" style="422" customWidth="1"/>
    <col min="18" max="18" width="9.625" style="416" customWidth="1"/>
    <col min="19" max="19" width="18.625" style="416" customWidth="1"/>
    <col min="20" max="20" width="5.625" style="422" customWidth="1"/>
    <col min="21" max="21" width="9.625" style="416" customWidth="1"/>
    <col min="22" max="22" width="12.125" style="26" customWidth="1"/>
    <col min="23" max="23" width="11.75" style="421" customWidth="1"/>
    <col min="24" max="24" width="11.25" style="420" customWidth="1"/>
    <col min="25" max="25" width="6.625" style="419" customWidth="1"/>
    <col min="26" max="26" width="6.625" style="416" customWidth="1"/>
    <col min="27" max="27" width="6" style="417" hidden="1" customWidth="1"/>
    <col min="28" max="28" width="5.5" style="418" hidden="1" customWidth="1"/>
    <col min="29" max="29" width="7.75" style="417" hidden="1" customWidth="1"/>
    <col min="30" max="30" width="8" style="417" hidden="1" customWidth="1"/>
    <col min="31" max="31" width="7.875" style="417" hidden="1" customWidth="1"/>
    <col min="32" max="32" width="7.5" style="417" hidden="1" customWidth="1"/>
    <col min="33" max="16384" width="9" style="416"/>
  </cols>
  <sheetData>
    <row r="1" spans="2:32" s="417" customFormat="1" ht="38.25">
      <c r="B1" s="572" t="s">
        <v>834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65"/>
      <c r="AB1" s="418"/>
    </row>
    <row r="2" spans="2:32" s="417" customFormat="1" ht="9.75" customHeight="1">
      <c r="B2" s="571"/>
      <c r="C2" s="570"/>
      <c r="D2" s="570"/>
      <c r="E2" s="570"/>
      <c r="F2" s="570"/>
      <c r="G2" s="570"/>
      <c r="H2" s="569"/>
      <c r="I2" s="565"/>
      <c r="J2" s="565"/>
      <c r="K2" s="569"/>
      <c r="L2" s="565"/>
      <c r="M2" s="565"/>
      <c r="N2" s="569"/>
      <c r="O2" s="565"/>
      <c r="P2" s="565"/>
      <c r="Q2" s="569"/>
      <c r="R2" s="565"/>
      <c r="S2" s="565"/>
      <c r="T2" s="569"/>
      <c r="U2" s="565"/>
      <c r="V2" s="568"/>
      <c r="W2" s="566"/>
      <c r="X2" s="567"/>
      <c r="Y2" s="566"/>
      <c r="Z2" s="565"/>
      <c r="AB2" s="418"/>
    </row>
    <row r="3" spans="2:32" s="417" customFormat="1" ht="31.5" customHeight="1" thickBot="1">
      <c r="B3" s="564" t="s">
        <v>703</v>
      </c>
      <c r="C3" s="631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T3" s="562"/>
      <c r="U3" s="562"/>
      <c r="V3" s="11"/>
      <c r="W3" s="561"/>
      <c r="X3" s="560"/>
      <c r="Y3" s="559"/>
      <c r="Z3" s="432"/>
      <c r="AB3" s="418"/>
    </row>
    <row r="4" spans="2:32" s="549" customFormat="1" ht="43.5">
      <c r="B4" s="558" t="s">
        <v>65</v>
      </c>
      <c r="C4" s="557" t="s">
        <v>66</v>
      </c>
      <c r="D4" s="554" t="s">
        <v>67</v>
      </c>
      <c r="E4" s="555" t="s">
        <v>833</v>
      </c>
      <c r="F4" s="554"/>
      <c r="G4" s="554" t="s">
        <v>70</v>
      </c>
      <c r="H4" s="555" t="s">
        <v>833</v>
      </c>
      <c r="I4" s="554"/>
      <c r="J4" s="554" t="s">
        <v>71</v>
      </c>
      <c r="K4" s="555" t="s">
        <v>833</v>
      </c>
      <c r="L4" s="630"/>
      <c r="M4" s="554" t="s">
        <v>71</v>
      </c>
      <c r="N4" s="555" t="s">
        <v>833</v>
      </c>
      <c r="O4" s="554"/>
      <c r="P4" s="554" t="s">
        <v>71</v>
      </c>
      <c r="Q4" s="555" t="s">
        <v>833</v>
      </c>
      <c r="R4" s="554"/>
      <c r="S4" s="556" t="s">
        <v>72</v>
      </c>
      <c r="T4" s="555" t="s">
        <v>833</v>
      </c>
      <c r="U4" s="554"/>
      <c r="V4" s="553" t="s">
        <v>832</v>
      </c>
      <c r="W4" s="553" t="s">
        <v>73</v>
      </c>
      <c r="X4" s="552" t="s">
        <v>831</v>
      </c>
      <c r="Y4" s="551" t="s">
        <v>830</v>
      </c>
      <c r="Z4" s="550"/>
      <c r="AA4" s="16"/>
      <c r="AB4" s="418"/>
      <c r="AC4" s="417"/>
      <c r="AD4" s="417"/>
      <c r="AE4" s="417"/>
      <c r="AF4" s="417"/>
    </row>
    <row r="5" spans="2:32" s="221" customFormat="1" ht="65.099999999999994" customHeight="1">
      <c r="B5" s="500">
        <v>1</v>
      </c>
      <c r="C5" s="469"/>
      <c r="D5" s="494" t="str">
        <f>'國華1-2月菜單'!A12</f>
        <v>香Q米飯</v>
      </c>
      <c r="E5" s="494" t="s">
        <v>791</v>
      </c>
      <c r="F5" s="548" t="s">
        <v>828</v>
      </c>
      <c r="G5" s="494" t="str">
        <f>'國華1-2月菜單'!A13</f>
        <v xml:space="preserve">   卡拉雞腿堡(炸加)</v>
      </c>
      <c r="H5" s="494" t="s">
        <v>829</v>
      </c>
      <c r="I5" s="548" t="s">
        <v>828</v>
      </c>
      <c r="J5" s="494" t="str">
        <f>'國華1-2月菜單'!A14</f>
        <v xml:space="preserve">  鴿蛋絞肉 </v>
      </c>
      <c r="K5" s="494" t="s">
        <v>740</v>
      </c>
      <c r="L5" s="548" t="s">
        <v>828</v>
      </c>
      <c r="M5" s="499" t="str">
        <f>'國華1-2月菜單'!A15</f>
        <v>海苔大阪燒</v>
      </c>
      <c r="N5" s="629" t="s">
        <v>740</v>
      </c>
      <c r="O5" s="628" t="s">
        <v>828</v>
      </c>
      <c r="P5" s="494" t="str">
        <f>'國華1-2月菜單'!A16</f>
        <v>淺色蔬菜</v>
      </c>
      <c r="Q5" s="494" t="s">
        <v>741</v>
      </c>
      <c r="R5" s="548" t="s">
        <v>828</v>
      </c>
      <c r="S5" s="494" t="str">
        <f>'國華1-2月菜單'!A17</f>
        <v>時蔬什錦湯</v>
      </c>
      <c r="T5" s="495" t="s">
        <v>740</v>
      </c>
      <c r="U5" s="548" t="s">
        <v>828</v>
      </c>
      <c r="V5" s="547" t="s">
        <v>827</v>
      </c>
      <c r="W5" s="493" t="s">
        <v>29</v>
      </c>
      <c r="X5" s="492" t="s">
        <v>739</v>
      </c>
      <c r="Y5" s="627">
        <v>5</v>
      </c>
      <c r="Z5" s="417"/>
      <c r="AA5" s="417"/>
      <c r="AB5" s="418"/>
      <c r="AC5" s="417" t="s">
        <v>738</v>
      </c>
      <c r="AD5" s="417" t="s">
        <v>737</v>
      </c>
      <c r="AE5" s="417" t="s">
        <v>736</v>
      </c>
      <c r="AF5" s="417" t="s">
        <v>735</v>
      </c>
    </row>
    <row r="6" spans="2:32" ht="27.95" customHeight="1">
      <c r="B6" s="482" t="s">
        <v>86</v>
      </c>
      <c r="C6" s="469"/>
      <c r="D6" s="454" t="s">
        <v>789</v>
      </c>
      <c r="E6" s="454"/>
      <c r="F6" s="454">
        <v>100</v>
      </c>
      <c r="G6" s="454" t="s">
        <v>826</v>
      </c>
      <c r="H6" s="454" t="s">
        <v>825</v>
      </c>
      <c r="I6" s="454">
        <v>60</v>
      </c>
      <c r="J6" s="529" t="s">
        <v>725</v>
      </c>
      <c r="K6" s="503"/>
      <c r="L6" s="466">
        <v>30</v>
      </c>
      <c r="M6" s="454" t="s">
        <v>787</v>
      </c>
      <c r="N6" s="454"/>
      <c r="O6" s="454">
        <v>50</v>
      </c>
      <c r="P6" s="454" t="s">
        <v>730</v>
      </c>
      <c r="Q6" s="454"/>
      <c r="R6" s="454">
        <v>100</v>
      </c>
      <c r="S6" s="530" t="s">
        <v>803</v>
      </c>
      <c r="T6" s="485"/>
      <c r="U6" s="485">
        <v>32</v>
      </c>
      <c r="V6" s="453"/>
      <c r="W6" s="435" t="s">
        <v>824</v>
      </c>
      <c r="X6" s="486" t="s">
        <v>727</v>
      </c>
      <c r="Y6" s="626">
        <v>2.6</v>
      </c>
      <c r="Z6" s="432"/>
      <c r="AA6" s="16" t="s">
        <v>726</v>
      </c>
      <c r="AB6" s="418">
        <v>6</v>
      </c>
      <c r="AC6" s="418">
        <f>AB6*2</f>
        <v>12</v>
      </c>
      <c r="AD6" s="418"/>
      <c r="AE6" s="418">
        <f>AB6*15</f>
        <v>90</v>
      </c>
      <c r="AF6" s="418">
        <f>AC6*4+AE6*4</f>
        <v>408</v>
      </c>
    </row>
    <row r="7" spans="2:32" ht="27.95" customHeight="1">
      <c r="B7" s="482">
        <v>11</v>
      </c>
      <c r="C7" s="469"/>
      <c r="D7" s="454"/>
      <c r="E7" s="454"/>
      <c r="F7" s="454"/>
      <c r="G7" s="454"/>
      <c r="H7" s="454"/>
      <c r="I7" s="454"/>
      <c r="J7" s="529" t="s">
        <v>823</v>
      </c>
      <c r="K7" s="466"/>
      <c r="L7" s="466">
        <v>10</v>
      </c>
      <c r="M7" s="454" t="s">
        <v>822</v>
      </c>
      <c r="N7" s="454"/>
      <c r="O7" s="454">
        <v>5</v>
      </c>
      <c r="P7" s="454"/>
      <c r="Q7" s="454"/>
      <c r="R7" s="454"/>
      <c r="S7" s="458" t="s">
        <v>724</v>
      </c>
      <c r="T7" s="478"/>
      <c r="U7" s="485">
        <v>3</v>
      </c>
      <c r="V7" s="453"/>
      <c r="W7" s="452" t="s">
        <v>28</v>
      </c>
      <c r="X7" s="471" t="s">
        <v>780</v>
      </c>
      <c r="Y7" s="573">
        <v>2</v>
      </c>
      <c r="Z7" s="417"/>
      <c r="AA7" s="63" t="s">
        <v>779</v>
      </c>
      <c r="AB7" s="418">
        <v>2</v>
      </c>
      <c r="AC7" s="484">
        <f>AB7*7</f>
        <v>14</v>
      </c>
      <c r="AD7" s="418">
        <f>AB7*5</f>
        <v>10</v>
      </c>
      <c r="AE7" s="418" t="s">
        <v>581</v>
      </c>
      <c r="AF7" s="483">
        <f>AC7*4+AD7*9</f>
        <v>146</v>
      </c>
    </row>
    <row r="8" spans="2:32" ht="27.95" customHeight="1">
      <c r="B8" s="482" t="s">
        <v>103</v>
      </c>
      <c r="C8" s="469"/>
      <c r="D8" s="454"/>
      <c r="E8" s="454"/>
      <c r="F8" s="454"/>
      <c r="G8" s="454"/>
      <c r="H8" s="467"/>
      <c r="I8" s="454"/>
      <c r="J8" s="457" t="s">
        <v>821</v>
      </c>
      <c r="K8" s="456"/>
      <c r="L8" s="527">
        <v>10</v>
      </c>
      <c r="M8" s="444" t="s">
        <v>724</v>
      </c>
      <c r="N8" s="444"/>
      <c r="O8" s="444">
        <v>2</v>
      </c>
      <c r="P8" s="454"/>
      <c r="Q8" s="454"/>
      <c r="R8" s="454"/>
      <c r="S8" s="475" t="s">
        <v>820</v>
      </c>
      <c r="T8" s="605"/>
      <c r="U8" s="625">
        <v>0.1</v>
      </c>
      <c r="V8" s="453"/>
      <c r="W8" s="435" t="s">
        <v>778</v>
      </c>
      <c r="X8" s="471" t="s">
        <v>777</v>
      </c>
      <c r="Y8" s="573">
        <v>2.5</v>
      </c>
      <c r="Z8" s="432"/>
      <c r="AA8" s="417" t="s">
        <v>776</v>
      </c>
      <c r="AB8" s="418">
        <v>1.7</v>
      </c>
      <c r="AC8" s="418">
        <f>AB8*1</f>
        <v>1.7</v>
      </c>
      <c r="AD8" s="418" t="s">
        <v>581</v>
      </c>
      <c r="AE8" s="418">
        <f>AB8*5</f>
        <v>8.5</v>
      </c>
      <c r="AF8" s="418">
        <f>AC8*4+AE8*4</f>
        <v>40.799999999999997</v>
      </c>
    </row>
    <row r="9" spans="2:32" ht="27.95" customHeight="1">
      <c r="B9" s="470" t="s">
        <v>819</v>
      </c>
      <c r="C9" s="469"/>
      <c r="D9" s="479"/>
      <c r="E9" s="479"/>
      <c r="F9" s="479"/>
      <c r="G9" s="460"/>
      <c r="H9" s="461"/>
      <c r="I9" s="460"/>
      <c r="J9" s="542"/>
      <c r="K9" s="454"/>
      <c r="L9" s="529"/>
      <c r="M9" s="444" t="s">
        <v>818</v>
      </c>
      <c r="N9" s="509"/>
      <c r="O9" s="444">
        <v>0.05</v>
      </c>
      <c r="P9" s="454"/>
      <c r="Q9" s="467"/>
      <c r="R9" s="454"/>
      <c r="S9" s="475" t="s">
        <v>817</v>
      </c>
      <c r="T9" s="474"/>
      <c r="U9" s="473">
        <v>5</v>
      </c>
      <c r="V9" s="453"/>
      <c r="W9" s="452" t="s">
        <v>30</v>
      </c>
      <c r="X9" s="471" t="s">
        <v>774</v>
      </c>
      <c r="Y9" s="573">
        <v>0</v>
      </c>
      <c r="Z9" s="417"/>
      <c r="AA9" s="417" t="s">
        <v>582</v>
      </c>
      <c r="AB9" s="418">
        <v>2.5</v>
      </c>
      <c r="AC9" s="418"/>
      <c r="AD9" s="418">
        <f>AB9*5</f>
        <v>12.5</v>
      </c>
      <c r="AE9" s="418" t="s">
        <v>581</v>
      </c>
      <c r="AF9" s="418">
        <f>AD9*9</f>
        <v>112.5</v>
      </c>
    </row>
    <row r="10" spans="2:32" ht="27.95" customHeight="1">
      <c r="B10" s="470"/>
      <c r="C10" s="469"/>
      <c r="D10" s="454"/>
      <c r="E10" s="467"/>
      <c r="F10" s="454"/>
      <c r="G10" s="460"/>
      <c r="H10" s="461"/>
      <c r="I10" s="460"/>
      <c r="J10" s="462"/>
      <c r="K10" s="508"/>
      <c r="L10" s="462"/>
      <c r="M10" s="624" t="s">
        <v>816</v>
      </c>
      <c r="N10" s="623"/>
      <c r="O10" s="622">
        <v>2</v>
      </c>
      <c r="P10" s="462"/>
      <c r="Q10" s="467"/>
      <c r="R10" s="454"/>
      <c r="S10" s="621" t="s">
        <v>815</v>
      </c>
      <c r="T10" s="474"/>
      <c r="U10" s="473">
        <v>0.02</v>
      </c>
      <c r="V10" s="453"/>
      <c r="W10" s="435" t="s">
        <v>814</v>
      </c>
      <c r="X10" s="465" t="s">
        <v>578</v>
      </c>
      <c r="Y10" s="616">
        <v>0</v>
      </c>
      <c r="Z10" s="432"/>
      <c r="AA10" s="417" t="s">
        <v>577</v>
      </c>
      <c r="AE10" s="417">
        <f>AB10*15</f>
        <v>0</v>
      </c>
    </row>
    <row r="11" spans="2:32" ht="27.95" customHeight="1">
      <c r="B11" s="464" t="s">
        <v>576</v>
      </c>
      <c r="C11" s="463"/>
      <c r="D11" s="479"/>
      <c r="E11" s="461"/>
      <c r="F11" s="479"/>
      <c r="G11" s="460"/>
      <c r="H11" s="461"/>
      <c r="I11" s="460"/>
      <c r="J11" s="462"/>
      <c r="K11" s="503"/>
      <c r="L11" s="454"/>
      <c r="M11" s="535"/>
      <c r="N11" s="620"/>
      <c r="O11" s="535"/>
      <c r="P11" s="462"/>
      <c r="Q11" s="467"/>
      <c r="R11" s="454"/>
      <c r="S11" s="545"/>
      <c r="T11" s="619"/>
      <c r="U11" s="618"/>
      <c r="V11" s="453"/>
      <c r="W11" s="452" t="s">
        <v>116</v>
      </c>
      <c r="X11" s="451"/>
      <c r="Y11" s="573"/>
      <c r="Z11" s="417"/>
      <c r="AC11" s="417">
        <f>SUM(AC6:AC10)</f>
        <v>27.7</v>
      </c>
      <c r="AD11" s="417">
        <f>SUM(AD6:AD10)</f>
        <v>22.5</v>
      </c>
      <c r="AE11" s="417">
        <f>SUM(AE6:AE10)</f>
        <v>98.5</v>
      </c>
      <c r="AF11" s="417">
        <f>AC11*4+AD11*9+AE11*4</f>
        <v>707.3</v>
      </c>
    </row>
    <row r="12" spans="2:32" ht="27.95" customHeight="1">
      <c r="B12" s="507"/>
      <c r="C12" s="506"/>
      <c r="D12" s="460"/>
      <c r="E12" s="461"/>
      <c r="F12" s="460"/>
      <c r="G12" s="485"/>
      <c r="H12" s="478"/>
      <c r="I12" s="485"/>
      <c r="J12" s="460"/>
      <c r="K12" s="461"/>
      <c r="L12" s="460"/>
      <c r="M12" s="454"/>
      <c r="N12" s="467"/>
      <c r="O12" s="454"/>
      <c r="P12" s="454"/>
      <c r="Q12" s="454"/>
      <c r="R12" s="454"/>
      <c r="S12" s="466"/>
      <c r="T12" s="466"/>
      <c r="U12" s="466"/>
      <c r="V12" s="453"/>
      <c r="W12" s="435" t="s">
        <v>813</v>
      </c>
      <c r="X12" s="434"/>
      <c r="Y12" s="616"/>
      <c r="Z12" s="432"/>
      <c r="AC12" s="431">
        <f>AC11*4/AF11</f>
        <v>0.1566520571186201</v>
      </c>
      <c r="AD12" s="431">
        <f>AD11*9/AF11</f>
        <v>0.28630001413827233</v>
      </c>
      <c r="AE12" s="431">
        <f>AE11*4/AF11</f>
        <v>0.5570479287431076</v>
      </c>
    </row>
    <row r="13" spans="2:32" s="221" customFormat="1" ht="27.95" customHeight="1">
      <c r="B13" s="500">
        <v>1</v>
      </c>
      <c r="C13" s="469"/>
      <c r="D13" s="494" t="str">
        <f>'國華1-2月菜單'!E12</f>
        <v>什榖Q飯</v>
      </c>
      <c r="E13" s="494" t="s">
        <v>791</v>
      </c>
      <c r="F13" s="494"/>
      <c r="G13" s="494" t="str">
        <f>'國華1-2月菜單'!E13</f>
        <v xml:space="preserve">三杯雞 </v>
      </c>
      <c r="H13" s="495" t="s">
        <v>740</v>
      </c>
      <c r="I13" s="494"/>
      <c r="J13" s="494" t="str">
        <f>'國華1-2月菜單'!E14</f>
        <v xml:space="preserve"> 鮪魚玉米+薯條(炸) </v>
      </c>
      <c r="K13" s="494" t="s">
        <v>812</v>
      </c>
      <c r="L13" s="494"/>
      <c r="M13" s="494" t="str">
        <f>'國華1-2月菜單'!E15</f>
        <v>滷味拼盤(豆海)</v>
      </c>
      <c r="N13" s="494" t="s">
        <v>740</v>
      </c>
      <c r="O13" s="494"/>
      <c r="P13" s="494" t="str">
        <f>'國華1-2月菜單'!E16</f>
        <v>深色蔬菜</v>
      </c>
      <c r="Q13" s="494" t="s">
        <v>741</v>
      </c>
      <c r="R13" s="494"/>
      <c r="S13" s="499" t="str">
        <f>'國華1-2月菜單'!E17</f>
        <v xml:space="preserve"> 三絲湯</v>
      </c>
      <c r="T13" s="617" t="s">
        <v>740</v>
      </c>
      <c r="U13" s="497"/>
      <c r="V13" s="453"/>
      <c r="W13" s="493" t="s">
        <v>29</v>
      </c>
      <c r="X13" s="492" t="s">
        <v>739</v>
      </c>
      <c r="Y13" s="594">
        <v>5.8</v>
      </c>
      <c r="Z13" s="417"/>
      <c r="AA13" s="417"/>
      <c r="AB13" s="418"/>
      <c r="AC13" s="417" t="s">
        <v>738</v>
      </c>
      <c r="AD13" s="417" t="s">
        <v>737</v>
      </c>
      <c r="AE13" s="417" t="s">
        <v>736</v>
      </c>
      <c r="AF13" s="417" t="s">
        <v>735</v>
      </c>
    </row>
    <row r="14" spans="2:32" ht="27.95" customHeight="1">
      <c r="B14" s="482" t="s">
        <v>86</v>
      </c>
      <c r="C14" s="469"/>
      <c r="D14" s="454" t="s">
        <v>789</v>
      </c>
      <c r="E14" s="454"/>
      <c r="F14" s="454">
        <v>66</v>
      </c>
      <c r="G14" s="454" t="s">
        <v>811</v>
      </c>
      <c r="H14" s="454"/>
      <c r="I14" s="454">
        <v>60</v>
      </c>
      <c r="J14" s="454" t="s">
        <v>810</v>
      </c>
      <c r="K14" s="503"/>
      <c r="L14" s="454">
        <v>45</v>
      </c>
      <c r="M14" s="454" t="s">
        <v>809</v>
      </c>
      <c r="N14" s="454" t="s">
        <v>808</v>
      </c>
      <c r="O14" s="454">
        <v>35</v>
      </c>
      <c r="P14" s="454" t="s">
        <v>785</v>
      </c>
      <c r="Q14" s="454"/>
      <c r="R14" s="454">
        <v>100</v>
      </c>
      <c r="S14" s="510" t="s">
        <v>807</v>
      </c>
      <c r="T14" s="454"/>
      <c r="U14" s="454">
        <v>32</v>
      </c>
      <c r="V14" s="453"/>
      <c r="W14" s="435" t="s">
        <v>806</v>
      </c>
      <c r="X14" s="486" t="s">
        <v>727</v>
      </c>
      <c r="Y14" s="573">
        <v>2.6</v>
      </c>
      <c r="Z14" s="432"/>
      <c r="AA14" s="16" t="s">
        <v>726</v>
      </c>
      <c r="AB14" s="418">
        <v>6.2</v>
      </c>
      <c r="AC14" s="418">
        <f>AB14*2</f>
        <v>12.4</v>
      </c>
      <c r="AD14" s="418"/>
      <c r="AE14" s="418">
        <f>AB14*15</f>
        <v>93</v>
      </c>
      <c r="AF14" s="418">
        <f>AC14*4+AE14*4</f>
        <v>421.6</v>
      </c>
    </row>
    <row r="15" spans="2:32" ht="27.95" customHeight="1">
      <c r="B15" s="482">
        <v>12</v>
      </c>
      <c r="C15" s="469"/>
      <c r="D15" s="454" t="s">
        <v>805</v>
      </c>
      <c r="E15" s="454"/>
      <c r="F15" s="454">
        <v>34</v>
      </c>
      <c r="G15" s="454"/>
      <c r="H15" s="454"/>
      <c r="I15" s="454"/>
      <c r="J15" s="454" t="s">
        <v>804</v>
      </c>
      <c r="K15" s="466"/>
      <c r="L15" s="454">
        <v>5</v>
      </c>
      <c r="M15" s="454" t="s">
        <v>803</v>
      </c>
      <c r="N15" s="454"/>
      <c r="O15" s="454">
        <v>15</v>
      </c>
      <c r="P15" s="454"/>
      <c r="Q15" s="454"/>
      <c r="R15" s="454"/>
      <c r="S15" s="454" t="s">
        <v>802</v>
      </c>
      <c r="T15" s="454"/>
      <c r="U15" s="454">
        <v>2</v>
      </c>
      <c r="V15" s="453"/>
      <c r="W15" s="452" t="s">
        <v>28</v>
      </c>
      <c r="X15" s="471" t="s">
        <v>780</v>
      </c>
      <c r="Y15" s="573">
        <v>1.9</v>
      </c>
      <c r="Z15" s="417"/>
      <c r="AA15" s="63" t="s">
        <v>779</v>
      </c>
      <c r="AB15" s="418">
        <v>2.1</v>
      </c>
      <c r="AC15" s="484">
        <f>AB15*7</f>
        <v>14.700000000000001</v>
      </c>
      <c r="AD15" s="418">
        <f>AB15*5</f>
        <v>10.5</v>
      </c>
      <c r="AE15" s="418" t="s">
        <v>581</v>
      </c>
      <c r="AF15" s="483">
        <f>AC15*4+AD15*9</f>
        <v>153.30000000000001</v>
      </c>
    </row>
    <row r="16" spans="2:32" ht="27.95" customHeight="1">
      <c r="B16" s="482" t="s">
        <v>103</v>
      </c>
      <c r="C16" s="469"/>
      <c r="D16" s="454"/>
      <c r="E16" s="467"/>
      <c r="F16" s="454"/>
      <c r="G16" s="444"/>
      <c r="H16" s="467"/>
      <c r="I16" s="454"/>
      <c r="J16" s="454" t="s">
        <v>724</v>
      </c>
      <c r="K16" s="503"/>
      <c r="L16" s="454">
        <v>5</v>
      </c>
      <c r="M16" s="454" t="s">
        <v>801</v>
      </c>
      <c r="N16" s="467"/>
      <c r="O16" s="454">
        <v>10</v>
      </c>
      <c r="P16" s="454"/>
      <c r="Q16" s="467"/>
      <c r="R16" s="454"/>
      <c r="S16" s="454" t="s">
        <v>800</v>
      </c>
      <c r="T16" s="454"/>
      <c r="U16" s="454">
        <v>3</v>
      </c>
      <c r="V16" s="453"/>
      <c r="W16" s="435" t="s">
        <v>799</v>
      </c>
      <c r="X16" s="471" t="s">
        <v>777</v>
      </c>
      <c r="Y16" s="573">
        <v>2.6</v>
      </c>
      <c r="Z16" s="432"/>
      <c r="AA16" s="417" t="s">
        <v>776</v>
      </c>
      <c r="AB16" s="418">
        <v>1.8</v>
      </c>
      <c r="AC16" s="418">
        <f>AB16*1</f>
        <v>1.8</v>
      </c>
      <c r="AD16" s="418" t="s">
        <v>581</v>
      </c>
      <c r="AE16" s="418">
        <f>AB16*5</f>
        <v>9</v>
      </c>
      <c r="AF16" s="418">
        <f>AC16*4+AE16*4</f>
        <v>43.2</v>
      </c>
    </row>
    <row r="17" spans="2:32" ht="27.95" customHeight="1">
      <c r="B17" s="470" t="s">
        <v>798</v>
      </c>
      <c r="C17" s="469"/>
      <c r="D17" s="467"/>
      <c r="E17" s="467"/>
      <c r="F17" s="454"/>
      <c r="G17" s="462"/>
      <c r="H17" s="467"/>
      <c r="I17" s="454"/>
      <c r="J17" s="444"/>
      <c r="K17" s="444"/>
      <c r="L17" s="444"/>
      <c r="M17" s="444" t="s">
        <v>724</v>
      </c>
      <c r="N17" s="601"/>
      <c r="O17" s="454">
        <v>5</v>
      </c>
      <c r="P17" s="454"/>
      <c r="Q17" s="467"/>
      <c r="R17" s="454"/>
      <c r="S17" s="454"/>
      <c r="T17" s="467"/>
      <c r="U17" s="454"/>
      <c r="V17" s="453"/>
      <c r="W17" s="452" t="s">
        <v>30</v>
      </c>
      <c r="X17" s="471" t="s">
        <v>774</v>
      </c>
      <c r="Y17" s="573">
        <v>0</v>
      </c>
      <c r="Z17" s="417"/>
      <c r="AA17" s="417" t="s">
        <v>582</v>
      </c>
      <c r="AB17" s="418">
        <v>2.5</v>
      </c>
      <c r="AC17" s="418"/>
      <c r="AD17" s="418">
        <f>AB17*5</f>
        <v>12.5</v>
      </c>
      <c r="AE17" s="418" t="s">
        <v>581</v>
      </c>
      <c r="AF17" s="418">
        <f>AD17*9</f>
        <v>112.5</v>
      </c>
    </row>
    <row r="18" spans="2:32" ht="27.95" customHeight="1">
      <c r="B18" s="470"/>
      <c r="C18" s="469"/>
      <c r="D18" s="467"/>
      <c r="E18" s="467"/>
      <c r="F18" s="454"/>
      <c r="G18" s="454"/>
      <c r="H18" s="467"/>
      <c r="I18" s="454"/>
      <c r="J18" s="444" t="s">
        <v>797</v>
      </c>
      <c r="K18" s="509"/>
      <c r="L18" s="444">
        <v>30</v>
      </c>
      <c r="M18" s="444" t="s">
        <v>796</v>
      </c>
      <c r="N18" s="454"/>
      <c r="O18" s="454">
        <v>5</v>
      </c>
      <c r="P18" s="454"/>
      <c r="Q18" s="467"/>
      <c r="R18" s="454"/>
      <c r="S18" s="546"/>
      <c r="T18" s="535"/>
      <c r="U18" s="535"/>
      <c r="V18" s="453"/>
      <c r="W18" s="435" t="s">
        <v>795</v>
      </c>
      <c r="X18" s="465" t="s">
        <v>578</v>
      </c>
      <c r="Y18" s="616">
        <v>0</v>
      </c>
      <c r="Z18" s="432"/>
      <c r="AA18" s="417" t="s">
        <v>577</v>
      </c>
      <c r="AB18" s="418">
        <v>1</v>
      </c>
      <c r="AE18" s="417">
        <f>AB18*15</f>
        <v>15</v>
      </c>
    </row>
    <row r="19" spans="2:32" ht="27.95" customHeight="1">
      <c r="B19" s="464" t="s">
        <v>576</v>
      </c>
      <c r="C19" s="463"/>
      <c r="D19" s="601"/>
      <c r="E19" s="601"/>
      <c r="F19" s="600"/>
      <c r="G19" s="600"/>
      <c r="H19" s="601"/>
      <c r="I19" s="600"/>
      <c r="J19" s="462"/>
      <c r="K19" s="485"/>
      <c r="L19" s="485"/>
      <c r="M19" s="468" t="s">
        <v>794</v>
      </c>
      <c r="N19" s="458" t="s">
        <v>793</v>
      </c>
      <c r="O19" s="468">
        <v>20</v>
      </c>
      <c r="P19" s="600"/>
      <c r="Q19" s="601"/>
      <c r="R19" s="600"/>
      <c r="S19" s="600"/>
      <c r="T19" s="601"/>
      <c r="U19" s="600"/>
      <c r="V19" s="453"/>
      <c r="W19" s="452" t="s">
        <v>116</v>
      </c>
      <c r="X19" s="451"/>
      <c r="Y19" s="573"/>
      <c r="Z19" s="417"/>
      <c r="AC19" s="417">
        <f>SUM(AC14:AC18)</f>
        <v>28.900000000000002</v>
      </c>
      <c r="AD19" s="417">
        <f>SUM(AD14:AD18)</f>
        <v>23</v>
      </c>
      <c r="AE19" s="417">
        <f>SUM(AE14:AE18)</f>
        <v>117</v>
      </c>
      <c r="AF19" s="417">
        <f>AC19*4+AD19*9+AE19*4</f>
        <v>790.6</v>
      </c>
    </row>
    <row r="20" spans="2:32" ht="27.95" customHeight="1">
      <c r="B20" s="507"/>
      <c r="C20" s="506"/>
      <c r="D20" s="461"/>
      <c r="E20" s="461"/>
      <c r="F20" s="460"/>
      <c r="G20" s="454"/>
      <c r="H20" s="583"/>
      <c r="I20" s="454"/>
      <c r="J20" s="545"/>
      <c r="K20" s="578"/>
      <c r="L20" s="455"/>
      <c r="M20" s="460"/>
      <c r="N20" s="461"/>
      <c r="O20" s="460"/>
      <c r="P20" s="457"/>
      <c r="Q20" s="578"/>
      <c r="R20" s="455"/>
      <c r="S20" s="460"/>
      <c r="T20" s="461"/>
      <c r="U20" s="460"/>
      <c r="V20" s="453"/>
      <c r="W20" s="435" t="s">
        <v>792</v>
      </c>
      <c r="X20" s="502"/>
      <c r="Y20" s="616"/>
      <c r="Z20" s="432"/>
      <c r="AC20" s="431">
        <f>AC19*4/AF19</f>
        <v>0.14621806223121681</v>
      </c>
      <c r="AD20" s="431">
        <f>AD19*9/AF19</f>
        <v>0.26182646091576017</v>
      </c>
      <c r="AE20" s="431">
        <f>AE19*4/AF19</f>
        <v>0.59195547685302297</v>
      </c>
    </row>
    <row r="21" spans="2:32" s="221" customFormat="1" ht="27.95" customHeight="1">
      <c r="B21" s="532">
        <v>1</v>
      </c>
      <c r="C21" s="469"/>
      <c r="D21" s="494" t="str">
        <f>'國華1-2月菜單'!I12</f>
        <v>香Q米飯</v>
      </c>
      <c r="E21" s="494" t="s">
        <v>791</v>
      </c>
      <c r="F21" s="494"/>
      <c r="G21" s="494" t="str">
        <f>'國華1-2月菜單'!I13</f>
        <v>鐵路豬排</v>
      </c>
      <c r="H21" s="595" t="s">
        <v>790</v>
      </c>
      <c r="I21" s="494"/>
      <c r="J21" s="494" t="str">
        <f>'國華1-2月菜單'!I14</f>
        <v>越式河粉</v>
      </c>
      <c r="K21" s="494" t="s">
        <v>740</v>
      </c>
      <c r="L21" s="494"/>
      <c r="M21" s="494" t="str">
        <f>'國華1-2月菜單'!I15</f>
        <v xml:space="preserve">五香滷蛋  </v>
      </c>
      <c r="N21" s="494" t="s">
        <v>740</v>
      </c>
      <c r="O21" s="494"/>
      <c r="P21" s="494" t="str">
        <f>'國華1-2月菜單'!I16</f>
        <v>深色蔬菜</v>
      </c>
      <c r="Q21" s="494" t="s">
        <v>741</v>
      </c>
      <c r="R21" s="494"/>
      <c r="S21" s="494" t="str">
        <f>'國華1-2月菜單'!I17</f>
        <v>結頭菜排骨湯</v>
      </c>
      <c r="T21" s="494" t="s">
        <v>740</v>
      </c>
      <c r="U21" s="494"/>
      <c r="V21" s="520"/>
      <c r="W21" s="493" t="s">
        <v>29</v>
      </c>
      <c r="X21" s="492" t="s">
        <v>739</v>
      </c>
      <c r="Y21" s="615">
        <v>5.5</v>
      </c>
      <c r="Z21" s="417"/>
      <c r="AA21" s="417"/>
      <c r="AB21" s="418"/>
      <c r="AC21" s="417" t="s">
        <v>738</v>
      </c>
      <c r="AD21" s="417" t="s">
        <v>737</v>
      </c>
      <c r="AE21" s="417" t="s">
        <v>736</v>
      </c>
      <c r="AF21" s="417" t="s">
        <v>735</v>
      </c>
    </row>
    <row r="22" spans="2:32" s="512" customFormat="1" ht="27.75" customHeight="1">
      <c r="B22" s="528" t="s">
        <v>86</v>
      </c>
      <c r="C22" s="469"/>
      <c r="D22" s="614" t="s">
        <v>789</v>
      </c>
      <c r="E22" s="613"/>
      <c r="F22" s="612">
        <v>100</v>
      </c>
      <c r="G22" s="542" t="s">
        <v>788</v>
      </c>
      <c r="H22" s="611"/>
      <c r="I22" s="529">
        <v>60</v>
      </c>
      <c r="J22" s="454" t="s">
        <v>787</v>
      </c>
      <c r="K22" s="466"/>
      <c r="L22" s="454">
        <v>25</v>
      </c>
      <c r="M22" s="460" t="s">
        <v>786</v>
      </c>
      <c r="N22" s="479"/>
      <c r="O22" s="460">
        <v>55</v>
      </c>
      <c r="P22" s="454" t="s">
        <v>785</v>
      </c>
      <c r="Q22" s="454"/>
      <c r="R22" s="454">
        <v>100</v>
      </c>
      <c r="S22" s="610" t="s">
        <v>784</v>
      </c>
      <c r="T22" s="460"/>
      <c r="U22" s="460">
        <v>35</v>
      </c>
      <c r="V22" s="520"/>
      <c r="W22" s="435" t="s">
        <v>783</v>
      </c>
      <c r="X22" s="486" t="s">
        <v>727</v>
      </c>
      <c r="Y22" s="609">
        <v>2.8</v>
      </c>
      <c r="Z22" s="517"/>
      <c r="AA22" s="16" t="s">
        <v>726</v>
      </c>
      <c r="AB22" s="418">
        <v>6.2</v>
      </c>
      <c r="AC22" s="418">
        <f>AB22*2</f>
        <v>12.4</v>
      </c>
      <c r="AD22" s="418"/>
      <c r="AE22" s="418">
        <f>AB22*15</f>
        <v>93</v>
      </c>
      <c r="AF22" s="418">
        <f>AC22*4+AE22*4</f>
        <v>421.6</v>
      </c>
    </row>
    <row r="23" spans="2:32" s="512" customFormat="1" ht="27.95" customHeight="1">
      <c r="B23" s="528">
        <v>13</v>
      </c>
      <c r="C23" s="469"/>
      <c r="D23" s="536"/>
      <c r="E23" s="454"/>
      <c r="F23" s="585"/>
      <c r="G23" s="542"/>
      <c r="H23" s="541"/>
      <c r="I23" s="529"/>
      <c r="J23" s="454" t="s">
        <v>782</v>
      </c>
      <c r="K23" s="466"/>
      <c r="L23" s="454">
        <v>7</v>
      </c>
      <c r="M23" s="460"/>
      <c r="N23" s="479"/>
      <c r="O23" s="460"/>
      <c r="P23" s="454"/>
      <c r="Q23" s="454"/>
      <c r="R23" s="454"/>
      <c r="S23" s="479" t="s">
        <v>781</v>
      </c>
      <c r="T23" s="460"/>
      <c r="U23" s="460">
        <v>2</v>
      </c>
      <c r="V23" s="520"/>
      <c r="W23" s="452" t="s">
        <v>28</v>
      </c>
      <c r="X23" s="471" t="s">
        <v>780</v>
      </c>
      <c r="Y23" s="609">
        <v>1.8</v>
      </c>
      <c r="Z23" s="515"/>
      <c r="AA23" s="63" t="s">
        <v>779</v>
      </c>
      <c r="AB23" s="418">
        <v>2.2000000000000002</v>
      </c>
      <c r="AC23" s="484">
        <f>AB23*7</f>
        <v>15.400000000000002</v>
      </c>
      <c r="AD23" s="418">
        <f>AB23*5</f>
        <v>11</v>
      </c>
      <c r="AE23" s="418" t="s">
        <v>581</v>
      </c>
      <c r="AF23" s="483">
        <f>AC23*4+AD23*9</f>
        <v>160.60000000000002</v>
      </c>
    </row>
    <row r="24" spans="2:32" s="512" customFormat="1" ht="27.95" customHeight="1">
      <c r="B24" s="528" t="s">
        <v>103</v>
      </c>
      <c r="C24" s="469"/>
      <c r="D24" s="536"/>
      <c r="E24" s="467"/>
      <c r="F24" s="585"/>
      <c r="G24" s="479"/>
      <c r="H24" s="460"/>
      <c r="I24" s="479"/>
      <c r="J24" s="454" t="s">
        <v>724</v>
      </c>
      <c r="K24" s="503"/>
      <c r="L24" s="454">
        <v>10</v>
      </c>
      <c r="M24" s="462"/>
      <c r="N24" s="479"/>
      <c r="O24" s="460"/>
      <c r="P24" s="444"/>
      <c r="Q24" s="444"/>
      <c r="R24" s="444"/>
      <c r="S24" s="458"/>
      <c r="T24" s="460"/>
      <c r="U24" s="460"/>
      <c r="V24" s="520"/>
      <c r="W24" s="435" t="s">
        <v>778</v>
      </c>
      <c r="X24" s="471" t="s">
        <v>777</v>
      </c>
      <c r="Y24" s="606">
        <v>2.2999999999999998</v>
      </c>
      <c r="Z24" s="517"/>
      <c r="AA24" s="417" t="s">
        <v>776</v>
      </c>
      <c r="AB24" s="418">
        <v>1.6</v>
      </c>
      <c r="AC24" s="418">
        <f>AB24*1</f>
        <v>1.6</v>
      </c>
      <c r="AD24" s="418" t="s">
        <v>581</v>
      </c>
      <c r="AE24" s="418">
        <f>AB24*5</f>
        <v>8</v>
      </c>
      <c r="AF24" s="418">
        <f>AC24*4+AE24*4</f>
        <v>38.4</v>
      </c>
    </row>
    <row r="25" spans="2:32" s="512" customFormat="1" ht="27.95" customHeight="1">
      <c r="B25" s="526" t="s">
        <v>775</v>
      </c>
      <c r="C25" s="469"/>
      <c r="D25" s="536"/>
      <c r="E25" s="467"/>
      <c r="F25" s="585"/>
      <c r="G25" s="479"/>
      <c r="H25" s="461"/>
      <c r="I25" s="479"/>
      <c r="J25" s="444" t="s">
        <v>725</v>
      </c>
      <c r="K25" s="444"/>
      <c r="L25" s="444">
        <v>3</v>
      </c>
      <c r="M25" s="462"/>
      <c r="N25" s="462"/>
      <c r="O25" s="462"/>
      <c r="P25" s="444"/>
      <c r="Q25" s="444"/>
      <c r="R25" s="444"/>
      <c r="S25" s="460"/>
      <c r="T25" s="461"/>
      <c r="U25" s="460"/>
      <c r="V25" s="520"/>
      <c r="W25" s="452" t="s">
        <v>30</v>
      </c>
      <c r="X25" s="471" t="s">
        <v>774</v>
      </c>
      <c r="Y25" s="606">
        <v>0</v>
      </c>
      <c r="Z25" s="515"/>
      <c r="AA25" s="417" t="s">
        <v>582</v>
      </c>
      <c r="AB25" s="418">
        <v>2.5</v>
      </c>
      <c r="AC25" s="418"/>
      <c r="AD25" s="418">
        <f>AB25*5</f>
        <v>12.5</v>
      </c>
      <c r="AE25" s="418" t="s">
        <v>581</v>
      </c>
      <c r="AF25" s="418">
        <f>AD25*9</f>
        <v>112.5</v>
      </c>
    </row>
    <row r="26" spans="2:32" s="512" customFormat="1" ht="27.95" customHeight="1">
      <c r="B26" s="526"/>
      <c r="C26" s="469"/>
      <c r="D26" s="536"/>
      <c r="E26" s="467"/>
      <c r="F26" s="585"/>
      <c r="G26" s="454"/>
      <c r="H26" s="454"/>
      <c r="I26" s="454"/>
      <c r="J26" s="608"/>
      <c r="K26" s="607"/>
      <c r="L26" s="543"/>
      <c r="M26" s="472"/>
      <c r="N26" s="472"/>
      <c r="O26" s="455"/>
      <c r="P26" s="444"/>
      <c r="Q26" s="509"/>
      <c r="R26" s="444"/>
      <c r="S26" s="454"/>
      <c r="T26" s="454"/>
      <c r="U26" s="454"/>
      <c r="V26" s="520"/>
      <c r="W26" s="435" t="s">
        <v>773</v>
      </c>
      <c r="X26" s="465" t="s">
        <v>578</v>
      </c>
      <c r="Y26" s="606">
        <v>0</v>
      </c>
      <c r="Z26" s="517"/>
      <c r="AA26" s="417" t="s">
        <v>577</v>
      </c>
      <c r="AB26" s="418"/>
      <c r="AC26" s="417"/>
      <c r="AD26" s="417"/>
      <c r="AE26" s="417">
        <f>AB26*15</f>
        <v>0</v>
      </c>
      <c r="AF26" s="417"/>
    </row>
    <row r="27" spans="2:32" s="512" customFormat="1" ht="27.95" customHeight="1">
      <c r="B27" s="464" t="s">
        <v>576</v>
      </c>
      <c r="C27" s="524"/>
      <c r="D27" s="460"/>
      <c r="E27" s="461"/>
      <c r="F27" s="460"/>
      <c r="G27" s="460"/>
      <c r="H27" s="461"/>
      <c r="I27" s="460"/>
      <c r="J27" s="460"/>
      <c r="K27" s="461"/>
      <c r="L27" s="460"/>
      <c r="M27" s="460"/>
      <c r="N27" s="460"/>
      <c r="O27" s="460"/>
      <c r="P27" s="444"/>
      <c r="Q27" s="454"/>
      <c r="R27" s="454"/>
      <c r="S27" s="460"/>
      <c r="T27" s="461"/>
      <c r="U27" s="460"/>
      <c r="V27" s="520"/>
      <c r="W27" s="452" t="s">
        <v>116</v>
      </c>
      <c r="X27" s="451"/>
      <c r="Y27" s="606"/>
      <c r="Z27" s="515"/>
      <c r="AA27" s="417"/>
      <c r="AB27" s="418"/>
      <c r="AC27" s="417">
        <f>SUM(AC22:AC26)</f>
        <v>29.400000000000006</v>
      </c>
      <c r="AD27" s="417">
        <f>SUM(AD22:AD26)</f>
        <v>23.5</v>
      </c>
      <c r="AE27" s="417">
        <f>SUM(AE22:AE26)</f>
        <v>101</v>
      </c>
      <c r="AF27" s="417">
        <f>AC27*4+AD27*9+AE27*4</f>
        <v>733.1</v>
      </c>
    </row>
    <row r="28" spans="2:32" s="512" customFormat="1" ht="27.95" customHeight="1" thickBot="1">
      <c r="B28" s="522"/>
      <c r="C28" s="521"/>
      <c r="D28" s="454"/>
      <c r="E28" s="467"/>
      <c r="F28" s="454"/>
      <c r="G28" s="460"/>
      <c r="H28" s="461"/>
      <c r="I28" s="460"/>
      <c r="J28" s="460"/>
      <c r="K28" s="461"/>
      <c r="L28" s="460"/>
      <c r="M28" s="460"/>
      <c r="N28" s="461"/>
      <c r="O28" s="460"/>
      <c r="P28" s="605"/>
      <c r="Q28" s="472"/>
      <c r="R28" s="455"/>
      <c r="S28" s="460"/>
      <c r="T28" s="461"/>
      <c r="U28" s="460"/>
      <c r="V28" s="520"/>
      <c r="W28" s="604" t="s">
        <v>772</v>
      </c>
      <c r="X28" s="603"/>
      <c r="Y28" s="602"/>
      <c r="Z28" s="517"/>
      <c r="AA28" s="515"/>
      <c r="AB28" s="516"/>
      <c r="AC28" s="431">
        <f>AC27*4/AF27</f>
        <v>0.16041467739735374</v>
      </c>
      <c r="AD28" s="431">
        <f>AD27*9/AF27</f>
        <v>0.28850088664575091</v>
      </c>
      <c r="AE28" s="431">
        <f>AE27*4/AF27</f>
        <v>0.55108443595689538</v>
      </c>
      <c r="AF28" s="515"/>
    </row>
    <row r="29" spans="2:32" s="221" customFormat="1" ht="27.95" customHeight="1">
      <c r="B29" s="500">
        <v>1</v>
      </c>
      <c r="C29" s="469"/>
      <c r="D29" s="494" t="str">
        <f>'國華1-2月菜單'!M12</f>
        <v>地瓜小米飯</v>
      </c>
      <c r="E29" s="494" t="s">
        <v>771</v>
      </c>
      <c r="F29" s="494"/>
      <c r="G29" s="499" t="str">
        <f>'國華1-2月菜單'!M13</f>
        <v xml:space="preserve">紅燒滷肉  </v>
      </c>
      <c r="H29" s="498" t="s">
        <v>769</v>
      </c>
      <c r="I29" s="497"/>
      <c r="J29" s="494" t="str">
        <f>'國華1-2月菜單'!M14</f>
        <v>護眼小魚蛋(海)</v>
      </c>
      <c r="K29" s="494" t="s">
        <v>769</v>
      </c>
      <c r="L29" s="494"/>
      <c r="M29" s="494" t="str">
        <f>'國華1-2月菜單'!M15</f>
        <v xml:space="preserve">  茄汁金鯛捲(加) </v>
      </c>
      <c r="N29" s="494" t="s">
        <v>769</v>
      </c>
      <c r="O29" s="494"/>
      <c r="P29" s="494" t="str">
        <f>'國華1-2月菜單'!M16</f>
        <v>有機深色蔬菜</v>
      </c>
      <c r="Q29" s="494" t="s">
        <v>770</v>
      </c>
      <c r="R29" s="494"/>
      <c r="S29" s="494" t="str">
        <f>'國華1-2月菜單'!M17</f>
        <v>銀蘿豆腐湯(豆)</v>
      </c>
      <c r="T29" s="494" t="s">
        <v>769</v>
      </c>
      <c r="U29" s="494"/>
      <c r="V29" s="453"/>
      <c r="W29" s="493" t="s">
        <v>29</v>
      </c>
      <c r="X29" s="492" t="s">
        <v>768</v>
      </c>
      <c r="Y29" s="594">
        <v>5.0999999999999996</v>
      </c>
      <c r="Z29" s="417"/>
      <c r="AA29" s="417"/>
      <c r="AB29" s="418"/>
      <c r="AC29" s="417" t="s">
        <v>767</v>
      </c>
      <c r="AD29" s="417" t="s">
        <v>766</v>
      </c>
      <c r="AE29" s="417" t="s">
        <v>765</v>
      </c>
      <c r="AF29" s="417" t="s">
        <v>764</v>
      </c>
    </row>
    <row r="30" spans="2:32" ht="27.95" customHeight="1">
      <c r="B30" s="482" t="s">
        <v>86</v>
      </c>
      <c r="C30" s="469"/>
      <c r="D30" s="466" t="s">
        <v>763</v>
      </c>
      <c r="E30" s="466"/>
      <c r="F30" s="454">
        <v>70</v>
      </c>
      <c r="G30" s="454" t="s">
        <v>762</v>
      </c>
      <c r="H30" s="454"/>
      <c r="I30" s="454">
        <v>15</v>
      </c>
      <c r="J30" s="444" t="s">
        <v>710</v>
      </c>
      <c r="K30" s="444"/>
      <c r="L30" s="444">
        <v>50</v>
      </c>
      <c r="M30" s="444" t="s">
        <v>761</v>
      </c>
      <c r="N30" s="444" t="s">
        <v>760</v>
      </c>
      <c r="O30" s="444">
        <v>30</v>
      </c>
      <c r="P30" s="454" t="s">
        <v>759</v>
      </c>
      <c r="Q30" s="454"/>
      <c r="R30" s="454">
        <v>70</v>
      </c>
      <c r="S30" s="444" t="s">
        <v>758</v>
      </c>
      <c r="T30" s="444" t="s">
        <v>757</v>
      </c>
      <c r="U30" s="444">
        <v>10</v>
      </c>
      <c r="V30" s="453"/>
      <c r="W30" s="435" t="s">
        <v>756</v>
      </c>
      <c r="X30" s="486" t="s">
        <v>755</v>
      </c>
      <c r="Y30" s="573">
        <v>2.2999999999999998</v>
      </c>
      <c r="Z30" s="432"/>
      <c r="AA30" s="16" t="s">
        <v>754</v>
      </c>
      <c r="AB30" s="418">
        <v>6.2</v>
      </c>
      <c r="AC30" s="418">
        <f>AB30*2</f>
        <v>12.4</v>
      </c>
      <c r="AD30" s="418"/>
      <c r="AE30" s="418">
        <f>AB30*15</f>
        <v>93</v>
      </c>
      <c r="AF30" s="418">
        <f>AC30*4+AE30*4</f>
        <v>421.6</v>
      </c>
    </row>
    <row r="31" spans="2:32" ht="27.95" customHeight="1">
      <c r="B31" s="482">
        <v>14</v>
      </c>
      <c r="C31" s="469"/>
      <c r="D31" s="466" t="s">
        <v>753</v>
      </c>
      <c r="E31" s="466"/>
      <c r="F31" s="454">
        <v>20</v>
      </c>
      <c r="G31" s="454" t="s">
        <v>752</v>
      </c>
      <c r="H31" s="467"/>
      <c r="I31" s="454">
        <v>50</v>
      </c>
      <c r="J31" s="444" t="s">
        <v>751</v>
      </c>
      <c r="K31" s="444"/>
      <c r="L31" s="444">
        <v>15</v>
      </c>
      <c r="M31" s="444"/>
      <c r="N31" s="444"/>
      <c r="O31" s="444"/>
      <c r="P31" s="454"/>
      <c r="Q31" s="454"/>
      <c r="R31" s="454"/>
      <c r="S31" s="444" t="s">
        <v>750</v>
      </c>
      <c r="T31" s="444"/>
      <c r="U31" s="444">
        <v>25</v>
      </c>
      <c r="V31" s="453"/>
      <c r="W31" s="452" t="s">
        <v>28</v>
      </c>
      <c r="X31" s="471" t="s">
        <v>722</v>
      </c>
      <c r="Y31" s="573">
        <v>1.8</v>
      </c>
      <c r="Z31" s="417"/>
      <c r="AA31" s="63" t="s">
        <v>721</v>
      </c>
      <c r="AB31" s="418">
        <v>2.1</v>
      </c>
      <c r="AC31" s="484">
        <f>AB31*7</f>
        <v>14.700000000000001</v>
      </c>
      <c r="AD31" s="418">
        <f>AB31*5</f>
        <v>10.5</v>
      </c>
      <c r="AE31" s="418" t="s">
        <v>711</v>
      </c>
      <c r="AF31" s="483">
        <f>AC31*4+AD31*9</f>
        <v>153.30000000000001</v>
      </c>
    </row>
    <row r="32" spans="2:32" ht="27.95" customHeight="1">
      <c r="B32" s="482" t="s">
        <v>103</v>
      </c>
      <c r="C32" s="469"/>
      <c r="D32" s="466" t="s">
        <v>749</v>
      </c>
      <c r="E32" s="503"/>
      <c r="F32" s="454">
        <v>23</v>
      </c>
      <c r="G32" s="454" t="s">
        <v>710</v>
      </c>
      <c r="H32" s="467"/>
      <c r="I32" s="454">
        <v>10</v>
      </c>
      <c r="J32" s="444" t="s">
        <v>748</v>
      </c>
      <c r="K32" s="454" t="s">
        <v>747</v>
      </c>
      <c r="L32" s="444">
        <v>7</v>
      </c>
      <c r="M32" s="444"/>
      <c r="N32" s="454"/>
      <c r="O32" s="444"/>
      <c r="P32" s="454"/>
      <c r="Q32" s="503"/>
      <c r="R32" s="454"/>
      <c r="S32" s="462"/>
      <c r="T32" s="462"/>
      <c r="U32" s="462"/>
      <c r="V32" s="453"/>
      <c r="W32" s="435" t="s">
        <v>718</v>
      </c>
      <c r="X32" s="471" t="s">
        <v>717</v>
      </c>
      <c r="Y32" s="573">
        <v>2.2999999999999998</v>
      </c>
      <c r="Z32" s="432"/>
      <c r="AA32" s="417" t="s">
        <v>716</v>
      </c>
      <c r="AB32" s="418">
        <v>1.5</v>
      </c>
      <c r="AC32" s="418">
        <f>AB32*1</f>
        <v>1.5</v>
      </c>
      <c r="AD32" s="418" t="s">
        <v>711</v>
      </c>
      <c r="AE32" s="418">
        <f>AB32*5</f>
        <v>7.5</v>
      </c>
      <c r="AF32" s="418">
        <f>AC32*4+AE32*4</f>
        <v>36</v>
      </c>
    </row>
    <row r="33" spans="2:32" ht="27.95" customHeight="1">
      <c r="B33" s="470" t="s">
        <v>746</v>
      </c>
      <c r="C33" s="469"/>
      <c r="D33" s="466"/>
      <c r="E33" s="466"/>
      <c r="F33" s="466"/>
      <c r="G33" s="454"/>
      <c r="H33" s="454"/>
      <c r="I33" s="454"/>
      <c r="J33" s="454"/>
      <c r="K33" s="454"/>
      <c r="L33" s="454"/>
      <c r="M33" s="444"/>
      <c r="N33" s="444"/>
      <c r="O33" s="444"/>
      <c r="P33" s="454"/>
      <c r="Q33" s="466"/>
      <c r="R33" s="454"/>
      <c r="S33" s="600"/>
      <c r="T33" s="600"/>
      <c r="U33" s="600"/>
      <c r="V33" s="453"/>
      <c r="W33" s="452" t="s">
        <v>30</v>
      </c>
      <c r="X33" s="471" t="s">
        <v>713</v>
      </c>
      <c r="Y33" s="573">
        <v>0</v>
      </c>
      <c r="Z33" s="417"/>
      <c r="AA33" s="417" t="s">
        <v>712</v>
      </c>
      <c r="AB33" s="418">
        <v>2.5</v>
      </c>
      <c r="AC33" s="418"/>
      <c r="AD33" s="418">
        <f>AB33*5</f>
        <v>12.5</v>
      </c>
      <c r="AE33" s="418" t="s">
        <v>711</v>
      </c>
      <c r="AF33" s="418">
        <f>AD33*9</f>
        <v>112.5</v>
      </c>
    </row>
    <row r="34" spans="2:32" ht="27.95" customHeight="1">
      <c r="B34" s="470"/>
      <c r="C34" s="469"/>
      <c r="D34" s="466"/>
      <c r="E34" s="466"/>
      <c r="F34" s="466"/>
      <c r="G34" s="600"/>
      <c r="H34" s="601"/>
      <c r="I34" s="600"/>
      <c r="J34" s="600"/>
      <c r="K34" s="601"/>
      <c r="L34" s="600"/>
      <c r="M34" s="444"/>
      <c r="N34" s="444"/>
      <c r="O34" s="444"/>
      <c r="P34" s="454"/>
      <c r="Q34" s="503"/>
      <c r="R34" s="454"/>
      <c r="S34" s="600"/>
      <c r="T34" s="601"/>
      <c r="U34" s="600"/>
      <c r="V34" s="453"/>
      <c r="W34" s="435" t="s">
        <v>745</v>
      </c>
      <c r="X34" s="465" t="s">
        <v>708</v>
      </c>
      <c r="Y34" s="573">
        <v>0</v>
      </c>
      <c r="Z34" s="432"/>
      <c r="AA34" s="417" t="s">
        <v>707</v>
      </c>
      <c r="AB34" s="418">
        <v>1</v>
      </c>
      <c r="AE34" s="417">
        <f>AB34*15</f>
        <v>15</v>
      </c>
    </row>
    <row r="35" spans="2:32" ht="27.95" customHeight="1">
      <c r="B35" s="464" t="s">
        <v>706</v>
      </c>
      <c r="C35" s="463"/>
      <c r="D35" s="601"/>
      <c r="E35" s="601"/>
      <c r="F35" s="600"/>
      <c r="G35" s="600"/>
      <c r="H35" s="601"/>
      <c r="I35" s="600"/>
      <c r="J35" s="600"/>
      <c r="K35" s="601"/>
      <c r="L35" s="600"/>
      <c r="M35" s="444"/>
      <c r="N35" s="454"/>
      <c r="O35" s="444"/>
      <c r="P35" s="462"/>
      <c r="Q35" s="503"/>
      <c r="R35" s="454"/>
      <c r="S35" s="600"/>
      <c r="T35" s="600"/>
      <c r="U35" s="600"/>
      <c r="V35" s="453"/>
      <c r="W35" s="452" t="s">
        <v>116</v>
      </c>
      <c r="X35" s="451"/>
      <c r="Y35" s="573"/>
      <c r="Z35" s="417"/>
      <c r="AC35" s="417">
        <f>SUM(AC30:AC34)</f>
        <v>28.6</v>
      </c>
      <c r="AD35" s="417">
        <f>SUM(AD30:AD34)</f>
        <v>23</v>
      </c>
      <c r="AE35" s="417">
        <f>SUM(AE30:AE34)</f>
        <v>115.5</v>
      </c>
      <c r="AF35" s="417">
        <f>AC35*4+AD35*9+AE35*4</f>
        <v>783.4</v>
      </c>
    </row>
    <row r="36" spans="2:32" ht="27.95" customHeight="1">
      <c r="B36" s="507"/>
      <c r="C36" s="506"/>
      <c r="D36" s="599"/>
      <c r="E36" s="599"/>
      <c r="F36" s="598"/>
      <c r="G36" s="597"/>
      <c r="H36" s="583"/>
      <c r="I36" s="583"/>
      <c r="J36" s="479"/>
      <c r="K36" s="479"/>
      <c r="L36" s="479"/>
      <c r="M36" s="454"/>
      <c r="N36" s="467"/>
      <c r="O36" s="454"/>
      <c r="P36" s="462"/>
      <c r="Q36" s="462"/>
      <c r="R36" s="462"/>
      <c r="S36" s="460"/>
      <c r="T36" s="461"/>
      <c r="U36" s="460"/>
      <c r="V36" s="453"/>
      <c r="W36" s="435" t="s">
        <v>744</v>
      </c>
      <c r="X36" s="502"/>
      <c r="Y36" s="596"/>
      <c r="Z36" s="432"/>
      <c r="AC36" s="431">
        <f>AC35*4/AF35</f>
        <v>0.14603012509573654</v>
      </c>
      <c r="AD36" s="431">
        <f>AD35*9/AF35</f>
        <v>0.26423283124840441</v>
      </c>
      <c r="AE36" s="431">
        <f>AE35*4/AF35</f>
        <v>0.58973704365585911</v>
      </c>
    </row>
    <row r="37" spans="2:32" s="221" customFormat="1" ht="27.95" customHeight="1">
      <c r="B37" s="500">
        <v>1</v>
      </c>
      <c r="C37" s="469"/>
      <c r="D37" s="494" t="str">
        <f>'國華1-2月菜單'!Q12</f>
        <v>傳統炒麵</v>
      </c>
      <c r="E37" s="495" t="s">
        <v>741</v>
      </c>
      <c r="F37" s="495"/>
      <c r="G37" s="494" t="str">
        <f>'國華1-2月菜單'!Q13</f>
        <v>燒烤雞翅</v>
      </c>
      <c r="H37" s="595" t="s">
        <v>743</v>
      </c>
      <c r="I37" s="494"/>
      <c r="J37" s="494" t="str">
        <f>'國華1-2月菜單'!Q14</f>
        <v xml:space="preserve">    手撕奶香包(冷)</v>
      </c>
      <c r="K37" s="494" t="s">
        <v>742</v>
      </c>
      <c r="L37" s="494"/>
      <c r="M37" s="494" t="str">
        <f>'國華1-2月菜單'!Q15</f>
        <v>爆炒海帶根</v>
      </c>
      <c r="N37" s="494" t="s">
        <v>740</v>
      </c>
      <c r="O37" s="494"/>
      <c r="P37" s="494" t="str">
        <f>'國華1-2月菜單'!Q16</f>
        <v>淺色蔬菜</v>
      </c>
      <c r="Q37" s="494" t="s">
        <v>741</v>
      </c>
      <c r="R37" s="494"/>
      <c r="S37" s="494" t="str">
        <f>'國華1-2月菜單'!Q17</f>
        <v>枸杞雞湯</v>
      </c>
      <c r="T37" s="494" t="s">
        <v>740</v>
      </c>
      <c r="U37" s="494"/>
      <c r="V37" s="453"/>
      <c r="W37" s="493" t="s">
        <v>29</v>
      </c>
      <c r="X37" s="492" t="s">
        <v>739</v>
      </c>
      <c r="Y37" s="594">
        <v>5.5</v>
      </c>
      <c r="Z37" s="417"/>
      <c r="AA37" s="417"/>
      <c r="AB37" s="418"/>
      <c r="AC37" s="417" t="s">
        <v>738</v>
      </c>
      <c r="AD37" s="417" t="s">
        <v>737</v>
      </c>
      <c r="AE37" s="417" t="s">
        <v>736</v>
      </c>
      <c r="AF37" s="417" t="s">
        <v>735</v>
      </c>
    </row>
    <row r="38" spans="2:32" ht="27.95" customHeight="1">
      <c r="B38" s="482" t="s">
        <v>86</v>
      </c>
      <c r="C38" s="589"/>
      <c r="D38" s="593" t="s">
        <v>734</v>
      </c>
      <c r="E38" s="487"/>
      <c r="F38" s="592">
        <v>135</v>
      </c>
      <c r="G38" s="454" t="s">
        <v>733</v>
      </c>
      <c r="H38" s="466"/>
      <c r="I38" s="454">
        <v>60</v>
      </c>
      <c r="J38" s="454" t="s">
        <v>732</v>
      </c>
      <c r="K38" s="466"/>
      <c r="L38" s="466">
        <v>40</v>
      </c>
      <c r="M38" s="454" t="s">
        <v>731</v>
      </c>
      <c r="N38" s="454"/>
      <c r="O38" s="454">
        <v>35</v>
      </c>
      <c r="P38" s="454" t="s">
        <v>730</v>
      </c>
      <c r="Q38" s="454"/>
      <c r="R38" s="454">
        <v>100</v>
      </c>
      <c r="S38" s="466" t="s">
        <v>729</v>
      </c>
      <c r="T38" s="485"/>
      <c r="U38" s="485">
        <v>35</v>
      </c>
      <c r="V38" s="453"/>
      <c r="W38" s="435" t="s">
        <v>728</v>
      </c>
      <c r="X38" s="486" t="s">
        <v>727</v>
      </c>
      <c r="Y38" s="573">
        <v>2.2000000000000002</v>
      </c>
      <c r="Z38" s="432"/>
      <c r="AA38" s="16" t="s">
        <v>726</v>
      </c>
      <c r="AB38" s="418">
        <v>6</v>
      </c>
      <c r="AC38" s="418">
        <f>AB38*2</f>
        <v>12</v>
      </c>
      <c r="AD38" s="418"/>
      <c r="AE38" s="418">
        <f>AB38*15</f>
        <v>90</v>
      </c>
      <c r="AF38" s="418">
        <f>AC38*4+AE38*4</f>
        <v>408</v>
      </c>
    </row>
    <row r="39" spans="2:32" ht="27.95" customHeight="1">
      <c r="B39" s="482">
        <v>15</v>
      </c>
      <c r="C39" s="589"/>
      <c r="D39" s="505" t="s">
        <v>725</v>
      </c>
      <c r="E39" s="591"/>
      <c r="F39" s="504">
        <v>20</v>
      </c>
      <c r="G39" s="590"/>
      <c r="H39" s="466"/>
      <c r="I39" s="454"/>
      <c r="J39" s="454"/>
      <c r="K39" s="454"/>
      <c r="L39" s="454"/>
      <c r="M39" s="454" t="s">
        <v>724</v>
      </c>
      <c r="N39" s="454"/>
      <c r="O39" s="454">
        <v>5</v>
      </c>
      <c r="P39" s="454"/>
      <c r="Q39" s="454"/>
      <c r="R39" s="454"/>
      <c r="S39" s="530" t="s">
        <v>723</v>
      </c>
      <c r="T39" s="478"/>
      <c r="U39" s="485">
        <v>2</v>
      </c>
      <c r="V39" s="453"/>
      <c r="W39" s="452" t="s">
        <v>28</v>
      </c>
      <c r="X39" s="471" t="s">
        <v>722</v>
      </c>
      <c r="Y39" s="573">
        <v>1.9</v>
      </c>
      <c r="Z39" s="417"/>
      <c r="AA39" s="63" t="s">
        <v>721</v>
      </c>
      <c r="AB39" s="418">
        <v>2.2000000000000002</v>
      </c>
      <c r="AC39" s="484">
        <f>AB39*7</f>
        <v>15.400000000000002</v>
      </c>
      <c r="AD39" s="418">
        <f>AB39*5</f>
        <v>11</v>
      </c>
      <c r="AE39" s="418" t="s">
        <v>711</v>
      </c>
      <c r="AF39" s="483">
        <f>AC39*4+AD39*9</f>
        <v>160.60000000000002</v>
      </c>
    </row>
    <row r="40" spans="2:32" ht="27.95" customHeight="1">
      <c r="B40" s="482" t="s">
        <v>103</v>
      </c>
      <c r="C40" s="589"/>
      <c r="D40" s="505" t="s">
        <v>720</v>
      </c>
      <c r="E40" s="588"/>
      <c r="F40" s="504">
        <v>15</v>
      </c>
      <c r="G40" s="454"/>
      <c r="H40" s="454"/>
      <c r="I40" s="454"/>
      <c r="J40" s="462"/>
      <c r="K40" s="454"/>
      <c r="L40" s="454"/>
      <c r="M40" s="454"/>
      <c r="N40" s="503"/>
      <c r="O40" s="454"/>
      <c r="P40" s="454"/>
      <c r="Q40" s="454"/>
      <c r="R40" s="454"/>
      <c r="S40" s="444" t="s">
        <v>719</v>
      </c>
      <c r="T40" s="444"/>
      <c r="U40" s="444">
        <v>0.05</v>
      </c>
      <c r="V40" s="453"/>
      <c r="W40" s="435" t="s">
        <v>718</v>
      </c>
      <c r="X40" s="471" t="s">
        <v>717</v>
      </c>
      <c r="Y40" s="573">
        <v>2.5</v>
      </c>
      <c r="Z40" s="432"/>
      <c r="AA40" s="417" t="s">
        <v>716</v>
      </c>
      <c r="AB40" s="418">
        <v>1.7</v>
      </c>
      <c r="AC40" s="418">
        <f>AB40*1</f>
        <v>1.7</v>
      </c>
      <c r="AD40" s="418" t="s">
        <v>711</v>
      </c>
      <c r="AE40" s="418">
        <f>AB40*5</f>
        <v>8.5</v>
      </c>
      <c r="AF40" s="418">
        <f>AC40*4+AE40*4</f>
        <v>40.799999999999997</v>
      </c>
    </row>
    <row r="41" spans="2:32" ht="27.95" customHeight="1">
      <c r="B41" s="470" t="s">
        <v>715</v>
      </c>
      <c r="C41" s="589"/>
      <c r="D41" s="505" t="s">
        <v>714</v>
      </c>
      <c r="E41" s="588"/>
      <c r="F41" s="504">
        <v>2</v>
      </c>
      <c r="G41" s="454"/>
      <c r="H41" s="467"/>
      <c r="I41" s="454"/>
      <c r="J41" s="454"/>
      <c r="K41" s="467"/>
      <c r="L41" s="454"/>
      <c r="M41" s="444"/>
      <c r="N41" s="444"/>
      <c r="O41" s="444"/>
      <c r="P41" s="454"/>
      <c r="Q41" s="454"/>
      <c r="R41" s="454"/>
      <c r="S41" s="546"/>
      <c r="T41" s="466"/>
      <c r="U41" s="466"/>
      <c r="V41" s="453"/>
      <c r="W41" s="452" t="s">
        <v>30</v>
      </c>
      <c r="X41" s="471" t="s">
        <v>713</v>
      </c>
      <c r="Y41" s="573">
        <f>AB42</f>
        <v>0</v>
      </c>
      <c r="Z41" s="417"/>
      <c r="AA41" s="417" t="s">
        <v>712</v>
      </c>
      <c r="AB41" s="418">
        <v>2.5</v>
      </c>
      <c r="AC41" s="418"/>
      <c r="AD41" s="418">
        <f>AB41*5</f>
        <v>12.5</v>
      </c>
      <c r="AE41" s="418" t="s">
        <v>711</v>
      </c>
      <c r="AF41" s="418">
        <f>AD41*9</f>
        <v>112.5</v>
      </c>
    </row>
    <row r="42" spans="2:32" ht="27.95" customHeight="1">
      <c r="B42" s="470"/>
      <c r="C42" s="589"/>
      <c r="D42" s="505" t="s">
        <v>710</v>
      </c>
      <c r="E42" s="588"/>
      <c r="F42" s="504">
        <v>3</v>
      </c>
      <c r="G42" s="587"/>
      <c r="H42" s="467"/>
      <c r="I42" s="454"/>
      <c r="J42" s="454"/>
      <c r="K42" s="467"/>
      <c r="L42" s="454"/>
      <c r="M42" s="454"/>
      <c r="N42" s="454"/>
      <c r="O42" s="454"/>
      <c r="P42" s="454"/>
      <c r="Q42" s="467"/>
      <c r="R42" s="454"/>
      <c r="S42" s="466"/>
      <c r="T42" s="466"/>
      <c r="U42" s="466"/>
      <c r="V42" s="453"/>
      <c r="W42" s="435" t="s">
        <v>709</v>
      </c>
      <c r="X42" s="465" t="s">
        <v>708</v>
      </c>
      <c r="Y42" s="573">
        <v>0</v>
      </c>
      <c r="Z42" s="432"/>
      <c r="AA42" s="417" t="s">
        <v>707</v>
      </c>
      <c r="AE42" s="417">
        <f>AB42*15</f>
        <v>0</v>
      </c>
    </row>
    <row r="43" spans="2:32" ht="27.95" customHeight="1">
      <c r="B43" s="464" t="s">
        <v>706</v>
      </c>
      <c r="C43" s="586"/>
      <c r="D43" s="536"/>
      <c r="E43" s="467"/>
      <c r="F43" s="585"/>
      <c r="G43" s="454"/>
      <c r="H43" s="454"/>
      <c r="I43" s="454"/>
      <c r="J43" s="457"/>
      <c r="K43" s="472"/>
      <c r="L43" s="527"/>
      <c r="M43" s="454"/>
      <c r="N43" s="454"/>
      <c r="O43" s="454"/>
      <c r="P43" s="454"/>
      <c r="Q43" s="467"/>
      <c r="R43" s="454"/>
      <c r="S43" s="454"/>
      <c r="T43" s="467"/>
      <c r="U43" s="454"/>
      <c r="V43" s="453"/>
      <c r="W43" s="452" t="s">
        <v>116</v>
      </c>
      <c r="X43" s="451"/>
      <c r="Y43" s="573"/>
      <c r="Z43" s="417"/>
      <c r="AC43" s="417">
        <f>SUM(AC38:AC42)</f>
        <v>29.1</v>
      </c>
      <c r="AD43" s="417">
        <f>SUM(AD38:AD42)</f>
        <v>23.5</v>
      </c>
      <c r="AE43" s="417">
        <f>SUM(AE38:AE42)</f>
        <v>98.5</v>
      </c>
      <c r="AF43" s="417">
        <f>AC43*4+AD43*9+AE43*4</f>
        <v>721.9</v>
      </c>
    </row>
    <row r="44" spans="2:32" ht="27.95" customHeight="1" thickBot="1">
      <c r="B44" s="584"/>
      <c r="C44" s="432"/>
      <c r="D44" s="581"/>
      <c r="E44" s="583"/>
      <c r="F44" s="582"/>
      <c r="G44" s="581"/>
      <c r="H44" s="580"/>
      <c r="I44" s="579"/>
      <c r="J44" s="527"/>
      <c r="K44" s="578"/>
      <c r="L44" s="527"/>
      <c r="M44" s="577"/>
      <c r="N44" s="576"/>
      <c r="O44" s="575"/>
      <c r="P44" s="574"/>
      <c r="Q44" s="438"/>
      <c r="R44" s="437"/>
      <c r="S44" s="441"/>
      <c r="T44" s="440"/>
      <c r="U44" s="439"/>
      <c r="V44" s="436"/>
      <c r="W44" s="435" t="s">
        <v>705</v>
      </c>
      <c r="X44" s="434"/>
      <c r="Y44" s="573"/>
      <c r="Z44" s="432"/>
      <c r="AC44" s="431">
        <f>AC43*4/AF43</f>
        <v>0.1612411691369996</v>
      </c>
      <c r="AD44" s="431">
        <f>AD43*9/AF43</f>
        <v>0.29297686660202243</v>
      </c>
      <c r="AE44" s="431">
        <f>AE43*4/AF43</f>
        <v>0.54578196426097803</v>
      </c>
    </row>
    <row r="45" spans="2:32" ht="21.75" customHeight="1">
      <c r="C45" s="417"/>
      <c r="J45" s="429"/>
      <c r="K45" s="430"/>
      <c r="L45" s="429"/>
      <c r="M45" s="430"/>
      <c r="N45" s="430"/>
      <c r="O45" s="429"/>
      <c r="P45" s="429"/>
      <c r="Q45" s="429"/>
      <c r="R45" s="429"/>
      <c r="S45" s="429"/>
      <c r="T45" s="430"/>
      <c r="U45" s="429"/>
      <c r="V45" s="429"/>
      <c r="W45" s="429"/>
      <c r="X45" s="429"/>
      <c r="Y45" s="429"/>
      <c r="Z45" s="428"/>
    </row>
    <row r="46" spans="2:32">
      <c r="Y46" s="424"/>
    </row>
    <row r="47" spans="2:32">
      <c r="Y47" s="424"/>
    </row>
    <row r="48" spans="2:32">
      <c r="Y48" s="424"/>
    </row>
  </sheetData>
  <mergeCells count="14">
    <mergeCell ref="B1:Y1"/>
    <mergeCell ref="B2:G2"/>
    <mergeCell ref="C5:C10"/>
    <mergeCell ref="B9:B10"/>
    <mergeCell ref="C13:C18"/>
    <mergeCell ref="B17:B18"/>
    <mergeCell ref="V5:V44"/>
    <mergeCell ref="J45:Y45"/>
    <mergeCell ref="C29:C34"/>
    <mergeCell ref="B33:B34"/>
    <mergeCell ref="C37:C42"/>
    <mergeCell ref="B41:B42"/>
    <mergeCell ref="B25:B26"/>
    <mergeCell ref="C21:C26"/>
  </mergeCells>
  <phoneticPr fontId="3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7"/>
  <sheetViews>
    <sheetView topLeftCell="A13" zoomScale="70" zoomScaleNormal="70" workbookViewId="0">
      <selection activeCell="E41" sqref="E41:H41"/>
    </sheetView>
  </sheetViews>
  <sheetFormatPr defaultRowHeight="20.25"/>
  <cols>
    <col min="1" max="1" width="1.875" style="416" customWidth="1"/>
    <col min="2" max="2" width="4.875" style="423" customWidth="1"/>
    <col min="3" max="3" width="0" style="416" hidden="1" customWidth="1"/>
    <col min="4" max="4" width="18.625" style="416" customWidth="1"/>
    <col min="5" max="5" width="5.625" style="422" customWidth="1"/>
    <col min="6" max="6" width="9.625" style="416" customWidth="1"/>
    <col min="7" max="7" width="18.625" style="416" customWidth="1"/>
    <col min="8" max="8" width="5.625" style="422" customWidth="1"/>
    <col min="9" max="9" width="9.625" style="416" customWidth="1"/>
    <col min="10" max="10" width="18.625" style="416" customWidth="1"/>
    <col min="11" max="11" width="5.625" style="422" customWidth="1"/>
    <col min="12" max="12" width="9.625" style="416" customWidth="1"/>
    <col min="13" max="13" width="18.625" style="416" customWidth="1"/>
    <col min="14" max="14" width="5.625" style="422" customWidth="1"/>
    <col min="15" max="15" width="9.625" style="416" customWidth="1"/>
    <col min="16" max="16" width="18.625" style="416" customWidth="1"/>
    <col min="17" max="17" width="5.625" style="422" customWidth="1"/>
    <col min="18" max="18" width="9.625" style="416" customWidth="1"/>
    <col min="19" max="19" width="18.625" style="416" customWidth="1"/>
    <col min="20" max="20" width="5.625" style="422" customWidth="1"/>
    <col min="21" max="21" width="9.625" style="416" customWidth="1"/>
    <col min="22" max="22" width="12.125" style="26" customWidth="1"/>
    <col min="23" max="23" width="11.75" style="421" customWidth="1"/>
    <col min="24" max="24" width="11.25" style="420" customWidth="1"/>
    <col min="25" max="25" width="6.625" style="419" customWidth="1"/>
    <col min="26" max="26" width="6.625" style="416" customWidth="1"/>
    <col min="27" max="27" width="6" style="417" hidden="1" customWidth="1"/>
    <col min="28" max="28" width="5.5" style="418" hidden="1" customWidth="1"/>
    <col min="29" max="29" width="7.75" style="417" hidden="1" customWidth="1"/>
    <col min="30" max="30" width="8" style="417" hidden="1" customWidth="1"/>
    <col min="31" max="31" width="7.875" style="417" hidden="1" customWidth="1"/>
    <col min="32" max="32" width="7.5" style="417" hidden="1" customWidth="1"/>
    <col min="33" max="16384" width="9" style="416"/>
  </cols>
  <sheetData>
    <row r="1" spans="2:32" s="417" customFormat="1" ht="38.25">
      <c r="B1" s="572" t="s">
        <v>916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65"/>
      <c r="AB1" s="418"/>
    </row>
    <row r="2" spans="2:32" s="417" customFormat="1" ht="13.5" customHeight="1">
      <c r="B2" s="571"/>
      <c r="C2" s="570"/>
      <c r="D2" s="570"/>
      <c r="E2" s="570"/>
      <c r="F2" s="570"/>
      <c r="G2" s="570"/>
      <c r="H2" s="569"/>
      <c r="I2" s="565"/>
      <c r="J2" s="565"/>
      <c r="K2" s="569"/>
      <c r="L2" s="565"/>
      <c r="M2" s="565"/>
      <c r="N2" s="569"/>
      <c r="O2" s="565"/>
      <c r="P2" s="565"/>
      <c r="Q2" s="569"/>
      <c r="R2" s="565"/>
      <c r="S2" s="565"/>
      <c r="T2" s="569"/>
      <c r="U2" s="565"/>
      <c r="V2" s="568"/>
      <c r="W2" s="566"/>
      <c r="X2" s="567"/>
      <c r="Y2" s="566"/>
      <c r="Z2" s="565"/>
      <c r="AB2" s="418"/>
    </row>
    <row r="3" spans="2:32" s="417" customFormat="1" ht="32.25" customHeight="1" thickBot="1">
      <c r="B3" s="564" t="s">
        <v>915</v>
      </c>
      <c r="C3" s="631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T3" s="562"/>
      <c r="U3" s="562"/>
      <c r="V3" s="11"/>
      <c r="W3" s="561"/>
      <c r="X3" s="560"/>
      <c r="Y3" s="559"/>
      <c r="Z3" s="432"/>
      <c r="AB3" s="418"/>
    </row>
    <row r="4" spans="2:32" s="549" customFormat="1" ht="43.5">
      <c r="B4" s="558" t="s">
        <v>65</v>
      </c>
      <c r="C4" s="557" t="s">
        <v>66</v>
      </c>
      <c r="D4" s="554" t="s">
        <v>67</v>
      </c>
      <c r="E4" s="555" t="s">
        <v>914</v>
      </c>
      <c r="F4" s="554"/>
      <c r="G4" s="554" t="s">
        <v>70</v>
      </c>
      <c r="H4" s="555" t="s">
        <v>914</v>
      </c>
      <c r="I4" s="554"/>
      <c r="J4" s="554" t="s">
        <v>71</v>
      </c>
      <c r="K4" s="555" t="s">
        <v>914</v>
      </c>
      <c r="L4" s="630"/>
      <c r="M4" s="554" t="s">
        <v>71</v>
      </c>
      <c r="N4" s="555" t="s">
        <v>914</v>
      </c>
      <c r="O4" s="554"/>
      <c r="P4" s="554" t="s">
        <v>71</v>
      </c>
      <c r="Q4" s="555" t="s">
        <v>914</v>
      </c>
      <c r="R4" s="554"/>
      <c r="S4" s="556" t="s">
        <v>72</v>
      </c>
      <c r="T4" s="555" t="s">
        <v>914</v>
      </c>
      <c r="U4" s="554"/>
      <c r="V4" s="553" t="s">
        <v>913</v>
      </c>
      <c r="W4" s="553" t="s">
        <v>73</v>
      </c>
      <c r="X4" s="552" t="s">
        <v>912</v>
      </c>
      <c r="Y4" s="551" t="s">
        <v>911</v>
      </c>
      <c r="Z4" s="550"/>
      <c r="AA4" s="16"/>
      <c r="AB4" s="418"/>
      <c r="AC4" s="417"/>
      <c r="AD4" s="417"/>
      <c r="AE4" s="417"/>
      <c r="AF4" s="417"/>
    </row>
    <row r="5" spans="2:32" s="221" customFormat="1" ht="65.099999999999994" customHeight="1">
      <c r="B5" s="500">
        <v>1</v>
      </c>
      <c r="C5" s="469"/>
      <c r="D5" s="494" t="str">
        <f>'國華1-2月菜單'!A21</f>
        <v>香Q米飯</v>
      </c>
      <c r="E5" s="494" t="s">
        <v>853</v>
      </c>
      <c r="F5" s="548" t="s">
        <v>907</v>
      </c>
      <c r="G5" s="494" t="str">
        <f>'國華1-2月菜單'!A22</f>
        <v>香酥魚排(炸海加)</v>
      </c>
      <c r="H5" s="494" t="s">
        <v>910</v>
      </c>
      <c r="I5" s="548" t="s">
        <v>907</v>
      </c>
      <c r="J5" s="494" t="str">
        <f>'國華1-2月菜單'!A23</f>
        <v xml:space="preserve">北方豆腐煲(豆) </v>
      </c>
      <c r="K5" s="494" t="s">
        <v>850</v>
      </c>
      <c r="L5" s="548" t="s">
        <v>907</v>
      </c>
      <c r="M5" s="494" t="str">
        <f>'國華1-2月菜單'!A24</f>
        <v xml:space="preserve">銀蘿豬腩 </v>
      </c>
      <c r="N5" s="494" t="s">
        <v>909</v>
      </c>
      <c r="O5" s="548" t="s">
        <v>907</v>
      </c>
      <c r="P5" s="494" t="str">
        <f>'國華1-2月菜單'!A25</f>
        <v>深色蔬菜</v>
      </c>
      <c r="Q5" s="494" t="s">
        <v>851</v>
      </c>
      <c r="R5" s="548" t="s">
        <v>907</v>
      </c>
      <c r="S5" s="494" t="str">
        <f>'國華1-2月菜單'!A26</f>
        <v>玉米濃湯(芡)</v>
      </c>
      <c r="T5" s="494" t="s">
        <v>908</v>
      </c>
      <c r="U5" s="548" t="s">
        <v>907</v>
      </c>
      <c r="V5" s="547" t="s">
        <v>906</v>
      </c>
      <c r="W5" s="493" t="s">
        <v>29</v>
      </c>
      <c r="X5" s="492" t="s">
        <v>849</v>
      </c>
      <c r="Y5" s="627">
        <v>5.2</v>
      </c>
      <c r="Z5" s="417"/>
      <c r="AA5" s="417"/>
      <c r="AB5" s="418"/>
      <c r="AC5" s="417" t="s">
        <v>893</v>
      </c>
      <c r="AD5" s="417" t="s">
        <v>892</v>
      </c>
      <c r="AE5" s="417" t="s">
        <v>891</v>
      </c>
      <c r="AF5" s="417" t="s">
        <v>890</v>
      </c>
    </row>
    <row r="6" spans="2:32" ht="27.95" customHeight="1">
      <c r="B6" s="482" t="s">
        <v>86</v>
      </c>
      <c r="C6" s="469"/>
      <c r="D6" s="454" t="s">
        <v>889</v>
      </c>
      <c r="E6" s="454"/>
      <c r="F6" s="454">
        <v>100</v>
      </c>
      <c r="G6" s="454" t="s">
        <v>905</v>
      </c>
      <c r="H6" s="454" t="s">
        <v>886</v>
      </c>
      <c r="I6" s="454">
        <v>50</v>
      </c>
      <c r="J6" s="454" t="s">
        <v>904</v>
      </c>
      <c r="K6" s="466"/>
      <c r="L6" s="454">
        <v>65</v>
      </c>
      <c r="M6" s="454" t="s">
        <v>903</v>
      </c>
      <c r="N6" s="454"/>
      <c r="O6" s="454">
        <v>20</v>
      </c>
      <c r="P6" s="454" t="s">
        <v>459</v>
      </c>
      <c r="Q6" s="454"/>
      <c r="R6" s="454">
        <v>100</v>
      </c>
      <c r="S6" s="466" t="s">
        <v>902</v>
      </c>
      <c r="T6" s="466"/>
      <c r="U6" s="466">
        <v>15</v>
      </c>
      <c r="V6" s="453"/>
      <c r="W6" s="435" t="s">
        <v>901</v>
      </c>
      <c r="X6" s="486" t="s">
        <v>881</v>
      </c>
      <c r="Y6" s="626">
        <v>2.4</v>
      </c>
      <c r="Z6" s="432"/>
      <c r="AA6" s="16" t="s">
        <v>880</v>
      </c>
      <c r="AB6" s="418">
        <v>6</v>
      </c>
      <c r="AC6" s="418">
        <f>AB6*2</f>
        <v>12</v>
      </c>
      <c r="AD6" s="418"/>
      <c r="AE6" s="418">
        <f>AB6*15</f>
        <v>90</v>
      </c>
      <c r="AF6" s="418">
        <f>AC6*4+AE6*4</f>
        <v>408</v>
      </c>
    </row>
    <row r="7" spans="2:32" ht="27.95" customHeight="1">
      <c r="B7" s="482">
        <v>18</v>
      </c>
      <c r="C7" s="469"/>
      <c r="D7" s="454"/>
      <c r="E7" s="454"/>
      <c r="F7" s="454"/>
      <c r="G7" s="454"/>
      <c r="H7" s="454"/>
      <c r="I7" s="454"/>
      <c r="J7" s="454" t="s">
        <v>884</v>
      </c>
      <c r="K7" s="466" t="s">
        <v>883</v>
      </c>
      <c r="L7" s="454">
        <v>15</v>
      </c>
      <c r="M7" s="454" t="s">
        <v>900</v>
      </c>
      <c r="N7" s="454"/>
      <c r="O7" s="454">
        <v>25</v>
      </c>
      <c r="P7" s="454"/>
      <c r="Q7" s="454"/>
      <c r="R7" s="454"/>
      <c r="S7" s="466" t="s">
        <v>888</v>
      </c>
      <c r="T7" s="466"/>
      <c r="U7" s="466">
        <v>5</v>
      </c>
      <c r="V7" s="453"/>
      <c r="W7" s="452" t="s">
        <v>28</v>
      </c>
      <c r="X7" s="471" t="s">
        <v>874</v>
      </c>
      <c r="Y7" s="573">
        <v>2</v>
      </c>
      <c r="Z7" s="417"/>
      <c r="AA7" s="63" t="s">
        <v>873</v>
      </c>
      <c r="AB7" s="418">
        <v>2</v>
      </c>
      <c r="AC7" s="484">
        <f>AB7*7</f>
        <v>14</v>
      </c>
      <c r="AD7" s="418">
        <f>AB7*5</f>
        <v>10</v>
      </c>
      <c r="AE7" s="418" t="s">
        <v>862</v>
      </c>
      <c r="AF7" s="483">
        <f>AC7*4+AD7*9</f>
        <v>146</v>
      </c>
    </row>
    <row r="8" spans="2:32" ht="27.95" customHeight="1">
      <c r="B8" s="482" t="s">
        <v>103</v>
      </c>
      <c r="C8" s="469"/>
      <c r="D8" s="454"/>
      <c r="E8" s="454"/>
      <c r="F8" s="454"/>
      <c r="G8" s="530"/>
      <c r="H8" s="478"/>
      <c r="I8" s="530"/>
      <c r="J8" s="454" t="s">
        <v>876</v>
      </c>
      <c r="K8" s="503"/>
      <c r="L8" s="454">
        <v>5</v>
      </c>
      <c r="M8" s="444" t="s">
        <v>876</v>
      </c>
      <c r="N8" s="509"/>
      <c r="O8" s="444">
        <v>5</v>
      </c>
      <c r="P8" s="454"/>
      <c r="Q8" s="467"/>
      <c r="R8" s="454"/>
      <c r="S8" s="466" t="s">
        <v>899</v>
      </c>
      <c r="T8" s="466"/>
      <c r="U8" s="466">
        <v>8</v>
      </c>
      <c r="V8" s="453"/>
      <c r="W8" s="435" t="s">
        <v>898</v>
      </c>
      <c r="X8" s="471" t="s">
        <v>869</v>
      </c>
      <c r="Y8" s="626">
        <v>2.5</v>
      </c>
      <c r="Z8" s="432"/>
      <c r="AA8" s="417" t="s">
        <v>868</v>
      </c>
      <c r="AB8" s="418">
        <v>1.5</v>
      </c>
      <c r="AC8" s="418">
        <f>AB8*1</f>
        <v>1.5</v>
      </c>
      <c r="AD8" s="418" t="s">
        <v>862</v>
      </c>
      <c r="AE8" s="418">
        <f>AB8*5</f>
        <v>7.5</v>
      </c>
      <c r="AF8" s="418">
        <f>AC8*4+AE8*4</f>
        <v>36</v>
      </c>
    </row>
    <row r="9" spans="2:32" ht="27.95" customHeight="1">
      <c r="B9" s="470" t="s">
        <v>897</v>
      </c>
      <c r="C9" s="469"/>
      <c r="D9" s="454"/>
      <c r="E9" s="454"/>
      <c r="F9" s="454"/>
      <c r="G9" s="454"/>
      <c r="H9" s="467"/>
      <c r="I9" s="454"/>
      <c r="J9" s="444" t="s">
        <v>871</v>
      </c>
      <c r="K9" s="509"/>
      <c r="L9" s="444">
        <v>5</v>
      </c>
      <c r="M9" s="454"/>
      <c r="N9" s="454"/>
      <c r="O9" s="454"/>
      <c r="P9" s="454"/>
      <c r="Q9" s="467"/>
      <c r="R9" s="454"/>
      <c r="S9" s="466" t="s">
        <v>876</v>
      </c>
      <c r="T9" s="466"/>
      <c r="U9" s="466">
        <v>5</v>
      </c>
      <c r="V9" s="453"/>
      <c r="W9" s="452" t="s">
        <v>30</v>
      </c>
      <c r="X9" s="471" t="s">
        <v>864</v>
      </c>
      <c r="Y9" s="626">
        <v>0</v>
      </c>
      <c r="Z9" s="417"/>
      <c r="AA9" s="417" t="s">
        <v>863</v>
      </c>
      <c r="AB9" s="418">
        <v>2.5</v>
      </c>
      <c r="AC9" s="418"/>
      <c r="AD9" s="418">
        <f>AB9*5</f>
        <v>12.5</v>
      </c>
      <c r="AE9" s="418" t="s">
        <v>862</v>
      </c>
      <c r="AF9" s="418">
        <f>AD9*9</f>
        <v>112.5</v>
      </c>
    </row>
    <row r="10" spans="2:32" ht="27.95" customHeight="1">
      <c r="B10" s="470"/>
      <c r="C10" s="469"/>
      <c r="D10" s="454"/>
      <c r="E10" s="454"/>
      <c r="F10" s="454"/>
      <c r="G10" s="454"/>
      <c r="H10" s="467"/>
      <c r="I10" s="454"/>
      <c r="J10" s="454" t="s">
        <v>896</v>
      </c>
      <c r="K10" s="503"/>
      <c r="L10" s="454">
        <v>2</v>
      </c>
      <c r="M10" s="454"/>
      <c r="N10" s="467"/>
      <c r="O10" s="454"/>
      <c r="P10" s="454"/>
      <c r="Q10" s="467"/>
      <c r="R10" s="454"/>
      <c r="S10" s="454"/>
      <c r="T10" s="467"/>
      <c r="U10" s="454"/>
      <c r="V10" s="453"/>
      <c r="W10" s="435" t="s">
        <v>895</v>
      </c>
      <c r="X10" s="465" t="s">
        <v>859</v>
      </c>
      <c r="Y10" s="681">
        <v>0</v>
      </c>
      <c r="Z10" s="432"/>
      <c r="AA10" s="417" t="s">
        <v>858</v>
      </c>
      <c r="AE10" s="417">
        <f>AB10*15</f>
        <v>0</v>
      </c>
    </row>
    <row r="11" spans="2:32" ht="27.95" customHeight="1">
      <c r="B11" s="464" t="s">
        <v>857</v>
      </c>
      <c r="C11" s="463"/>
      <c r="D11" s="454"/>
      <c r="E11" s="467"/>
      <c r="F11" s="454"/>
      <c r="G11" s="454"/>
      <c r="H11" s="467"/>
      <c r="I11" s="454"/>
      <c r="J11" s="454"/>
      <c r="K11" s="467"/>
      <c r="L11" s="454"/>
      <c r="M11" s="454"/>
      <c r="N11" s="503"/>
      <c r="O11" s="454"/>
      <c r="P11" s="454"/>
      <c r="Q11" s="467"/>
      <c r="R11" s="454"/>
      <c r="S11" s="545"/>
      <c r="T11" s="456"/>
      <c r="U11" s="455"/>
      <c r="V11" s="453"/>
      <c r="W11" s="452" t="s">
        <v>116</v>
      </c>
      <c r="X11" s="451"/>
      <c r="Y11" s="626"/>
      <c r="Z11" s="417"/>
      <c r="AC11" s="417">
        <f>SUM(AC6:AC10)</f>
        <v>27.5</v>
      </c>
      <c r="AD11" s="417">
        <f>SUM(AD6:AD10)</f>
        <v>22.5</v>
      </c>
      <c r="AE11" s="417">
        <f>SUM(AE6:AE10)</f>
        <v>97.5</v>
      </c>
      <c r="AF11" s="417">
        <f>AC11*4+AD11*9+AE11*4</f>
        <v>702.5</v>
      </c>
    </row>
    <row r="12" spans="2:32" ht="27.95" customHeight="1">
      <c r="B12" s="507"/>
      <c r="C12" s="506"/>
      <c r="D12" s="444"/>
      <c r="E12" s="509"/>
      <c r="F12" s="444"/>
      <c r="G12" s="444"/>
      <c r="H12" s="509"/>
      <c r="I12" s="444"/>
      <c r="J12" s="460"/>
      <c r="K12" s="461"/>
      <c r="L12" s="460"/>
      <c r="M12" s="460"/>
      <c r="N12" s="461"/>
      <c r="O12" s="460"/>
      <c r="P12" s="444"/>
      <c r="Q12" s="509"/>
      <c r="R12" s="444"/>
      <c r="S12" s="466"/>
      <c r="T12" s="466"/>
      <c r="U12" s="466"/>
      <c r="V12" s="453"/>
      <c r="W12" s="435" t="s">
        <v>894</v>
      </c>
      <c r="X12" s="434"/>
      <c r="Y12" s="681"/>
      <c r="Z12" s="432"/>
      <c r="AC12" s="431">
        <f>AC11*4/AF11</f>
        <v>0.15658362989323843</v>
      </c>
      <c r="AD12" s="431">
        <f>AD11*9/AF11</f>
        <v>0.28825622775800713</v>
      </c>
      <c r="AE12" s="431">
        <f>AE11*4/AF11</f>
        <v>0.55516014234875444</v>
      </c>
    </row>
    <row r="13" spans="2:32" s="221" customFormat="1" ht="27.95" customHeight="1">
      <c r="B13" s="500">
        <v>1</v>
      </c>
      <c r="C13" s="469"/>
      <c r="D13" s="494" t="str">
        <f>'國華1-2月菜單'!E21</f>
        <v>雜糧Q飯</v>
      </c>
      <c r="E13" s="494" t="s">
        <v>853</v>
      </c>
      <c r="F13" s="494"/>
      <c r="G13" s="499" t="str">
        <f>'國華1-2月菜單'!E22</f>
        <v>味噌芝麻豬</v>
      </c>
      <c r="H13" s="498" t="s">
        <v>850</v>
      </c>
      <c r="I13" s="497"/>
      <c r="J13" s="494" t="str">
        <f>'國華1-2月菜單'!E23</f>
        <v xml:space="preserve">小瓜甜不辣(加)+茶碗蒸 </v>
      </c>
      <c r="K13" s="494" t="s">
        <v>850</v>
      </c>
      <c r="L13" s="494"/>
      <c r="M13" s="494" t="str">
        <f>'國華1-2月菜單'!E24</f>
        <v xml:space="preserve"> 咖哩肉丁 </v>
      </c>
      <c r="N13" s="494" t="s">
        <v>850</v>
      </c>
      <c r="O13" s="494"/>
      <c r="P13" s="494" t="str">
        <f>'國華1-2月菜單'!E25</f>
        <v>深色蔬菜</v>
      </c>
      <c r="Q13" s="494" t="s">
        <v>851</v>
      </c>
      <c r="R13" s="494"/>
      <c r="S13" s="494" t="str">
        <f>'國華1-2月菜單'!E26</f>
        <v>海帶豆腐湯(豆)</v>
      </c>
      <c r="T13" s="494" t="s">
        <v>850</v>
      </c>
      <c r="U13" s="494"/>
      <c r="V13" s="453"/>
      <c r="W13" s="493" t="s">
        <v>29</v>
      </c>
      <c r="X13" s="676" t="s">
        <v>849</v>
      </c>
      <c r="Y13" s="594">
        <v>5.9</v>
      </c>
      <c r="Z13" s="417"/>
      <c r="AA13" s="417"/>
      <c r="AB13" s="418"/>
      <c r="AC13" s="417" t="s">
        <v>893</v>
      </c>
      <c r="AD13" s="417" t="s">
        <v>892</v>
      </c>
      <c r="AE13" s="417" t="s">
        <v>891</v>
      </c>
      <c r="AF13" s="417" t="s">
        <v>890</v>
      </c>
    </row>
    <row r="14" spans="2:32" ht="27.95" customHeight="1">
      <c r="B14" s="482" t="s">
        <v>86</v>
      </c>
      <c r="C14" s="469"/>
      <c r="D14" s="454" t="s">
        <v>889</v>
      </c>
      <c r="E14" s="454"/>
      <c r="F14" s="454">
        <v>66</v>
      </c>
      <c r="G14" s="454" t="s">
        <v>888</v>
      </c>
      <c r="H14" s="454"/>
      <c r="I14" s="454">
        <v>20</v>
      </c>
      <c r="J14" s="444" t="s">
        <v>887</v>
      </c>
      <c r="K14" s="444" t="s">
        <v>886</v>
      </c>
      <c r="L14" s="444">
        <v>30</v>
      </c>
      <c r="M14" s="454" t="s">
        <v>885</v>
      </c>
      <c r="N14" s="454"/>
      <c r="O14" s="454">
        <v>45</v>
      </c>
      <c r="P14" s="454" t="s">
        <v>459</v>
      </c>
      <c r="Q14" s="454"/>
      <c r="R14" s="454">
        <v>100</v>
      </c>
      <c r="S14" s="460" t="s">
        <v>884</v>
      </c>
      <c r="T14" s="479" t="s">
        <v>883</v>
      </c>
      <c r="U14" s="460">
        <v>25</v>
      </c>
      <c r="V14" s="453"/>
      <c r="W14" s="435" t="s">
        <v>882</v>
      </c>
      <c r="X14" s="673" t="s">
        <v>881</v>
      </c>
      <c r="Y14" s="573">
        <v>2.8</v>
      </c>
      <c r="Z14" s="432"/>
      <c r="AA14" s="16" t="s">
        <v>880</v>
      </c>
      <c r="AB14" s="418">
        <v>6.2</v>
      </c>
      <c r="AC14" s="418">
        <f>AB14*2</f>
        <v>12.4</v>
      </c>
      <c r="AD14" s="418"/>
      <c r="AE14" s="418">
        <f>AB14*15</f>
        <v>93</v>
      </c>
      <c r="AF14" s="418">
        <f>AC14*4+AE14*4</f>
        <v>421.6</v>
      </c>
    </row>
    <row r="15" spans="2:32" ht="27.95" customHeight="1">
      <c r="B15" s="482">
        <v>19</v>
      </c>
      <c r="C15" s="469"/>
      <c r="D15" s="454" t="s">
        <v>879</v>
      </c>
      <c r="E15" s="454"/>
      <c r="F15" s="454">
        <v>34</v>
      </c>
      <c r="G15" s="460" t="s">
        <v>878</v>
      </c>
      <c r="H15" s="461"/>
      <c r="I15" s="460">
        <v>60</v>
      </c>
      <c r="J15" s="444" t="s">
        <v>877</v>
      </c>
      <c r="K15" s="509"/>
      <c r="L15" s="444">
        <v>15</v>
      </c>
      <c r="M15" s="454" t="s">
        <v>876</v>
      </c>
      <c r="N15" s="467"/>
      <c r="O15" s="454">
        <v>15</v>
      </c>
      <c r="P15" s="466"/>
      <c r="Q15" s="466"/>
      <c r="R15" s="466"/>
      <c r="S15" s="460" t="s">
        <v>875</v>
      </c>
      <c r="T15" s="679"/>
      <c r="U15" s="460">
        <v>10</v>
      </c>
      <c r="V15" s="453"/>
      <c r="W15" s="452" t="s">
        <v>28</v>
      </c>
      <c r="X15" s="669" t="s">
        <v>874</v>
      </c>
      <c r="Y15" s="573">
        <v>1.8</v>
      </c>
      <c r="Z15" s="417"/>
      <c r="AA15" s="63" t="s">
        <v>873</v>
      </c>
      <c r="AB15" s="418">
        <v>2</v>
      </c>
      <c r="AC15" s="484">
        <f>AB15*7</f>
        <v>14</v>
      </c>
      <c r="AD15" s="418">
        <f>AB15*5</f>
        <v>10</v>
      </c>
      <c r="AE15" s="418" t="s">
        <v>862</v>
      </c>
      <c r="AF15" s="483">
        <f>AC15*4+AD15*9</f>
        <v>146</v>
      </c>
    </row>
    <row r="16" spans="2:32" ht="27.95" customHeight="1">
      <c r="B16" s="482" t="s">
        <v>103</v>
      </c>
      <c r="C16" s="469"/>
      <c r="D16" s="454"/>
      <c r="E16" s="467"/>
      <c r="F16" s="454"/>
      <c r="G16" s="460" t="s">
        <v>872</v>
      </c>
      <c r="H16" s="461"/>
      <c r="I16" s="460">
        <v>0.05</v>
      </c>
      <c r="J16" s="479"/>
      <c r="K16" s="479"/>
      <c r="L16" s="479"/>
      <c r="M16" s="444" t="s">
        <v>871</v>
      </c>
      <c r="N16" s="509"/>
      <c r="O16" s="444">
        <v>5</v>
      </c>
      <c r="P16" s="466"/>
      <c r="Q16" s="466"/>
      <c r="R16" s="466"/>
      <c r="S16" s="458" t="s">
        <v>861</v>
      </c>
      <c r="T16" s="459"/>
      <c r="U16" s="468">
        <v>0.02</v>
      </c>
      <c r="V16" s="453"/>
      <c r="W16" s="435" t="s">
        <v>870</v>
      </c>
      <c r="X16" s="669" t="s">
        <v>869</v>
      </c>
      <c r="Y16" s="573">
        <v>2.2999999999999998</v>
      </c>
      <c r="Z16" s="432"/>
      <c r="AA16" s="417" t="s">
        <v>868</v>
      </c>
      <c r="AB16" s="418">
        <v>1.7</v>
      </c>
      <c r="AC16" s="418">
        <f>AB16*1</f>
        <v>1.7</v>
      </c>
      <c r="AD16" s="418" t="s">
        <v>862</v>
      </c>
      <c r="AE16" s="418">
        <f>AB16*5</f>
        <v>8.5</v>
      </c>
      <c r="AF16" s="418">
        <f>AC16*4+AE16*4</f>
        <v>40.799999999999997</v>
      </c>
    </row>
    <row r="17" spans="2:32" ht="27.95" customHeight="1">
      <c r="B17" s="470" t="s">
        <v>867</v>
      </c>
      <c r="C17" s="469"/>
      <c r="D17" s="467"/>
      <c r="E17" s="467"/>
      <c r="F17" s="454"/>
      <c r="G17" s="462"/>
      <c r="H17" s="508"/>
      <c r="I17" s="462"/>
      <c r="J17" s="454" t="s">
        <v>866</v>
      </c>
      <c r="K17" s="454"/>
      <c r="L17" s="454">
        <v>35</v>
      </c>
      <c r="M17" s="458" t="s">
        <v>865</v>
      </c>
      <c r="N17" s="459"/>
      <c r="O17" s="468">
        <v>5</v>
      </c>
      <c r="P17" s="466"/>
      <c r="Q17" s="503"/>
      <c r="R17" s="466"/>
      <c r="S17" s="535"/>
      <c r="T17" s="680"/>
      <c r="U17" s="535"/>
      <c r="V17" s="453"/>
      <c r="W17" s="452" t="s">
        <v>30</v>
      </c>
      <c r="X17" s="669" t="s">
        <v>864</v>
      </c>
      <c r="Y17" s="573">
        <v>0</v>
      </c>
      <c r="Z17" s="417"/>
      <c r="AA17" s="417" t="s">
        <v>863</v>
      </c>
      <c r="AB17" s="418">
        <v>2.5</v>
      </c>
      <c r="AC17" s="418"/>
      <c r="AD17" s="418">
        <f>AB17*5</f>
        <v>12.5</v>
      </c>
      <c r="AE17" s="418" t="s">
        <v>862</v>
      </c>
      <c r="AF17" s="418">
        <f>AD17*9</f>
        <v>112.5</v>
      </c>
    </row>
    <row r="18" spans="2:32" ht="27.95" customHeight="1">
      <c r="B18" s="470"/>
      <c r="C18" s="469"/>
      <c r="D18" s="467"/>
      <c r="E18" s="467"/>
      <c r="F18" s="454"/>
      <c r="G18" s="454"/>
      <c r="H18" s="467"/>
      <c r="I18" s="454"/>
      <c r="J18" s="536" t="s">
        <v>861</v>
      </c>
      <c r="K18" s="467"/>
      <c r="L18" s="454">
        <v>0.02</v>
      </c>
      <c r="M18" s="454"/>
      <c r="N18" s="466"/>
      <c r="O18" s="454"/>
      <c r="P18" s="454"/>
      <c r="Q18" s="454"/>
      <c r="R18" s="454"/>
      <c r="S18" s="462"/>
      <c r="T18" s="454"/>
      <c r="U18" s="454"/>
      <c r="V18" s="453"/>
      <c r="W18" s="435" t="s">
        <v>860</v>
      </c>
      <c r="X18" s="666" t="s">
        <v>859</v>
      </c>
      <c r="Y18" s="616">
        <v>0</v>
      </c>
      <c r="Z18" s="432"/>
      <c r="AA18" s="417" t="s">
        <v>858</v>
      </c>
      <c r="AB18" s="418">
        <v>1</v>
      </c>
      <c r="AE18" s="417">
        <f>AB18*15</f>
        <v>15</v>
      </c>
    </row>
    <row r="19" spans="2:32" ht="27.95" customHeight="1">
      <c r="B19" s="464" t="s">
        <v>857</v>
      </c>
      <c r="C19" s="463"/>
      <c r="D19" s="461"/>
      <c r="E19" s="461"/>
      <c r="F19" s="460"/>
      <c r="G19" s="454"/>
      <c r="H19" s="454"/>
      <c r="I19" s="454"/>
      <c r="J19" s="534" t="s">
        <v>856</v>
      </c>
      <c r="K19" s="509"/>
      <c r="L19" s="533">
        <v>0.5</v>
      </c>
      <c r="M19" s="460"/>
      <c r="N19" s="461"/>
      <c r="O19" s="460"/>
      <c r="P19" s="444"/>
      <c r="Q19" s="444"/>
      <c r="R19" s="444"/>
      <c r="S19" s="479"/>
      <c r="T19" s="679"/>
      <c r="U19" s="679"/>
      <c r="V19" s="453"/>
      <c r="W19" s="452" t="s">
        <v>116</v>
      </c>
      <c r="X19" s="664"/>
      <c r="Y19" s="573"/>
      <c r="Z19" s="417"/>
      <c r="AC19" s="417">
        <f>SUM(AC14:AC18)</f>
        <v>28.099999999999998</v>
      </c>
      <c r="AD19" s="417">
        <f>SUM(AD14:AD18)</f>
        <v>22.5</v>
      </c>
      <c r="AE19" s="417">
        <f>SUM(AE14:AE18)</f>
        <v>116.5</v>
      </c>
      <c r="AF19" s="417">
        <f>AC19*4+AD19*9+AE19*4</f>
        <v>780.9</v>
      </c>
    </row>
    <row r="20" spans="2:32" ht="27.95" customHeight="1">
      <c r="B20" s="507"/>
      <c r="C20" s="506"/>
      <c r="D20" s="461"/>
      <c r="E20" s="461"/>
      <c r="F20" s="460"/>
      <c r="G20" s="444"/>
      <c r="H20" s="454"/>
      <c r="I20" s="444"/>
      <c r="J20" s="534" t="s">
        <v>855</v>
      </c>
      <c r="K20" s="509"/>
      <c r="L20" s="533">
        <v>0.1</v>
      </c>
      <c r="M20" s="460"/>
      <c r="N20" s="461"/>
      <c r="O20" s="460"/>
      <c r="P20" s="444"/>
      <c r="Q20" s="678"/>
      <c r="R20" s="444"/>
      <c r="S20" s="460"/>
      <c r="T20" s="461"/>
      <c r="U20" s="460"/>
      <c r="V20" s="453"/>
      <c r="W20" s="435" t="s">
        <v>854</v>
      </c>
      <c r="X20" s="677"/>
      <c r="Y20" s="616"/>
      <c r="Z20" s="432"/>
      <c r="AC20" s="431">
        <f>AC19*4/AF19</f>
        <v>0.14393648354462799</v>
      </c>
      <c r="AD20" s="431">
        <f>AD19*9/AF19</f>
        <v>0.25931617364579335</v>
      </c>
      <c r="AE20" s="431">
        <f>AE19*4/AF19</f>
        <v>0.59674734280957875</v>
      </c>
    </row>
    <row r="21" spans="2:32" s="221" customFormat="1" ht="27.95" customHeight="1">
      <c r="B21" s="532">
        <v>1</v>
      </c>
      <c r="C21" s="469"/>
      <c r="D21" s="494" t="str">
        <f>'國華1-2月菜單'!I21</f>
        <v>香Q米飯</v>
      </c>
      <c r="E21" s="495" t="s">
        <v>853</v>
      </c>
      <c r="F21" s="494"/>
      <c r="G21" s="499" t="str">
        <f>'國華1-2月菜單'!I22</f>
        <v>家鄉鳳翅</v>
      </c>
      <c r="H21" s="494" t="s">
        <v>852</v>
      </c>
      <c r="I21" s="497"/>
      <c r="J21" s="494" t="str">
        <f>'國華1-2月菜單'!I23</f>
        <v>瓜仔肉醬(醃)</v>
      </c>
      <c r="K21" s="494" t="s">
        <v>850</v>
      </c>
      <c r="L21" s="494"/>
      <c r="M21" s="494" t="str">
        <f>'國華1-2月菜單'!I24</f>
        <v>青花鴿蛋</v>
      </c>
      <c r="N21" s="494" t="s">
        <v>850</v>
      </c>
      <c r="O21" s="494"/>
      <c r="P21" s="494" t="str">
        <f>'國華1-2月菜單'!I25</f>
        <v>深色蔬菜</v>
      </c>
      <c r="Q21" s="494" t="s">
        <v>851</v>
      </c>
      <c r="R21" s="494"/>
      <c r="S21" s="494" t="str">
        <f>'國華1-2月菜單'!I26</f>
        <v>竹筍排骨湯</v>
      </c>
      <c r="T21" s="494" t="s">
        <v>850</v>
      </c>
      <c r="U21" s="494"/>
      <c r="V21" s="520"/>
      <c r="W21" s="493" t="s">
        <v>29</v>
      </c>
      <c r="X21" s="676" t="s">
        <v>849</v>
      </c>
      <c r="Y21" s="675">
        <v>5</v>
      </c>
      <c r="Z21" s="417"/>
      <c r="AA21" s="417"/>
      <c r="AB21" s="418"/>
      <c r="AC21" s="417" t="s">
        <v>82</v>
      </c>
      <c r="AD21" s="417" t="s">
        <v>83</v>
      </c>
      <c r="AE21" s="417" t="s">
        <v>84</v>
      </c>
      <c r="AF21" s="417" t="s">
        <v>85</v>
      </c>
    </row>
    <row r="22" spans="2:32" s="512" customFormat="1" ht="27.75" customHeight="1">
      <c r="B22" s="528" t="s">
        <v>86</v>
      </c>
      <c r="C22" s="469"/>
      <c r="D22" s="454" t="s">
        <v>87</v>
      </c>
      <c r="E22" s="454"/>
      <c r="F22" s="674">
        <v>100</v>
      </c>
      <c r="G22" s="529" t="s">
        <v>733</v>
      </c>
      <c r="H22" s="466"/>
      <c r="I22" s="488">
        <v>60</v>
      </c>
      <c r="J22" s="529" t="s">
        <v>725</v>
      </c>
      <c r="K22" s="503"/>
      <c r="L22" s="466">
        <v>30</v>
      </c>
      <c r="M22" s="454" t="s">
        <v>848</v>
      </c>
      <c r="N22" s="454"/>
      <c r="O22" s="454">
        <v>45</v>
      </c>
      <c r="P22" s="454" t="s">
        <v>21</v>
      </c>
      <c r="Q22" s="454"/>
      <c r="R22" s="454">
        <v>100</v>
      </c>
      <c r="S22" s="454" t="s">
        <v>847</v>
      </c>
      <c r="T22" s="454"/>
      <c r="U22" s="454">
        <v>35</v>
      </c>
      <c r="V22" s="520"/>
      <c r="W22" s="435" t="s">
        <v>846</v>
      </c>
      <c r="X22" s="673" t="s">
        <v>93</v>
      </c>
      <c r="Y22" s="609">
        <v>2.2999999999999998</v>
      </c>
      <c r="Z22" s="517"/>
      <c r="AA22" s="16" t="s">
        <v>94</v>
      </c>
      <c r="AB22" s="418">
        <v>6.2</v>
      </c>
      <c r="AC22" s="418">
        <f>AB22*2</f>
        <v>12.4</v>
      </c>
      <c r="AD22" s="418"/>
      <c r="AE22" s="418">
        <f>AB22*15</f>
        <v>93</v>
      </c>
      <c r="AF22" s="418">
        <f>AC22*4+AE22*4</f>
        <v>421.6</v>
      </c>
    </row>
    <row r="23" spans="2:32" s="512" customFormat="1" ht="27.95" customHeight="1">
      <c r="B23" s="528">
        <v>20</v>
      </c>
      <c r="C23" s="469"/>
      <c r="D23" s="485"/>
      <c r="E23" s="485"/>
      <c r="F23" s="480"/>
      <c r="G23" s="455"/>
      <c r="H23" s="466"/>
      <c r="I23" s="585"/>
      <c r="J23" s="529" t="s">
        <v>845</v>
      </c>
      <c r="K23" s="466" t="s">
        <v>327</v>
      </c>
      <c r="L23" s="466">
        <v>15</v>
      </c>
      <c r="M23" s="672" t="s">
        <v>844</v>
      </c>
      <c r="N23" s="672"/>
      <c r="O23" s="672">
        <v>7</v>
      </c>
      <c r="P23" s="454"/>
      <c r="Q23" s="454"/>
      <c r="R23" s="454"/>
      <c r="S23" s="454" t="s">
        <v>843</v>
      </c>
      <c r="T23" s="509"/>
      <c r="U23" s="444">
        <v>2</v>
      </c>
      <c r="V23" s="520"/>
      <c r="W23" s="452" t="s">
        <v>28</v>
      </c>
      <c r="X23" s="669" t="s">
        <v>780</v>
      </c>
      <c r="Y23" s="609">
        <v>2</v>
      </c>
      <c r="Z23" s="515"/>
      <c r="AA23" s="63" t="s">
        <v>779</v>
      </c>
      <c r="AB23" s="418">
        <v>2.1</v>
      </c>
      <c r="AC23" s="484">
        <f>AB23*7</f>
        <v>14.700000000000001</v>
      </c>
      <c r="AD23" s="418">
        <f>AB23*5</f>
        <v>10.5</v>
      </c>
      <c r="AE23" s="418" t="s">
        <v>581</v>
      </c>
      <c r="AF23" s="483">
        <f>AC23*4+AD23*9</f>
        <v>153.30000000000001</v>
      </c>
    </row>
    <row r="24" spans="2:32" s="512" customFormat="1" ht="27.95" customHeight="1">
      <c r="B24" s="528" t="s">
        <v>103</v>
      </c>
      <c r="C24" s="469"/>
      <c r="D24" s="485"/>
      <c r="E24" s="478"/>
      <c r="F24" s="480"/>
      <c r="G24" s="671"/>
      <c r="H24" s="478"/>
      <c r="I24" s="480"/>
      <c r="J24" s="647" t="s">
        <v>821</v>
      </c>
      <c r="K24" s="456"/>
      <c r="L24" s="527">
        <v>10</v>
      </c>
      <c r="M24" s="444" t="s">
        <v>724</v>
      </c>
      <c r="N24" s="454"/>
      <c r="O24" s="454">
        <v>2</v>
      </c>
      <c r="P24" s="454"/>
      <c r="Q24" s="467"/>
      <c r="R24" s="454"/>
      <c r="S24" s="466"/>
      <c r="T24" s="503"/>
      <c r="U24" s="670"/>
      <c r="V24" s="520"/>
      <c r="W24" s="435" t="s">
        <v>778</v>
      </c>
      <c r="X24" s="669" t="s">
        <v>777</v>
      </c>
      <c r="Y24" s="609">
        <v>2.2999999999999998</v>
      </c>
      <c r="Z24" s="517"/>
      <c r="AA24" s="417" t="s">
        <v>776</v>
      </c>
      <c r="AB24" s="418">
        <v>1.6</v>
      </c>
      <c r="AC24" s="418">
        <f>AB24*1</f>
        <v>1.6</v>
      </c>
      <c r="AD24" s="418" t="s">
        <v>581</v>
      </c>
      <c r="AE24" s="418">
        <f>AB24*5</f>
        <v>8</v>
      </c>
      <c r="AF24" s="418">
        <f>AC24*4+AE24*4</f>
        <v>38.4</v>
      </c>
    </row>
    <row r="25" spans="2:32" s="512" customFormat="1" ht="27.95" customHeight="1">
      <c r="B25" s="526" t="s">
        <v>775</v>
      </c>
      <c r="C25" s="469"/>
      <c r="D25" s="485"/>
      <c r="E25" s="478"/>
      <c r="F25" s="480"/>
      <c r="G25" s="529"/>
      <c r="H25" s="503"/>
      <c r="I25" s="644"/>
      <c r="J25" s="462"/>
      <c r="K25" s="646"/>
      <c r="L25" s="416"/>
      <c r="M25" s="624" t="s">
        <v>816</v>
      </c>
      <c r="N25" s="623"/>
      <c r="O25" s="622">
        <v>2</v>
      </c>
      <c r="P25" s="454"/>
      <c r="Q25" s="466"/>
      <c r="R25" s="454"/>
      <c r="S25" s="454"/>
      <c r="T25" s="454"/>
      <c r="U25" s="454"/>
      <c r="V25" s="520"/>
      <c r="W25" s="452" t="s">
        <v>30</v>
      </c>
      <c r="X25" s="669" t="s">
        <v>774</v>
      </c>
      <c r="Y25" s="609">
        <f>AB26</f>
        <v>0</v>
      </c>
      <c r="Z25" s="515"/>
      <c r="AA25" s="417" t="s">
        <v>582</v>
      </c>
      <c r="AB25" s="418">
        <v>2.5</v>
      </c>
      <c r="AC25" s="418"/>
      <c r="AD25" s="418">
        <f>AB25*5</f>
        <v>12.5</v>
      </c>
      <c r="AE25" s="418" t="s">
        <v>581</v>
      </c>
      <c r="AF25" s="418">
        <f>AD25*9</f>
        <v>112.5</v>
      </c>
    </row>
    <row r="26" spans="2:32" s="512" customFormat="1" ht="27.95" customHeight="1">
      <c r="B26" s="526"/>
      <c r="C26" s="469"/>
      <c r="D26" s="534"/>
      <c r="E26" s="503"/>
      <c r="F26" s="644"/>
      <c r="G26" s="416"/>
      <c r="H26" s="646"/>
      <c r="I26" s="416"/>
      <c r="J26" s="454"/>
      <c r="K26" s="467"/>
      <c r="L26" s="454"/>
      <c r="M26" s="667"/>
      <c r="N26" s="668"/>
      <c r="O26" s="667"/>
      <c r="P26" s="444"/>
      <c r="Q26" s="444"/>
      <c r="R26" s="444"/>
      <c r="S26" s="454"/>
      <c r="T26" s="509"/>
      <c r="U26" s="444"/>
      <c r="V26" s="520"/>
      <c r="W26" s="435" t="s">
        <v>842</v>
      </c>
      <c r="X26" s="666" t="s">
        <v>578</v>
      </c>
      <c r="Y26" s="609">
        <v>0</v>
      </c>
      <c r="Z26" s="517"/>
      <c r="AA26" s="417" t="s">
        <v>577</v>
      </c>
      <c r="AB26" s="418"/>
      <c r="AC26" s="417"/>
      <c r="AD26" s="417"/>
      <c r="AE26" s="417">
        <f>AB26*15</f>
        <v>0</v>
      </c>
      <c r="AF26" s="417"/>
    </row>
    <row r="27" spans="2:32" s="512" customFormat="1" ht="27.95" customHeight="1">
      <c r="B27" s="464" t="s">
        <v>576</v>
      </c>
      <c r="C27" s="524"/>
      <c r="D27" s="462"/>
      <c r="E27" s="508"/>
      <c r="F27" s="462"/>
      <c r="G27" s="460"/>
      <c r="H27" s="461"/>
      <c r="I27" s="460"/>
      <c r="J27" s="460"/>
      <c r="K27" s="461"/>
      <c r="L27" s="460"/>
      <c r="M27" s="535"/>
      <c r="N27" s="461"/>
      <c r="O27" s="460"/>
      <c r="Q27" s="665"/>
      <c r="S27" s="460"/>
      <c r="T27" s="461"/>
      <c r="U27" s="460"/>
      <c r="V27" s="520"/>
      <c r="W27" s="452" t="s">
        <v>116</v>
      </c>
      <c r="X27" s="664"/>
      <c r="Y27" s="609"/>
      <c r="Z27" s="515"/>
      <c r="AA27" s="417"/>
      <c r="AB27" s="418"/>
      <c r="AC27" s="417">
        <f>SUM(AC22:AC26)</f>
        <v>28.700000000000003</v>
      </c>
      <c r="AD27" s="417">
        <f>SUM(AD22:AD26)</f>
        <v>23</v>
      </c>
      <c r="AE27" s="417">
        <f>SUM(AE22:AE26)</f>
        <v>101</v>
      </c>
      <c r="AF27" s="417">
        <f>AC27*4+AD27*9+AE27*4</f>
        <v>725.8</v>
      </c>
    </row>
    <row r="28" spans="2:32" s="512" customFormat="1" ht="27.95" customHeight="1" thickBot="1">
      <c r="B28" s="522"/>
      <c r="C28" s="521"/>
      <c r="D28" s="462"/>
      <c r="E28" s="508"/>
      <c r="F28" s="462"/>
      <c r="G28" s="460"/>
      <c r="H28" s="461"/>
      <c r="I28" s="460"/>
      <c r="J28" s="583"/>
      <c r="K28" s="454"/>
      <c r="L28" s="454"/>
      <c r="M28" s="535"/>
      <c r="N28" s="461"/>
      <c r="O28" s="460"/>
      <c r="Q28" s="663"/>
      <c r="S28" s="460"/>
      <c r="T28" s="461"/>
      <c r="U28" s="460"/>
      <c r="V28" s="520"/>
      <c r="W28" s="604" t="s">
        <v>841</v>
      </c>
      <c r="X28" s="662"/>
      <c r="Y28" s="661"/>
      <c r="Z28" s="517"/>
      <c r="AA28" s="515"/>
      <c r="AB28" s="516"/>
      <c r="AC28" s="431">
        <f>AC27*4/AF27</f>
        <v>0.15817029484706532</v>
      </c>
      <c r="AD28" s="431">
        <f>AD27*9/AF27</f>
        <v>0.28520253513364563</v>
      </c>
      <c r="AE28" s="431">
        <f>AE27*4/AF27</f>
        <v>0.55662717001928907</v>
      </c>
      <c r="AF28" s="515"/>
    </row>
    <row r="29" spans="2:32" s="221" customFormat="1" ht="27.95" customHeight="1">
      <c r="B29" s="500"/>
      <c r="C29" s="469"/>
      <c r="D29" s="494">
        <f>'國華1-2月菜單'!M20</f>
        <v>0</v>
      </c>
      <c r="E29" s="495"/>
      <c r="F29" s="494"/>
      <c r="G29" s="499">
        <f>'國華1-2月菜單'!M22</f>
        <v>0</v>
      </c>
      <c r="H29" s="494"/>
      <c r="I29" s="660"/>
      <c r="J29" s="498">
        <f>'國華1-2月菜單'!M23</f>
        <v>0</v>
      </c>
      <c r="K29" s="659"/>
      <c r="L29" s="494"/>
      <c r="M29" s="494">
        <f>'國華1-2月菜單'!M24</f>
        <v>0</v>
      </c>
      <c r="N29" s="494"/>
      <c r="O29" s="494"/>
      <c r="P29" s="494">
        <f>'國華1-2月菜單'!M25</f>
        <v>0</v>
      </c>
      <c r="Q29" s="658"/>
      <c r="R29" s="494"/>
      <c r="S29" s="494">
        <f>'國華1-2月菜單'!M26</f>
        <v>0</v>
      </c>
      <c r="T29" s="494"/>
      <c r="U29" s="494"/>
      <c r="V29" s="453"/>
      <c r="W29" s="651" t="s">
        <v>29</v>
      </c>
      <c r="X29" s="650" t="s">
        <v>739</v>
      </c>
      <c r="Y29" s="649">
        <v>0</v>
      </c>
      <c r="Z29" s="417"/>
      <c r="AA29" s="417"/>
      <c r="AB29" s="418"/>
      <c r="AC29" s="417" t="s">
        <v>738</v>
      </c>
      <c r="AD29" s="417" t="s">
        <v>737</v>
      </c>
      <c r="AE29" s="417" t="s">
        <v>736</v>
      </c>
      <c r="AF29" s="417" t="s">
        <v>735</v>
      </c>
    </row>
    <row r="30" spans="2:32" ht="27.95" customHeight="1">
      <c r="B30" s="482" t="s">
        <v>86</v>
      </c>
      <c r="C30" s="469"/>
      <c r="D30" s="454"/>
      <c r="E30" s="454"/>
      <c r="F30" s="454"/>
      <c r="G30" s="466"/>
      <c r="H30" s="466"/>
      <c r="I30" s="466"/>
      <c r="J30" s="454"/>
      <c r="K30" s="466"/>
      <c r="L30" s="454"/>
      <c r="M30" s="454"/>
      <c r="N30" s="454"/>
      <c r="O30" s="454"/>
      <c r="P30" s="457"/>
      <c r="Q30" s="487"/>
      <c r="R30" s="455"/>
      <c r="S30" s="466"/>
      <c r="T30" s="454"/>
      <c r="U30" s="466"/>
      <c r="V30" s="453"/>
      <c r="W30" s="519" t="s">
        <v>838</v>
      </c>
      <c r="X30" s="486" t="s">
        <v>727</v>
      </c>
      <c r="Y30" s="642">
        <v>0</v>
      </c>
      <c r="Z30" s="432"/>
      <c r="AA30" s="16" t="s">
        <v>726</v>
      </c>
      <c r="AB30" s="418">
        <v>6</v>
      </c>
      <c r="AC30" s="418">
        <f>AB30*2</f>
        <v>12</v>
      </c>
      <c r="AD30" s="418"/>
      <c r="AE30" s="418">
        <f>AB30*15</f>
        <v>90</v>
      </c>
      <c r="AF30" s="418">
        <f>AC30*4+AE30*4</f>
        <v>408</v>
      </c>
    </row>
    <row r="31" spans="2:32" ht="27.95" customHeight="1">
      <c r="B31" s="482"/>
      <c r="C31" s="469"/>
      <c r="D31" s="454"/>
      <c r="E31" s="454"/>
      <c r="F31" s="454"/>
      <c r="G31" s="466"/>
      <c r="H31" s="466"/>
      <c r="I31" s="466"/>
      <c r="J31" s="454"/>
      <c r="K31" s="466"/>
      <c r="L31" s="454"/>
      <c r="M31" s="454"/>
      <c r="N31" s="454"/>
      <c r="O31" s="454"/>
      <c r="Q31" s="646"/>
      <c r="S31" s="466"/>
      <c r="T31" s="466"/>
      <c r="U31" s="466"/>
      <c r="V31" s="453"/>
      <c r="W31" s="523" t="s">
        <v>28</v>
      </c>
      <c r="X31" s="471" t="s">
        <v>780</v>
      </c>
      <c r="Y31" s="642">
        <v>0</v>
      </c>
      <c r="Z31" s="417"/>
      <c r="AA31" s="63" t="s">
        <v>779</v>
      </c>
      <c r="AB31" s="418">
        <v>2</v>
      </c>
      <c r="AC31" s="484">
        <f>AB31*7</f>
        <v>14</v>
      </c>
      <c r="AD31" s="418">
        <f>AB31*5</f>
        <v>10</v>
      </c>
      <c r="AE31" s="418" t="s">
        <v>581</v>
      </c>
      <c r="AF31" s="483">
        <f>AC31*4+AD31*9</f>
        <v>146</v>
      </c>
    </row>
    <row r="32" spans="2:32" ht="27.95" customHeight="1">
      <c r="B32" s="482" t="s">
        <v>840</v>
      </c>
      <c r="C32" s="469"/>
      <c r="D32" s="454"/>
      <c r="E32" s="467"/>
      <c r="F32" s="454"/>
      <c r="G32" s="545"/>
      <c r="H32" s="454"/>
      <c r="I32" s="466"/>
      <c r="J32" s="454"/>
      <c r="K32" s="503"/>
      <c r="L32" s="454"/>
      <c r="M32" s="454"/>
      <c r="N32" s="466"/>
      <c r="O32" s="454"/>
      <c r="Q32" s="646"/>
      <c r="S32" s="462"/>
      <c r="T32" s="461"/>
      <c r="U32" s="460"/>
      <c r="V32" s="453"/>
      <c r="W32" s="519" t="s">
        <v>838</v>
      </c>
      <c r="X32" s="471" t="s">
        <v>777</v>
      </c>
      <c r="Y32" s="642">
        <v>0</v>
      </c>
      <c r="Z32" s="432"/>
      <c r="AA32" s="417" t="s">
        <v>776</v>
      </c>
      <c r="AB32" s="418">
        <v>1.8</v>
      </c>
      <c r="AC32" s="418">
        <f>AB32*1</f>
        <v>1.8</v>
      </c>
      <c r="AD32" s="418" t="s">
        <v>581</v>
      </c>
      <c r="AE32" s="418">
        <f>AB32*5</f>
        <v>9</v>
      </c>
      <c r="AF32" s="418">
        <f>AC32*4+AE32*4</f>
        <v>43.2</v>
      </c>
    </row>
    <row r="33" spans="2:32" ht="27.95" customHeight="1">
      <c r="B33" s="470" t="s">
        <v>839</v>
      </c>
      <c r="C33" s="469"/>
      <c r="D33" s="454"/>
      <c r="E33" s="467"/>
      <c r="F33" s="454"/>
      <c r="G33" s="462"/>
      <c r="H33" s="467"/>
      <c r="I33" s="454"/>
      <c r="J33" s="475"/>
      <c r="K33" s="605"/>
      <c r="L33" s="647"/>
      <c r="M33" s="454"/>
      <c r="N33" s="454"/>
      <c r="O33" s="454"/>
      <c r="Q33" s="646"/>
      <c r="S33" s="462"/>
      <c r="T33" s="466"/>
      <c r="U33" s="466"/>
      <c r="V33" s="453"/>
      <c r="W33" s="523" t="s">
        <v>30</v>
      </c>
      <c r="X33" s="471" t="s">
        <v>774</v>
      </c>
      <c r="Y33" s="642">
        <v>0</v>
      </c>
      <c r="Z33" s="417"/>
      <c r="AA33" s="417" t="s">
        <v>582</v>
      </c>
      <c r="AB33" s="418">
        <v>2.5</v>
      </c>
      <c r="AC33" s="418"/>
      <c r="AD33" s="418">
        <f>AB33*5</f>
        <v>12.5</v>
      </c>
      <c r="AE33" s="418" t="s">
        <v>581</v>
      </c>
      <c r="AF33" s="418">
        <f>AD33*9</f>
        <v>112.5</v>
      </c>
    </row>
    <row r="34" spans="2:32" ht="27.95" customHeight="1">
      <c r="B34" s="470"/>
      <c r="C34" s="469"/>
      <c r="D34" s="454"/>
      <c r="E34" s="454"/>
      <c r="F34" s="454"/>
      <c r="G34" s="485"/>
      <c r="H34" s="530"/>
      <c r="I34" s="485"/>
      <c r="J34" s="545"/>
      <c r="K34" s="509"/>
      <c r="L34" s="533"/>
      <c r="M34" s="454"/>
      <c r="N34" s="466"/>
      <c r="O34" s="454"/>
      <c r="Q34" s="646"/>
      <c r="S34" s="466"/>
      <c r="T34" s="466"/>
      <c r="U34" s="466"/>
      <c r="V34" s="453"/>
      <c r="W34" s="519" t="s">
        <v>838</v>
      </c>
      <c r="X34" s="465" t="s">
        <v>578</v>
      </c>
      <c r="Y34" s="645">
        <v>0</v>
      </c>
      <c r="Z34" s="432"/>
      <c r="AA34" s="417" t="s">
        <v>577</v>
      </c>
      <c r="AB34" s="418">
        <v>1</v>
      </c>
      <c r="AE34" s="417">
        <f>AB34*15</f>
        <v>15</v>
      </c>
    </row>
    <row r="35" spans="2:32" ht="27.95" customHeight="1">
      <c r="B35" s="464" t="s">
        <v>576</v>
      </c>
      <c r="C35" s="463"/>
      <c r="D35" s="454"/>
      <c r="E35" s="467"/>
      <c r="F35" s="454"/>
      <c r="G35" s="485"/>
      <c r="H35" s="530"/>
      <c r="I35" s="485"/>
      <c r="J35" s="454"/>
      <c r="K35" s="454"/>
      <c r="L35" s="454"/>
      <c r="M35" s="454"/>
      <c r="N35" s="467"/>
      <c r="O35" s="454"/>
      <c r="P35" s="505"/>
      <c r="Q35" s="588"/>
      <c r="R35" s="504"/>
      <c r="S35" s="466"/>
      <c r="T35" s="466"/>
      <c r="U35" s="466"/>
      <c r="V35" s="453"/>
      <c r="W35" s="523" t="s">
        <v>116</v>
      </c>
      <c r="X35" s="451"/>
      <c r="Y35" s="642"/>
      <c r="Z35" s="417"/>
      <c r="AC35" s="417">
        <f>SUM(AC30:AC34)</f>
        <v>27.8</v>
      </c>
      <c r="AD35" s="417">
        <f>SUM(AD30:AD34)</f>
        <v>22.5</v>
      </c>
      <c r="AE35" s="417">
        <f>SUM(AE30:AE34)</f>
        <v>114</v>
      </c>
      <c r="AF35" s="417">
        <f>AC35*4+AD35*9+AE35*4</f>
        <v>769.7</v>
      </c>
    </row>
    <row r="36" spans="2:32" ht="27.95" customHeight="1">
      <c r="B36" s="507"/>
      <c r="C36" s="506"/>
      <c r="D36" s="657"/>
      <c r="E36" s="588"/>
      <c r="F36" s="504"/>
      <c r="G36" s="460"/>
      <c r="H36" s="461"/>
      <c r="I36" s="460"/>
      <c r="J36" s="505"/>
      <c r="K36" s="456"/>
      <c r="L36" s="504"/>
      <c r="M36" s="454"/>
      <c r="N36" s="461"/>
      <c r="O36" s="460"/>
      <c r="P36" s="475"/>
      <c r="Q36" s="656"/>
      <c r="R36" s="655"/>
      <c r="S36" s="454"/>
      <c r="T36" s="467"/>
      <c r="U36" s="454"/>
      <c r="V36" s="453"/>
      <c r="W36" s="634" t="s">
        <v>837</v>
      </c>
      <c r="X36" s="633"/>
      <c r="Y36" s="632"/>
      <c r="Z36" s="432"/>
      <c r="AC36" s="431">
        <f>AC35*4/AF35</f>
        <v>0.14447187215798363</v>
      </c>
      <c r="AD36" s="431">
        <f>AD35*9/AF35</f>
        <v>0.26308951539560865</v>
      </c>
      <c r="AE36" s="431">
        <f>AE35*4/AF35</f>
        <v>0.59243861244640761</v>
      </c>
    </row>
    <row r="37" spans="2:32" s="221" customFormat="1" ht="27.95" customHeight="1">
      <c r="B37" s="500"/>
      <c r="C37" s="589"/>
      <c r="D37" s="654" t="str">
        <f>'國華1-2月菜單'!Q20</f>
        <v>本公司使用台灣豬肉</v>
      </c>
      <c r="E37" s="653"/>
      <c r="F37" s="653"/>
      <c r="G37" s="653">
        <f>'國華1-2月菜單'!Q22</f>
        <v>0</v>
      </c>
      <c r="H37" s="653"/>
      <c r="I37" s="653"/>
      <c r="J37" s="653">
        <f>'國華1-2月菜單'!Q23</f>
        <v>0</v>
      </c>
      <c r="K37" s="653"/>
      <c r="L37" s="653"/>
      <c r="M37" s="653">
        <f>'國華1-2月菜單'!Q24</f>
        <v>0</v>
      </c>
      <c r="N37" s="653"/>
      <c r="O37" s="653"/>
      <c r="P37" s="653">
        <f>'國華1-2月菜單'!Q25</f>
        <v>0</v>
      </c>
      <c r="Q37" s="653"/>
      <c r="R37" s="653"/>
      <c r="S37" s="653">
        <f>'國華1-2月菜單'!Q26</f>
        <v>0</v>
      </c>
      <c r="T37" s="653"/>
      <c r="U37" s="652"/>
      <c r="V37" s="643"/>
      <c r="W37" s="651" t="s">
        <v>29</v>
      </c>
      <c r="X37" s="650" t="s">
        <v>768</v>
      </c>
      <c r="Y37" s="649">
        <v>0</v>
      </c>
      <c r="Z37" s="417"/>
      <c r="AA37" s="417"/>
      <c r="AB37" s="418"/>
      <c r="AC37" s="417" t="s">
        <v>767</v>
      </c>
      <c r="AD37" s="417" t="s">
        <v>766</v>
      </c>
      <c r="AE37" s="417" t="s">
        <v>765</v>
      </c>
      <c r="AF37" s="417" t="s">
        <v>764</v>
      </c>
    </row>
    <row r="38" spans="2:32" ht="27.95" customHeight="1">
      <c r="B38" s="482" t="s">
        <v>86</v>
      </c>
      <c r="C38" s="589"/>
      <c r="D38" s="536"/>
      <c r="E38" s="454"/>
      <c r="F38" s="454"/>
      <c r="G38" s="466"/>
      <c r="H38" s="466"/>
      <c r="I38" s="466"/>
      <c r="J38" s="454"/>
      <c r="K38" s="466"/>
      <c r="L38" s="454"/>
      <c r="M38" s="454"/>
      <c r="N38" s="454"/>
      <c r="O38" s="454"/>
      <c r="P38" s="457"/>
      <c r="Q38" s="487"/>
      <c r="R38" s="455"/>
      <c r="S38" s="466"/>
      <c r="T38" s="454"/>
      <c r="U38" s="644"/>
      <c r="V38" s="643"/>
      <c r="W38" s="519" t="s">
        <v>836</v>
      </c>
      <c r="X38" s="486" t="s">
        <v>755</v>
      </c>
      <c r="Y38" s="642">
        <v>0</v>
      </c>
      <c r="Z38" s="432"/>
      <c r="AA38" s="16" t="s">
        <v>754</v>
      </c>
      <c r="AB38" s="418">
        <v>6</v>
      </c>
      <c r="AC38" s="418">
        <f>AB38*2</f>
        <v>12</v>
      </c>
      <c r="AD38" s="418"/>
      <c r="AE38" s="418">
        <f>AB38*15</f>
        <v>90</v>
      </c>
      <c r="AF38" s="418">
        <f>AC38*4+AE38*4</f>
        <v>408</v>
      </c>
    </row>
    <row r="39" spans="2:32" ht="27.95" customHeight="1">
      <c r="B39" s="482"/>
      <c r="C39" s="589"/>
      <c r="D39" s="536"/>
      <c r="E39" s="454"/>
      <c r="F39" s="454"/>
      <c r="G39" s="466"/>
      <c r="H39" s="466"/>
      <c r="I39" s="466"/>
      <c r="J39" s="454"/>
      <c r="K39" s="466"/>
      <c r="L39" s="454"/>
      <c r="M39" s="454"/>
      <c r="N39" s="454"/>
      <c r="O39" s="454"/>
      <c r="P39" s="417"/>
      <c r="Q39" s="646"/>
      <c r="R39" s="417"/>
      <c r="S39" s="466"/>
      <c r="T39" s="466"/>
      <c r="U39" s="644"/>
      <c r="V39" s="643"/>
      <c r="W39" s="523" t="s">
        <v>28</v>
      </c>
      <c r="X39" s="471" t="s">
        <v>722</v>
      </c>
      <c r="Y39" s="642">
        <v>0</v>
      </c>
      <c r="Z39" s="417"/>
      <c r="AA39" s="63" t="s">
        <v>721</v>
      </c>
      <c r="AB39" s="418">
        <v>2.2999999999999998</v>
      </c>
      <c r="AC39" s="484">
        <f>AB39*7</f>
        <v>16.099999999999998</v>
      </c>
      <c r="AD39" s="418">
        <f>AB39*5</f>
        <v>11.5</v>
      </c>
      <c r="AE39" s="418" t="s">
        <v>711</v>
      </c>
      <c r="AF39" s="483">
        <f>AC39*4+AD39*9</f>
        <v>167.89999999999998</v>
      </c>
    </row>
    <row r="40" spans="2:32" ht="27.95" customHeight="1">
      <c r="B40" s="482" t="s">
        <v>103</v>
      </c>
      <c r="C40" s="589"/>
      <c r="D40" s="536"/>
      <c r="E40" s="467"/>
      <c r="F40" s="454"/>
      <c r="G40" s="545"/>
      <c r="H40" s="454"/>
      <c r="I40" s="466"/>
      <c r="J40" s="454"/>
      <c r="K40" s="503"/>
      <c r="L40" s="454"/>
      <c r="M40" s="454"/>
      <c r="N40" s="466"/>
      <c r="O40" s="454"/>
      <c r="P40" s="417"/>
      <c r="Q40" s="646"/>
      <c r="R40" s="417"/>
      <c r="S40" s="462"/>
      <c r="T40" s="461"/>
      <c r="U40" s="648"/>
      <c r="V40" s="643"/>
      <c r="W40" s="519" t="s">
        <v>836</v>
      </c>
      <c r="X40" s="471" t="s">
        <v>717</v>
      </c>
      <c r="Y40" s="642">
        <v>0</v>
      </c>
      <c r="Z40" s="432"/>
      <c r="AA40" s="417" t="s">
        <v>716</v>
      </c>
      <c r="AB40" s="418">
        <v>1.6</v>
      </c>
      <c r="AC40" s="418">
        <f>AB40*1</f>
        <v>1.6</v>
      </c>
      <c r="AD40" s="418" t="s">
        <v>711</v>
      </c>
      <c r="AE40" s="418">
        <f>AB40*5</f>
        <v>8</v>
      </c>
      <c r="AF40" s="418">
        <f>AC40*4+AE40*4</f>
        <v>38.4</v>
      </c>
    </row>
    <row r="41" spans="2:32" ht="27.95" customHeight="1">
      <c r="B41" s="470" t="s">
        <v>715</v>
      </c>
      <c r="C41" s="589"/>
      <c r="D41" s="536"/>
      <c r="E41" s="467"/>
      <c r="F41" s="454"/>
      <c r="G41" s="462"/>
      <c r="H41" s="467"/>
      <c r="I41" s="454"/>
      <c r="J41" s="475"/>
      <c r="K41" s="605"/>
      <c r="L41" s="647"/>
      <c r="M41" s="454"/>
      <c r="N41" s="454"/>
      <c r="O41" s="454"/>
      <c r="P41" s="417"/>
      <c r="Q41" s="646"/>
      <c r="R41" s="417"/>
      <c r="S41" s="462"/>
      <c r="T41" s="466"/>
      <c r="U41" s="644"/>
      <c r="V41" s="643"/>
      <c r="W41" s="523" t="s">
        <v>30</v>
      </c>
      <c r="X41" s="471" t="s">
        <v>713</v>
      </c>
      <c r="Y41" s="642">
        <v>0</v>
      </c>
      <c r="Z41" s="417"/>
      <c r="AA41" s="417" t="s">
        <v>712</v>
      </c>
      <c r="AB41" s="418">
        <v>2.5</v>
      </c>
      <c r="AC41" s="418"/>
      <c r="AD41" s="418">
        <f>AB41*5</f>
        <v>12.5</v>
      </c>
      <c r="AE41" s="418" t="s">
        <v>711</v>
      </c>
      <c r="AF41" s="418">
        <f>AD41*9</f>
        <v>112.5</v>
      </c>
    </row>
    <row r="42" spans="2:32" ht="27.95" customHeight="1">
      <c r="B42" s="470"/>
      <c r="C42" s="589"/>
      <c r="D42" s="536"/>
      <c r="E42" s="454"/>
      <c r="F42" s="454"/>
      <c r="G42" s="485"/>
      <c r="H42" s="530"/>
      <c r="I42" s="485"/>
      <c r="J42" s="545"/>
      <c r="K42" s="509"/>
      <c r="L42" s="533"/>
      <c r="M42" s="454"/>
      <c r="N42" s="466"/>
      <c r="O42" s="454"/>
      <c r="P42" s="417"/>
      <c r="Q42" s="646"/>
      <c r="R42" s="417"/>
      <c r="S42" s="466"/>
      <c r="T42" s="466"/>
      <c r="U42" s="644"/>
      <c r="V42" s="643"/>
      <c r="W42" s="519" t="s">
        <v>836</v>
      </c>
      <c r="X42" s="465" t="s">
        <v>708</v>
      </c>
      <c r="Y42" s="645">
        <v>0</v>
      </c>
      <c r="Z42" s="432"/>
      <c r="AA42" s="417" t="s">
        <v>707</v>
      </c>
      <c r="AE42" s="417">
        <f>AB42*15</f>
        <v>0</v>
      </c>
    </row>
    <row r="43" spans="2:32" ht="27.95" customHeight="1">
      <c r="B43" s="464" t="s">
        <v>706</v>
      </c>
      <c r="C43" s="586"/>
      <c r="D43" s="536"/>
      <c r="E43" s="467"/>
      <c r="F43" s="454"/>
      <c r="G43" s="485"/>
      <c r="H43" s="530"/>
      <c r="I43" s="485"/>
      <c r="J43" s="454"/>
      <c r="K43" s="454"/>
      <c r="L43" s="454"/>
      <c r="M43" s="454"/>
      <c r="N43" s="467"/>
      <c r="O43" s="454"/>
      <c r="P43" s="505"/>
      <c r="Q43" s="588"/>
      <c r="R43" s="504"/>
      <c r="S43" s="466"/>
      <c r="T43" s="466"/>
      <c r="U43" s="644"/>
      <c r="V43" s="643"/>
      <c r="W43" s="523" t="s">
        <v>116</v>
      </c>
      <c r="X43" s="451"/>
      <c r="Y43" s="642"/>
      <c r="Z43" s="417"/>
      <c r="AC43" s="417">
        <f>SUM(AC38:AC42)</f>
        <v>29.7</v>
      </c>
      <c r="AD43" s="417">
        <f>SUM(AD38:AD42)</f>
        <v>24</v>
      </c>
      <c r="AE43" s="417">
        <f>SUM(AE38:AE42)</f>
        <v>98</v>
      </c>
      <c r="AF43" s="417">
        <f>AC43*4+AD43*9+AE43*4</f>
        <v>726.8</v>
      </c>
    </row>
    <row r="44" spans="2:32" ht="27.95" customHeight="1" thickBot="1">
      <c r="B44" s="584"/>
      <c r="C44" s="432"/>
      <c r="D44" s="641"/>
      <c r="E44" s="440"/>
      <c r="F44" s="639"/>
      <c r="G44" s="598"/>
      <c r="H44" s="599"/>
      <c r="I44" s="598"/>
      <c r="J44" s="640"/>
      <c r="K44" s="578"/>
      <c r="L44" s="639"/>
      <c r="M44" s="583"/>
      <c r="N44" s="599"/>
      <c r="O44" s="598"/>
      <c r="P44" s="638"/>
      <c r="Q44" s="637"/>
      <c r="R44" s="636"/>
      <c r="S44" s="583"/>
      <c r="T44" s="580"/>
      <c r="U44" s="579"/>
      <c r="V44" s="635"/>
      <c r="W44" s="634" t="s">
        <v>835</v>
      </c>
      <c r="X44" s="633"/>
      <c r="Y44" s="632"/>
      <c r="Z44" s="432"/>
      <c r="AC44" s="431">
        <f>AC43*4/AF43</f>
        <v>0.16345624656026417</v>
      </c>
      <c r="AD44" s="431">
        <f>AD43*9/AF43</f>
        <v>0.29719317556411667</v>
      </c>
      <c r="AE44" s="431">
        <f>AE43*4/AF43</f>
        <v>0.53935057787561924</v>
      </c>
    </row>
    <row r="45" spans="2:32" ht="21.75" customHeight="1">
      <c r="C45" s="417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29"/>
      <c r="W45" s="429"/>
      <c r="X45" s="429"/>
      <c r="Y45" s="429"/>
      <c r="Z45" s="428"/>
    </row>
    <row r="46" spans="2:32">
      <c r="Y46" s="424"/>
    </row>
    <row r="47" spans="2:32">
      <c r="Y47" s="424"/>
    </row>
  </sheetData>
  <mergeCells count="14">
    <mergeCell ref="C37:C42"/>
    <mergeCell ref="B41:B42"/>
    <mergeCell ref="C29:C34"/>
    <mergeCell ref="C21:C26"/>
    <mergeCell ref="B1:Y1"/>
    <mergeCell ref="B2:G2"/>
    <mergeCell ref="C5:C10"/>
    <mergeCell ref="B9:B10"/>
    <mergeCell ref="V5:V44"/>
    <mergeCell ref="J45:Y45"/>
    <mergeCell ref="C13:C18"/>
    <mergeCell ref="B17:B18"/>
    <mergeCell ref="B25:B26"/>
    <mergeCell ref="B33:B34"/>
  </mergeCells>
  <phoneticPr fontId="3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5"/>
  <sheetViews>
    <sheetView view="pageBreakPreview" topLeftCell="A13" zoomScale="60" zoomScaleNormal="60" workbookViewId="0">
      <selection activeCell="E41" sqref="E41:H41"/>
    </sheetView>
  </sheetViews>
  <sheetFormatPr defaultRowHeight="20.25"/>
  <cols>
    <col min="1" max="1" width="1.875" style="682" customWidth="1"/>
    <col min="2" max="2" width="4.875" style="689" customWidth="1"/>
    <col min="3" max="3" width="0" style="682" hidden="1" customWidth="1"/>
    <col min="4" max="4" width="18.625" style="682" customWidth="1"/>
    <col min="5" max="5" width="5.625" style="688" customWidth="1"/>
    <col min="6" max="6" width="9.625" style="682" customWidth="1"/>
    <col min="7" max="7" width="18.625" style="682" customWidth="1"/>
    <col min="8" max="8" width="5.625" style="688" customWidth="1"/>
    <col min="9" max="9" width="9.625" style="682" customWidth="1"/>
    <col min="10" max="10" width="18.625" style="682" customWidth="1"/>
    <col min="11" max="11" width="5.625" style="688" customWidth="1"/>
    <col min="12" max="12" width="9.625" style="682" customWidth="1"/>
    <col min="13" max="13" width="18.625" style="682" customWidth="1"/>
    <col min="14" max="14" width="5.625" style="688" customWidth="1"/>
    <col min="15" max="15" width="9.625" style="682" customWidth="1"/>
    <col min="16" max="16" width="18.625" style="682" customWidth="1"/>
    <col min="17" max="17" width="5.625" style="688" customWidth="1"/>
    <col min="18" max="18" width="9.625" style="682" customWidth="1"/>
    <col min="19" max="19" width="18.625" style="682" customWidth="1"/>
    <col min="20" max="20" width="5.625" style="688" customWidth="1"/>
    <col min="21" max="21" width="9.625" style="682" customWidth="1"/>
    <col min="22" max="22" width="12.125" style="687" customWidth="1"/>
    <col min="23" max="23" width="11.75" style="686" customWidth="1"/>
    <col min="24" max="24" width="11.25" style="420" customWidth="1"/>
    <col min="25" max="25" width="6.625" style="685" customWidth="1"/>
    <col min="26" max="26" width="6.625" style="682" customWidth="1"/>
    <col min="27" max="27" width="6" style="683" hidden="1" customWidth="1"/>
    <col min="28" max="28" width="5.5" style="684" hidden="1" customWidth="1"/>
    <col min="29" max="29" width="7.75" style="683" hidden="1" customWidth="1"/>
    <col min="30" max="30" width="8" style="683" hidden="1" customWidth="1"/>
    <col min="31" max="31" width="7.875" style="683" hidden="1" customWidth="1"/>
    <col min="32" max="32" width="7.5" style="683" hidden="1" customWidth="1"/>
    <col min="33" max="16384" width="9" style="682"/>
  </cols>
  <sheetData>
    <row r="1" spans="2:32" s="683" customFormat="1" ht="38.25">
      <c r="B1" s="572" t="s">
        <v>960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774"/>
      <c r="AB1" s="684"/>
    </row>
    <row r="2" spans="2:32" s="683" customFormat="1" ht="16.5" customHeight="1">
      <c r="B2" s="779"/>
      <c r="C2" s="778"/>
      <c r="D2" s="778"/>
      <c r="E2" s="778"/>
      <c r="F2" s="778"/>
      <c r="G2" s="778"/>
      <c r="H2" s="777"/>
      <c r="I2" s="774"/>
      <c r="J2" s="774"/>
      <c r="K2" s="777"/>
      <c r="L2" s="774"/>
      <c r="M2" s="774"/>
      <c r="N2" s="777"/>
      <c r="O2" s="774"/>
      <c r="P2" s="774"/>
      <c r="Q2" s="777"/>
      <c r="R2" s="774"/>
      <c r="S2" s="774"/>
      <c r="T2" s="777"/>
      <c r="U2" s="774"/>
      <c r="V2" s="776"/>
      <c r="W2" s="775"/>
      <c r="X2" s="567"/>
      <c r="Y2" s="775"/>
      <c r="Z2" s="774"/>
      <c r="AB2" s="684"/>
    </row>
    <row r="3" spans="2:32" s="683" customFormat="1" ht="31.5" customHeight="1" thickBot="1">
      <c r="B3" s="564" t="s">
        <v>915</v>
      </c>
      <c r="C3" s="773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T3" s="772"/>
      <c r="U3" s="772"/>
      <c r="V3" s="771"/>
      <c r="W3" s="770"/>
      <c r="X3" s="560"/>
      <c r="Y3" s="769"/>
      <c r="Z3" s="693"/>
      <c r="AB3" s="684"/>
    </row>
    <row r="4" spans="2:32" s="760" customFormat="1" ht="43.5">
      <c r="B4" s="768" t="s">
        <v>65</v>
      </c>
      <c r="C4" s="767" t="s">
        <v>66</v>
      </c>
      <c r="D4" s="764" t="s">
        <v>67</v>
      </c>
      <c r="E4" s="555" t="s">
        <v>914</v>
      </c>
      <c r="F4" s="764"/>
      <c r="G4" s="764" t="s">
        <v>70</v>
      </c>
      <c r="H4" s="555" t="s">
        <v>914</v>
      </c>
      <c r="I4" s="764"/>
      <c r="J4" s="764" t="s">
        <v>71</v>
      </c>
      <c r="K4" s="555" t="s">
        <v>914</v>
      </c>
      <c r="L4" s="766"/>
      <c r="M4" s="764" t="s">
        <v>71</v>
      </c>
      <c r="N4" s="555" t="s">
        <v>914</v>
      </c>
      <c r="O4" s="764"/>
      <c r="P4" s="764" t="s">
        <v>71</v>
      </c>
      <c r="Q4" s="555" t="s">
        <v>914</v>
      </c>
      <c r="R4" s="764"/>
      <c r="S4" s="765" t="s">
        <v>72</v>
      </c>
      <c r="T4" s="555" t="s">
        <v>914</v>
      </c>
      <c r="U4" s="764"/>
      <c r="V4" s="553" t="s">
        <v>913</v>
      </c>
      <c r="W4" s="763" t="s">
        <v>73</v>
      </c>
      <c r="X4" s="552" t="s">
        <v>912</v>
      </c>
      <c r="Y4" s="762" t="s">
        <v>911</v>
      </c>
      <c r="Z4" s="761"/>
      <c r="AA4" s="710"/>
      <c r="AB4" s="684"/>
      <c r="AC4" s="683"/>
      <c r="AD4" s="683"/>
      <c r="AE4" s="683"/>
      <c r="AF4" s="683"/>
    </row>
    <row r="5" spans="2:32" s="711" customFormat="1" ht="65.099999999999994" customHeight="1">
      <c r="B5" s="716"/>
      <c r="C5" s="727"/>
      <c r="D5" s="496">
        <f>'國華1-2月菜單'!A30</f>
        <v>0</v>
      </c>
      <c r="E5" s="496"/>
      <c r="F5" s="548" t="s">
        <v>907</v>
      </c>
      <c r="G5" s="496">
        <f>'國華1-2月菜單'!A31</f>
        <v>0</v>
      </c>
      <c r="H5" s="496"/>
      <c r="I5" s="548" t="s">
        <v>907</v>
      </c>
      <c r="J5" s="496">
        <f>'國華1-2月菜單'!A32</f>
        <v>0</v>
      </c>
      <c r="K5" s="759"/>
      <c r="L5" s="548" t="s">
        <v>907</v>
      </c>
      <c r="M5" s="496">
        <f>'國華1-2月菜單'!A33</f>
        <v>0</v>
      </c>
      <c r="N5" s="496"/>
      <c r="O5" s="548" t="s">
        <v>907</v>
      </c>
      <c r="P5" s="496" t="e">
        <f>'國華1-2月菜單'!#REF!</f>
        <v>#REF!</v>
      </c>
      <c r="Q5" s="496"/>
      <c r="R5" s="548" t="s">
        <v>907</v>
      </c>
      <c r="S5" s="496">
        <f>'國華1-2月菜單'!A35</f>
        <v>0</v>
      </c>
      <c r="T5" s="496"/>
      <c r="U5" s="548" t="s">
        <v>907</v>
      </c>
      <c r="V5" s="547" t="s">
        <v>906</v>
      </c>
      <c r="W5" s="651" t="s">
        <v>29</v>
      </c>
      <c r="X5" s="650" t="s">
        <v>849</v>
      </c>
      <c r="Y5" s="649">
        <v>0</v>
      </c>
      <c r="Z5" s="683"/>
      <c r="AA5" s="683"/>
      <c r="AB5" s="684"/>
      <c r="AC5" s="683" t="s">
        <v>893</v>
      </c>
      <c r="AD5" s="683" t="s">
        <v>892</v>
      </c>
      <c r="AE5" s="683" t="s">
        <v>891</v>
      </c>
      <c r="AF5" s="683" t="s">
        <v>890</v>
      </c>
    </row>
    <row r="6" spans="2:32" ht="27.95" customHeight="1">
      <c r="B6" s="705" t="s">
        <v>86</v>
      </c>
      <c r="C6" s="727"/>
      <c r="D6" s="454"/>
      <c r="E6" s="454"/>
      <c r="F6" s="454"/>
      <c r="G6" s="466"/>
      <c r="H6" s="466"/>
      <c r="I6" s="466"/>
      <c r="J6" s="454"/>
      <c r="K6" s="466"/>
      <c r="L6" s="454"/>
      <c r="M6" s="454"/>
      <c r="N6" s="454"/>
      <c r="O6" s="454"/>
      <c r="P6" s="457"/>
      <c r="Q6" s="487"/>
      <c r="R6" s="455"/>
      <c r="S6" s="466"/>
      <c r="T6" s="454"/>
      <c r="U6" s="466"/>
      <c r="V6" s="453"/>
      <c r="W6" s="519" t="s">
        <v>959</v>
      </c>
      <c r="X6" s="486" t="s">
        <v>881</v>
      </c>
      <c r="Y6" s="642">
        <v>0</v>
      </c>
      <c r="Z6" s="693"/>
      <c r="AA6" s="710" t="s">
        <v>880</v>
      </c>
      <c r="AB6" s="684">
        <v>6</v>
      </c>
      <c r="AC6" s="684">
        <f>AB6*2</f>
        <v>12</v>
      </c>
      <c r="AD6" s="684"/>
      <c r="AE6" s="684">
        <f>AB6*15</f>
        <v>90</v>
      </c>
      <c r="AF6" s="684">
        <f>AC6*4+AE6*4</f>
        <v>408</v>
      </c>
    </row>
    <row r="7" spans="2:32" ht="27.95" customHeight="1">
      <c r="B7" s="705"/>
      <c r="C7" s="727"/>
      <c r="D7" s="454"/>
      <c r="E7" s="454"/>
      <c r="F7" s="454"/>
      <c r="G7" s="466"/>
      <c r="H7" s="466"/>
      <c r="I7" s="466"/>
      <c r="J7" s="454"/>
      <c r="K7" s="466"/>
      <c r="L7" s="454"/>
      <c r="M7" s="454"/>
      <c r="N7" s="454"/>
      <c r="O7" s="454"/>
      <c r="P7" s="416"/>
      <c r="Q7" s="646"/>
      <c r="R7" s="416"/>
      <c r="S7" s="466"/>
      <c r="T7" s="466"/>
      <c r="U7" s="466"/>
      <c r="V7" s="453"/>
      <c r="W7" s="523" t="s">
        <v>28</v>
      </c>
      <c r="X7" s="471" t="s">
        <v>874</v>
      </c>
      <c r="Y7" s="642">
        <v>0</v>
      </c>
      <c r="Z7" s="683"/>
      <c r="AA7" s="708" t="s">
        <v>873</v>
      </c>
      <c r="AB7" s="684">
        <v>2</v>
      </c>
      <c r="AC7" s="707">
        <f>AB7*7</f>
        <v>14</v>
      </c>
      <c r="AD7" s="684">
        <f>AB7*5</f>
        <v>10</v>
      </c>
      <c r="AE7" s="684" t="s">
        <v>862</v>
      </c>
      <c r="AF7" s="706">
        <f>AC7*4+AD7*9</f>
        <v>146</v>
      </c>
    </row>
    <row r="8" spans="2:32" ht="27.95" customHeight="1">
      <c r="B8" s="705" t="s">
        <v>103</v>
      </c>
      <c r="C8" s="727"/>
      <c r="D8" s="454"/>
      <c r="E8" s="467"/>
      <c r="F8" s="454"/>
      <c r="G8" s="545"/>
      <c r="H8" s="454"/>
      <c r="I8" s="466"/>
      <c r="J8" s="454"/>
      <c r="K8" s="503"/>
      <c r="L8" s="454"/>
      <c r="M8" s="454"/>
      <c r="N8" s="466"/>
      <c r="O8" s="454"/>
      <c r="P8" s="416"/>
      <c r="Q8" s="646"/>
      <c r="R8" s="416"/>
      <c r="S8" s="462"/>
      <c r="T8" s="461"/>
      <c r="U8" s="460"/>
      <c r="V8" s="453"/>
      <c r="W8" s="519" t="s">
        <v>959</v>
      </c>
      <c r="X8" s="471" t="s">
        <v>869</v>
      </c>
      <c r="Y8" s="642">
        <v>0</v>
      </c>
      <c r="Z8" s="693"/>
      <c r="AA8" s="683" t="s">
        <v>868</v>
      </c>
      <c r="AB8" s="684">
        <v>1.5</v>
      </c>
      <c r="AC8" s="684">
        <f>AB8*1</f>
        <v>1.5</v>
      </c>
      <c r="AD8" s="684" t="s">
        <v>862</v>
      </c>
      <c r="AE8" s="684">
        <f>AB8*5</f>
        <v>7.5</v>
      </c>
      <c r="AF8" s="684">
        <f>AC8*4+AE8*4</f>
        <v>36</v>
      </c>
    </row>
    <row r="9" spans="2:32" ht="27.95" customHeight="1">
      <c r="B9" s="703" t="s">
        <v>897</v>
      </c>
      <c r="C9" s="727"/>
      <c r="D9" s="454"/>
      <c r="E9" s="467"/>
      <c r="F9" s="454"/>
      <c r="G9" s="462"/>
      <c r="H9" s="467"/>
      <c r="I9" s="454"/>
      <c r="J9" s="475"/>
      <c r="K9" s="605"/>
      <c r="L9" s="647"/>
      <c r="M9" s="454"/>
      <c r="N9" s="454"/>
      <c r="O9" s="454"/>
      <c r="P9" s="416"/>
      <c r="Q9" s="646"/>
      <c r="R9" s="416"/>
      <c r="S9" s="462"/>
      <c r="T9" s="466"/>
      <c r="U9" s="466"/>
      <c r="V9" s="453"/>
      <c r="W9" s="523" t="s">
        <v>30</v>
      </c>
      <c r="X9" s="471" t="s">
        <v>864</v>
      </c>
      <c r="Y9" s="642">
        <v>0</v>
      </c>
      <c r="Z9" s="683"/>
      <c r="AA9" s="683" t="s">
        <v>863</v>
      </c>
      <c r="AB9" s="684">
        <v>2.5</v>
      </c>
      <c r="AC9" s="684"/>
      <c r="AD9" s="684">
        <f>AB9*5</f>
        <v>12.5</v>
      </c>
      <c r="AE9" s="684" t="s">
        <v>862</v>
      </c>
      <c r="AF9" s="684">
        <f>AD9*9</f>
        <v>112.5</v>
      </c>
    </row>
    <row r="10" spans="2:32" ht="27.95" customHeight="1">
      <c r="B10" s="703"/>
      <c r="C10" s="702"/>
      <c r="D10" s="454"/>
      <c r="E10" s="454"/>
      <c r="F10" s="454"/>
      <c r="G10" s="485"/>
      <c r="H10" s="530"/>
      <c r="I10" s="485"/>
      <c r="J10" s="545"/>
      <c r="K10" s="509"/>
      <c r="L10" s="533"/>
      <c r="M10" s="454"/>
      <c r="N10" s="466"/>
      <c r="O10" s="454"/>
      <c r="P10" s="416"/>
      <c r="Q10" s="646"/>
      <c r="R10" s="416"/>
      <c r="S10" s="466"/>
      <c r="T10" s="466"/>
      <c r="U10" s="466"/>
      <c r="V10" s="453"/>
      <c r="W10" s="519" t="s">
        <v>959</v>
      </c>
      <c r="X10" s="465" t="s">
        <v>859</v>
      </c>
      <c r="Y10" s="645">
        <v>0</v>
      </c>
      <c r="Z10" s="693"/>
      <c r="AA10" s="683" t="s">
        <v>858</v>
      </c>
      <c r="AE10" s="683">
        <f>AB10*15</f>
        <v>0</v>
      </c>
    </row>
    <row r="11" spans="2:32" ht="27.95" customHeight="1">
      <c r="B11" s="464" t="s">
        <v>857</v>
      </c>
      <c r="C11" s="726"/>
      <c r="D11" s="454"/>
      <c r="E11" s="467"/>
      <c r="F11" s="454"/>
      <c r="G11" s="485"/>
      <c r="H11" s="530"/>
      <c r="I11" s="485"/>
      <c r="J11" s="454"/>
      <c r="K11" s="454"/>
      <c r="L11" s="454"/>
      <c r="M11" s="454"/>
      <c r="N11" s="467"/>
      <c r="O11" s="454"/>
      <c r="P11" s="505"/>
      <c r="Q11" s="588"/>
      <c r="R11" s="504"/>
      <c r="S11" s="466"/>
      <c r="T11" s="466"/>
      <c r="U11" s="466"/>
      <c r="V11" s="453"/>
      <c r="W11" s="523" t="s">
        <v>116</v>
      </c>
      <c r="X11" s="451"/>
      <c r="Y11" s="642"/>
      <c r="Z11" s="683"/>
      <c r="AC11" s="683">
        <f>SUM(AC6:AC10)</f>
        <v>27.5</v>
      </c>
      <c r="AD11" s="683">
        <f>SUM(AD6:AD10)</f>
        <v>22.5</v>
      </c>
      <c r="AE11" s="683">
        <f>SUM(AE6:AE10)</f>
        <v>97.5</v>
      </c>
      <c r="AF11" s="683">
        <f>AC11*4+AD11*9+AE11*4</f>
        <v>702.5</v>
      </c>
    </row>
    <row r="12" spans="2:32" ht="27.95" customHeight="1">
      <c r="B12" s="724"/>
      <c r="C12" s="723"/>
      <c r="D12" s="657"/>
      <c r="E12" s="440"/>
      <c r="F12" s="504"/>
      <c r="G12" s="460"/>
      <c r="H12" s="461"/>
      <c r="I12" s="460"/>
      <c r="J12" s="505"/>
      <c r="K12" s="578"/>
      <c r="L12" s="504"/>
      <c r="M12" s="454"/>
      <c r="N12" s="461"/>
      <c r="O12" s="460"/>
      <c r="P12" s="475"/>
      <c r="Q12" s="637"/>
      <c r="R12" s="655"/>
      <c r="S12" s="454"/>
      <c r="T12" s="467"/>
      <c r="U12" s="454"/>
      <c r="V12" s="453"/>
      <c r="W12" s="634" t="s">
        <v>958</v>
      </c>
      <c r="X12" s="633"/>
      <c r="Y12" s="632"/>
      <c r="Z12" s="693"/>
      <c r="AC12" s="692">
        <f>AC11*4/AF11</f>
        <v>0.15658362989323843</v>
      </c>
      <c r="AD12" s="692">
        <f>AD11*9/AF11</f>
        <v>0.28825622775800713</v>
      </c>
      <c r="AE12" s="692">
        <f>AE11*4/AF11</f>
        <v>0.55516014234875444</v>
      </c>
    </row>
    <row r="13" spans="2:32" s="711" customFormat="1" ht="27.95" customHeight="1">
      <c r="B13" s="716"/>
      <c r="C13" s="727"/>
      <c r="D13" s="496">
        <f>'國華1-2月菜單'!E30</f>
        <v>0</v>
      </c>
      <c r="E13" s="496"/>
      <c r="F13" s="496"/>
      <c r="G13" s="758">
        <f>'國華1-2月菜單'!E31</f>
        <v>0</v>
      </c>
      <c r="H13" s="495"/>
      <c r="I13" s="757"/>
      <c r="J13" s="496">
        <f>'國華1-2月菜單'!E32</f>
        <v>0</v>
      </c>
      <c r="K13" s="496"/>
      <c r="L13" s="496"/>
      <c r="M13" s="731">
        <f>'國華1-2月菜單'!E33</f>
        <v>0</v>
      </c>
      <c r="N13" s="756"/>
      <c r="O13" s="729"/>
      <c r="P13" s="496">
        <f>'國華1-2月菜單'!E34</f>
        <v>0</v>
      </c>
      <c r="Q13" s="496"/>
      <c r="R13" s="496"/>
      <c r="S13" s="496">
        <f>'國華1-2月菜單'!E35</f>
        <v>0</v>
      </c>
      <c r="T13" s="754"/>
      <c r="U13" s="496"/>
      <c r="V13" s="453"/>
      <c r="W13" s="651" t="s">
        <v>29</v>
      </c>
      <c r="X13" s="650" t="s">
        <v>849</v>
      </c>
      <c r="Y13" s="649">
        <v>0</v>
      </c>
      <c r="Z13" s="683"/>
      <c r="AA13" s="683"/>
      <c r="AB13" s="684"/>
      <c r="AC13" s="683" t="s">
        <v>893</v>
      </c>
      <c r="AD13" s="683" t="s">
        <v>892</v>
      </c>
      <c r="AE13" s="683" t="s">
        <v>891</v>
      </c>
      <c r="AF13" s="683" t="s">
        <v>890</v>
      </c>
    </row>
    <row r="14" spans="2:32" ht="27.95" customHeight="1">
      <c r="B14" s="705" t="s">
        <v>86</v>
      </c>
      <c r="C14" s="727"/>
      <c r="D14" s="454"/>
      <c r="E14" s="454"/>
      <c r="F14" s="454"/>
      <c r="G14" s="466"/>
      <c r="H14" s="466"/>
      <c r="I14" s="466"/>
      <c r="J14" s="454"/>
      <c r="K14" s="466"/>
      <c r="L14" s="454"/>
      <c r="M14" s="454"/>
      <c r="N14" s="454"/>
      <c r="O14" s="454"/>
      <c r="P14" s="457"/>
      <c r="Q14" s="487"/>
      <c r="R14" s="455"/>
      <c r="S14" s="466"/>
      <c r="T14" s="454"/>
      <c r="U14" s="466"/>
      <c r="V14" s="453"/>
      <c r="W14" s="519" t="s">
        <v>959</v>
      </c>
      <c r="X14" s="486" t="s">
        <v>881</v>
      </c>
      <c r="Y14" s="642">
        <v>0</v>
      </c>
      <c r="Z14" s="693"/>
      <c r="AA14" s="710" t="s">
        <v>880</v>
      </c>
      <c r="AB14" s="684">
        <v>6</v>
      </c>
      <c r="AC14" s="684">
        <f>AB14*2</f>
        <v>12</v>
      </c>
      <c r="AD14" s="684"/>
      <c r="AE14" s="684">
        <f>AB14*15</f>
        <v>90</v>
      </c>
      <c r="AF14" s="684">
        <f>AC14*4+AE14*4</f>
        <v>408</v>
      </c>
    </row>
    <row r="15" spans="2:32" ht="27.95" customHeight="1">
      <c r="B15" s="705"/>
      <c r="C15" s="727"/>
      <c r="D15" s="454"/>
      <c r="E15" s="454"/>
      <c r="F15" s="454"/>
      <c r="G15" s="466"/>
      <c r="H15" s="466"/>
      <c r="I15" s="466"/>
      <c r="J15" s="454"/>
      <c r="K15" s="466"/>
      <c r="L15" s="454"/>
      <c r="M15" s="454"/>
      <c r="N15" s="454"/>
      <c r="O15" s="454"/>
      <c r="P15" s="416"/>
      <c r="Q15" s="646"/>
      <c r="R15" s="416"/>
      <c r="S15" s="466"/>
      <c r="T15" s="466"/>
      <c r="U15" s="466"/>
      <c r="V15" s="453"/>
      <c r="W15" s="523" t="s">
        <v>28</v>
      </c>
      <c r="X15" s="471" t="s">
        <v>874</v>
      </c>
      <c r="Y15" s="642">
        <v>0</v>
      </c>
      <c r="Z15" s="683"/>
      <c r="AA15" s="708" t="s">
        <v>873</v>
      </c>
      <c r="AB15" s="684">
        <v>2.2000000000000002</v>
      </c>
      <c r="AC15" s="707">
        <f>AB15*7</f>
        <v>15.400000000000002</v>
      </c>
      <c r="AD15" s="684">
        <f>AB15*5</f>
        <v>11</v>
      </c>
      <c r="AE15" s="684" t="s">
        <v>862</v>
      </c>
      <c r="AF15" s="706">
        <f>AC15*4+AD15*9</f>
        <v>160.60000000000002</v>
      </c>
    </row>
    <row r="16" spans="2:32" ht="27.95" customHeight="1">
      <c r="B16" s="705" t="s">
        <v>103</v>
      </c>
      <c r="C16" s="727"/>
      <c r="D16" s="454"/>
      <c r="E16" s="467"/>
      <c r="F16" s="454"/>
      <c r="G16" s="545"/>
      <c r="H16" s="454"/>
      <c r="I16" s="466"/>
      <c r="J16" s="454"/>
      <c r="K16" s="503"/>
      <c r="L16" s="454"/>
      <c r="M16" s="454"/>
      <c r="N16" s="466"/>
      <c r="O16" s="454"/>
      <c r="P16" s="416"/>
      <c r="Q16" s="646"/>
      <c r="R16" s="416"/>
      <c r="S16" s="462"/>
      <c r="T16" s="461"/>
      <c r="U16" s="460"/>
      <c r="V16" s="453"/>
      <c r="W16" s="519" t="s">
        <v>959</v>
      </c>
      <c r="X16" s="471" t="s">
        <v>869</v>
      </c>
      <c r="Y16" s="642">
        <v>0</v>
      </c>
      <c r="Z16" s="693"/>
      <c r="AA16" s="683" t="s">
        <v>868</v>
      </c>
      <c r="AB16" s="684">
        <v>1.6</v>
      </c>
      <c r="AC16" s="684">
        <f>AB16*1</f>
        <v>1.6</v>
      </c>
      <c r="AD16" s="684" t="s">
        <v>862</v>
      </c>
      <c r="AE16" s="684">
        <f>AB16*5</f>
        <v>8</v>
      </c>
      <c r="AF16" s="684">
        <f>AC16*4+AE16*4</f>
        <v>38.4</v>
      </c>
    </row>
    <row r="17" spans="2:32" ht="27.95" customHeight="1">
      <c r="B17" s="703" t="s">
        <v>867</v>
      </c>
      <c r="C17" s="727"/>
      <c r="D17" s="454"/>
      <c r="E17" s="467"/>
      <c r="F17" s="454"/>
      <c r="G17" s="462"/>
      <c r="H17" s="467"/>
      <c r="I17" s="454"/>
      <c r="J17" s="475"/>
      <c r="K17" s="605"/>
      <c r="L17" s="647"/>
      <c r="M17" s="454"/>
      <c r="N17" s="454"/>
      <c r="O17" s="454"/>
      <c r="P17" s="416"/>
      <c r="Q17" s="646"/>
      <c r="R17" s="416"/>
      <c r="S17" s="462"/>
      <c r="T17" s="466"/>
      <c r="U17" s="466"/>
      <c r="V17" s="453"/>
      <c r="W17" s="523" t="s">
        <v>30</v>
      </c>
      <c r="X17" s="471" t="s">
        <v>864</v>
      </c>
      <c r="Y17" s="642">
        <v>0</v>
      </c>
      <c r="Z17" s="683"/>
      <c r="AA17" s="683" t="s">
        <v>863</v>
      </c>
      <c r="AB17" s="684">
        <v>2.5</v>
      </c>
      <c r="AC17" s="684"/>
      <c r="AD17" s="684">
        <f>AB17*5</f>
        <v>12.5</v>
      </c>
      <c r="AE17" s="684" t="s">
        <v>862</v>
      </c>
      <c r="AF17" s="684">
        <f>AD17*9</f>
        <v>112.5</v>
      </c>
    </row>
    <row r="18" spans="2:32" ht="27.95" customHeight="1">
      <c r="B18" s="703"/>
      <c r="C18" s="727"/>
      <c r="D18" s="454"/>
      <c r="E18" s="454"/>
      <c r="F18" s="454"/>
      <c r="G18" s="485"/>
      <c r="H18" s="530"/>
      <c r="I18" s="485"/>
      <c r="J18" s="545"/>
      <c r="K18" s="509"/>
      <c r="L18" s="533"/>
      <c r="M18" s="454"/>
      <c r="N18" s="466"/>
      <c r="O18" s="454"/>
      <c r="P18" s="416"/>
      <c r="Q18" s="646"/>
      <c r="R18" s="416"/>
      <c r="S18" s="466"/>
      <c r="T18" s="466"/>
      <c r="U18" s="466"/>
      <c r="V18" s="453"/>
      <c r="W18" s="519" t="s">
        <v>959</v>
      </c>
      <c r="X18" s="465" t="s">
        <v>859</v>
      </c>
      <c r="Y18" s="645">
        <v>0</v>
      </c>
      <c r="Z18" s="693"/>
      <c r="AA18" s="683" t="s">
        <v>858</v>
      </c>
      <c r="AB18" s="684">
        <v>1</v>
      </c>
      <c r="AE18" s="683">
        <f>AB18*15</f>
        <v>15</v>
      </c>
    </row>
    <row r="19" spans="2:32" ht="27.95" customHeight="1">
      <c r="B19" s="464" t="s">
        <v>857</v>
      </c>
      <c r="C19" s="726"/>
      <c r="D19" s="454"/>
      <c r="E19" s="467"/>
      <c r="F19" s="454"/>
      <c r="G19" s="485"/>
      <c r="H19" s="530"/>
      <c r="I19" s="485"/>
      <c r="J19" s="454"/>
      <c r="K19" s="454"/>
      <c r="L19" s="454"/>
      <c r="M19" s="454"/>
      <c r="N19" s="467"/>
      <c r="O19" s="454"/>
      <c r="P19" s="505"/>
      <c r="Q19" s="588"/>
      <c r="R19" s="504"/>
      <c r="S19" s="466"/>
      <c r="T19" s="466"/>
      <c r="U19" s="466"/>
      <c r="V19" s="453"/>
      <c r="W19" s="523" t="s">
        <v>116</v>
      </c>
      <c r="X19" s="451"/>
      <c r="Y19" s="642"/>
      <c r="Z19" s="683"/>
      <c r="AC19" s="683">
        <f>SUM(AC14:AC18)</f>
        <v>29.000000000000004</v>
      </c>
      <c r="AD19" s="683">
        <f>SUM(AD14:AD18)</f>
        <v>23.5</v>
      </c>
      <c r="AE19" s="683">
        <f>SUM(AE14:AE18)</f>
        <v>113</v>
      </c>
      <c r="AF19" s="683">
        <f>AC19*4+AD19*9+AE19*4</f>
        <v>779.5</v>
      </c>
    </row>
    <row r="20" spans="2:32" ht="27.95" customHeight="1">
      <c r="B20" s="724"/>
      <c r="C20" s="723"/>
      <c r="D20" s="657"/>
      <c r="E20" s="440"/>
      <c r="F20" s="504"/>
      <c r="G20" s="460"/>
      <c r="H20" s="461"/>
      <c r="I20" s="460"/>
      <c r="J20" s="505"/>
      <c r="K20" s="578"/>
      <c r="L20" s="504"/>
      <c r="M20" s="454"/>
      <c r="N20" s="461"/>
      <c r="O20" s="460"/>
      <c r="P20" s="475"/>
      <c r="Q20" s="637"/>
      <c r="R20" s="655"/>
      <c r="S20" s="454"/>
      <c r="T20" s="467"/>
      <c r="U20" s="454"/>
      <c r="V20" s="453"/>
      <c r="W20" s="634" t="s">
        <v>958</v>
      </c>
      <c r="X20" s="633"/>
      <c r="Y20" s="632"/>
      <c r="Z20" s="693"/>
      <c r="AC20" s="692">
        <f>AC19*4/AF19</f>
        <v>0.14881334188582426</v>
      </c>
      <c r="AD20" s="692">
        <f>AD19*9/AF19</f>
        <v>0.27132777421423987</v>
      </c>
      <c r="AE20" s="692">
        <f>AE19*4/AF19</f>
        <v>0.5798588838999359</v>
      </c>
    </row>
    <row r="21" spans="2:32" s="711" customFormat="1" ht="27.95" customHeight="1">
      <c r="B21" s="755">
        <v>2</v>
      </c>
      <c r="C21" s="702"/>
      <c r="D21" s="715" t="str">
        <f>'國華1-2月菜單'!I30</f>
        <v>地瓜糙米飯</v>
      </c>
      <c r="E21" s="754" t="s">
        <v>853</v>
      </c>
      <c r="F21" s="750"/>
      <c r="G21" s="753" t="str">
        <f>'國華1-2月菜單'!I31</f>
        <v xml:space="preserve">  紅燒扣肉(醃)</v>
      </c>
      <c r="H21" s="714" t="s">
        <v>850</v>
      </c>
      <c r="I21" s="752"/>
      <c r="J21" s="751" t="str">
        <f>'國華1-2月菜單'!I32</f>
        <v xml:space="preserve">   醬汁餛飩(加)  </v>
      </c>
      <c r="K21" s="714" t="s">
        <v>850</v>
      </c>
      <c r="L21" s="714"/>
      <c r="M21" s="750" t="str">
        <f>'國華1-2月菜單'!I33</f>
        <v xml:space="preserve">  海鮮冬瓜(海) </v>
      </c>
      <c r="N21" s="749" t="s">
        <v>850</v>
      </c>
      <c r="O21" s="748"/>
      <c r="P21" s="729" t="str">
        <f>'國華1-2月菜單'!I34</f>
        <v>深色蔬菜</v>
      </c>
      <c r="Q21" s="496" t="s">
        <v>851</v>
      </c>
      <c r="R21" s="496"/>
      <c r="S21" s="496" t="str">
        <f>'國華1-2月菜單'!I35</f>
        <v>味噌豆腐湯(豆)</v>
      </c>
      <c r="T21" s="747" t="s">
        <v>850</v>
      </c>
      <c r="U21" s="496"/>
      <c r="V21" s="520"/>
      <c r="W21" s="712" t="s">
        <v>957</v>
      </c>
      <c r="X21" s="676" t="s">
        <v>849</v>
      </c>
      <c r="Y21" s="513">
        <v>5.6</v>
      </c>
      <c r="Z21" s="683"/>
      <c r="AA21" s="683"/>
      <c r="AB21" s="684"/>
      <c r="AC21" s="683" t="s">
        <v>893</v>
      </c>
      <c r="AD21" s="683" t="s">
        <v>892</v>
      </c>
      <c r="AE21" s="683" t="s">
        <v>891</v>
      </c>
      <c r="AF21" s="683" t="s">
        <v>890</v>
      </c>
    </row>
    <row r="22" spans="2:32" s="732" customFormat="1" ht="27.75" customHeight="1">
      <c r="B22" s="746" t="s">
        <v>86</v>
      </c>
      <c r="C22" s="727"/>
      <c r="D22" s="466" t="s">
        <v>889</v>
      </c>
      <c r="E22" s="466"/>
      <c r="F22" s="454">
        <v>70</v>
      </c>
      <c r="G22" s="457" t="s">
        <v>956</v>
      </c>
      <c r="H22" s="444" t="s">
        <v>955</v>
      </c>
      <c r="I22" s="455">
        <v>20</v>
      </c>
      <c r="J22" s="454" t="s">
        <v>954</v>
      </c>
      <c r="K22" s="454" t="s">
        <v>886</v>
      </c>
      <c r="L22" s="454">
        <v>30</v>
      </c>
      <c r="M22" s="454" t="s">
        <v>953</v>
      </c>
      <c r="N22" s="454"/>
      <c r="O22" s="454">
        <v>50</v>
      </c>
      <c r="P22" s="454" t="s">
        <v>459</v>
      </c>
      <c r="Q22" s="454"/>
      <c r="R22" s="454">
        <v>100</v>
      </c>
      <c r="S22" s="454" t="s">
        <v>884</v>
      </c>
      <c r="T22" s="454" t="s">
        <v>883</v>
      </c>
      <c r="U22" s="454">
        <v>20</v>
      </c>
      <c r="V22" s="520"/>
      <c r="W22" s="694" t="s">
        <v>882</v>
      </c>
      <c r="X22" s="673" t="s">
        <v>881</v>
      </c>
      <c r="Y22" s="433">
        <v>2.2000000000000002</v>
      </c>
      <c r="Z22" s="735"/>
      <c r="AA22" s="710" t="s">
        <v>880</v>
      </c>
      <c r="AB22" s="684">
        <v>6</v>
      </c>
      <c r="AC22" s="684">
        <f>AB22*2</f>
        <v>12</v>
      </c>
      <c r="AD22" s="684"/>
      <c r="AE22" s="684">
        <f>AB22*15</f>
        <v>90</v>
      </c>
      <c r="AF22" s="684">
        <f>AC22*4+AE22*4</f>
        <v>408</v>
      </c>
    </row>
    <row r="23" spans="2:32" s="732" customFormat="1" ht="27.95" customHeight="1">
      <c r="B23" s="746">
        <v>18</v>
      </c>
      <c r="C23" s="727"/>
      <c r="D23" s="466" t="s">
        <v>952</v>
      </c>
      <c r="E23" s="466"/>
      <c r="F23" s="454">
        <v>20</v>
      </c>
      <c r="G23" s="505" t="s">
        <v>871</v>
      </c>
      <c r="H23" s="444"/>
      <c r="I23" s="504">
        <v>50</v>
      </c>
      <c r="J23" s="466" t="s">
        <v>951</v>
      </c>
      <c r="K23" s="466"/>
      <c r="L23" s="466"/>
      <c r="M23" s="454" t="s">
        <v>950</v>
      </c>
      <c r="N23" s="454"/>
      <c r="O23" s="444">
        <v>7</v>
      </c>
      <c r="P23" s="454"/>
      <c r="Q23" s="454"/>
      <c r="R23" s="454"/>
      <c r="S23" s="444" t="s">
        <v>949</v>
      </c>
      <c r="T23" s="467"/>
      <c r="U23" s="454">
        <v>3</v>
      </c>
      <c r="V23" s="520"/>
      <c r="W23" s="700" t="s">
        <v>28</v>
      </c>
      <c r="X23" s="669" t="s">
        <v>874</v>
      </c>
      <c r="Y23" s="433">
        <v>1.9</v>
      </c>
      <c r="Z23" s="733"/>
      <c r="AA23" s="708" t="s">
        <v>873</v>
      </c>
      <c r="AB23" s="684">
        <v>2</v>
      </c>
      <c r="AC23" s="707">
        <f>AB23*7</f>
        <v>14</v>
      </c>
      <c r="AD23" s="684">
        <f>AB23*5</f>
        <v>10</v>
      </c>
      <c r="AE23" s="684" t="s">
        <v>862</v>
      </c>
      <c r="AF23" s="706">
        <f>AC23*4+AD23*9</f>
        <v>146</v>
      </c>
    </row>
    <row r="24" spans="2:32" s="732" customFormat="1" ht="27.95" customHeight="1">
      <c r="B24" s="746" t="s">
        <v>103</v>
      </c>
      <c r="C24" s="727"/>
      <c r="D24" s="466" t="s">
        <v>948</v>
      </c>
      <c r="E24" s="503"/>
      <c r="F24" s="454">
        <v>23</v>
      </c>
      <c r="G24" s="462"/>
      <c r="H24" s="454"/>
      <c r="I24" s="454"/>
      <c r="J24" s="454"/>
      <c r="K24" s="503"/>
      <c r="L24" s="454"/>
      <c r="M24" s="466" t="s">
        <v>876</v>
      </c>
      <c r="N24" s="466"/>
      <c r="O24" s="466">
        <v>5</v>
      </c>
      <c r="P24" s="454"/>
      <c r="Q24" s="454"/>
      <c r="R24" s="444"/>
      <c r="S24" s="475" t="s">
        <v>861</v>
      </c>
      <c r="T24" s="544"/>
      <c r="U24" s="625">
        <v>0.02</v>
      </c>
      <c r="V24" s="520"/>
      <c r="W24" s="694" t="s">
        <v>933</v>
      </c>
      <c r="X24" s="669" t="s">
        <v>869</v>
      </c>
      <c r="Y24" s="433">
        <v>2.2999999999999998</v>
      </c>
      <c r="Z24" s="735"/>
      <c r="AA24" s="683" t="s">
        <v>868</v>
      </c>
      <c r="AB24" s="684">
        <v>1.5</v>
      </c>
      <c r="AC24" s="684">
        <f>AB24*1</f>
        <v>1.5</v>
      </c>
      <c r="AD24" s="684" t="s">
        <v>862</v>
      </c>
      <c r="AE24" s="684">
        <f>AB24*5</f>
        <v>7.5</v>
      </c>
      <c r="AF24" s="684">
        <f>AC24*4+AE24*4</f>
        <v>36</v>
      </c>
    </row>
    <row r="25" spans="2:32" s="732" customFormat="1" ht="27.95" customHeight="1">
      <c r="B25" s="745" t="s">
        <v>947</v>
      </c>
      <c r="C25" s="727"/>
      <c r="D25" s="536"/>
      <c r="E25" s="467"/>
      <c r="F25" s="585"/>
      <c r="G25" s="545"/>
      <c r="H25" s="472"/>
      <c r="I25" s="455"/>
      <c r="J25" s="475"/>
      <c r="K25" s="605"/>
      <c r="L25" s="647"/>
      <c r="M25" s="454" t="s">
        <v>946</v>
      </c>
      <c r="N25" s="467"/>
      <c r="O25" s="454">
        <v>5</v>
      </c>
      <c r="P25" s="466"/>
      <c r="Q25" s="466"/>
      <c r="R25" s="466"/>
      <c r="S25" s="462"/>
      <c r="T25" s="467"/>
      <c r="U25" s="454"/>
      <c r="V25" s="520"/>
      <c r="W25" s="700" t="s">
        <v>30</v>
      </c>
      <c r="X25" s="669" t="s">
        <v>864</v>
      </c>
      <c r="Y25" s="433">
        <v>0</v>
      </c>
      <c r="Z25" s="733"/>
      <c r="AA25" s="683" t="s">
        <v>863</v>
      </c>
      <c r="AB25" s="684">
        <v>2.5</v>
      </c>
      <c r="AC25" s="684"/>
      <c r="AD25" s="684">
        <f>AB25*5</f>
        <v>12.5</v>
      </c>
      <c r="AE25" s="684" t="s">
        <v>862</v>
      </c>
      <c r="AF25" s="684">
        <f>AD25*9</f>
        <v>112.5</v>
      </c>
    </row>
    <row r="26" spans="2:32" s="732" customFormat="1" ht="27.95" customHeight="1">
      <c r="B26" s="745"/>
      <c r="C26" s="727"/>
      <c r="D26" s="536"/>
      <c r="E26" s="467"/>
      <c r="F26" s="585"/>
      <c r="G26" s="457"/>
      <c r="H26" s="456"/>
      <c r="I26" s="455"/>
      <c r="J26" s="545"/>
      <c r="K26" s="466"/>
      <c r="L26" s="466"/>
      <c r="M26" s="454" t="s">
        <v>945</v>
      </c>
      <c r="N26" s="467"/>
      <c r="O26" s="454">
        <v>5</v>
      </c>
      <c r="P26" s="454"/>
      <c r="Q26" s="467"/>
      <c r="R26" s="454"/>
      <c r="S26" s="444"/>
      <c r="T26" s="467"/>
      <c r="U26" s="454"/>
      <c r="V26" s="520"/>
      <c r="W26" s="694" t="s">
        <v>895</v>
      </c>
      <c r="X26" s="666" t="s">
        <v>859</v>
      </c>
      <c r="Y26" s="433">
        <v>0</v>
      </c>
      <c r="Z26" s="735"/>
      <c r="AA26" s="683" t="s">
        <v>858</v>
      </c>
      <c r="AB26" s="684"/>
      <c r="AC26" s="683"/>
      <c r="AD26" s="683"/>
      <c r="AE26" s="683">
        <f>AB26*15</f>
        <v>0</v>
      </c>
      <c r="AF26" s="683"/>
    </row>
    <row r="27" spans="2:32" s="732" customFormat="1" ht="27.95" customHeight="1">
      <c r="B27" s="464" t="s">
        <v>857</v>
      </c>
      <c r="C27" s="744"/>
      <c r="D27" s="503"/>
      <c r="E27" s="503"/>
      <c r="F27" s="466"/>
      <c r="G27" s="682"/>
      <c r="H27" s="743"/>
      <c r="I27" s="682"/>
      <c r="J27" s="454"/>
      <c r="K27" s="742"/>
      <c r="L27" s="454"/>
      <c r="M27" s="444" t="s">
        <v>944</v>
      </c>
      <c r="N27" s="678"/>
      <c r="O27" s="444">
        <v>15</v>
      </c>
      <c r="P27" s="454"/>
      <c r="Q27" s="467"/>
      <c r="R27" s="454"/>
      <c r="S27" s="475"/>
      <c r="T27" s="544"/>
      <c r="U27" s="543"/>
      <c r="V27" s="520"/>
      <c r="W27" s="700" t="s">
        <v>116</v>
      </c>
      <c r="X27" s="664"/>
      <c r="Y27" s="433"/>
      <c r="Z27" s="733"/>
      <c r="AA27" s="683"/>
      <c r="AB27" s="684"/>
      <c r="AC27" s="683">
        <f>SUM(AC22:AC26)</f>
        <v>27.5</v>
      </c>
      <c r="AD27" s="683">
        <f>SUM(AD22:AD26)</f>
        <v>22.5</v>
      </c>
      <c r="AE27" s="683">
        <f>SUM(AE22:AE26)</f>
        <v>97.5</v>
      </c>
      <c r="AF27" s="683">
        <f>AC27*4+AD27*9+AE27*4</f>
        <v>702.5</v>
      </c>
    </row>
    <row r="28" spans="2:32" s="732" customFormat="1" ht="27.95" customHeight="1" thickBot="1">
      <c r="B28" s="741"/>
      <c r="C28" s="740"/>
      <c r="D28" s="454"/>
      <c r="E28" s="467"/>
      <c r="F28" s="454"/>
      <c r="G28" s="485"/>
      <c r="H28" s="478"/>
      <c r="I28" s="485"/>
      <c r="J28" s="444"/>
      <c r="K28" s="509"/>
      <c r="L28" s="444"/>
      <c r="M28" s="739"/>
      <c r="N28" s="738"/>
      <c r="O28" s="737"/>
      <c r="P28" s="462"/>
      <c r="Q28" s="736"/>
      <c r="R28" s="462"/>
      <c r="S28" s="485"/>
      <c r="T28" s="478"/>
      <c r="U28" s="485"/>
      <c r="V28" s="520"/>
      <c r="W28" s="694" t="s">
        <v>943</v>
      </c>
      <c r="X28" s="717"/>
      <c r="Y28" s="433"/>
      <c r="Z28" s="735"/>
      <c r="AA28" s="733"/>
      <c r="AB28" s="734"/>
      <c r="AC28" s="692">
        <f>AC27*4/AF27</f>
        <v>0.15658362989323843</v>
      </c>
      <c r="AD28" s="692">
        <f>AD27*9/AF27</f>
        <v>0.28825622775800713</v>
      </c>
      <c r="AE28" s="692">
        <f>AE27*4/AF27</f>
        <v>0.55516014234875444</v>
      </c>
      <c r="AF28" s="733"/>
    </row>
    <row r="29" spans="2:32" s="711" customFormat="1" ht="27.95" customHeight="1">
      <c r="B29" s="716">
        <v>2</v>
      </c>
      <c r="C29" s="727"/>
      <c r="D29" s="496" t="str">
        <f>'國華1-2月菜單'!M30</f>
        <v>茄汁肉醬拌麵</v>
      </c>
      <c r="E29" s="496" t="s">
        <v>942</v>
      </c>
      <c r="F29" s="496"/>
      <c r="G29" s="496" t="str">
        <f>'國華1-2月菜單'!M31</f>
        <v xml:space="preserve">   日式腿排   </v>
      </c>
      <c r="H29" s="496" t="s">
        <v>852</v>
      </c>
      <c r="I29" s="496"/>
      <c r="J29" s="496" t="str">
        <f>'國華1-2月菜單'!M32</f>
        <v xml:space="preserve">    鮮肉包(冷)  </v>
      </c>
      <c r="K29" s="496" t="s">
        <v>853</v>
      </c>
      <c r="L29" s="496"/>
      <c r="M29" s="731" t="str">
        <f>'國華1-2月菜單'!M33</f>
        <v xml:space="preserve">   綠炒三味(豆) </v>
      </c>
      <c r="N29" s="730" t="s">
        <v>850</v>
      </c>
      <c r="O29" s="729"/>
      <c r="P29" s="496" t="str">
        <f>'國華1-2月菜單'!M34</f>
        <v>深色蔬菜</v>
      </c>
      <c r="Q29" s="496" t="s">
        <v>851</v>
      </c>
      <c r="R29" s="496"/>
      <c r="S29" s="496" t="str">
        <f>'國華1-2月菜單'!M35</f>
        <v>香筍龍骨湯</v>
      </c>
      <c r="T29" s="496" t="s">
        <v>850</v>
      </c>
      <c r="U29" s="496"/>
      <c r="V29" s="453"/>
      <c r="W29" s="728" t="s">
        <v>29</v>
      </c>
      <c r="X29" s="676" t="s">
        <v>849</v>
      </c>
      <c r="Y29" s="513">
        <v>5.5</v>
      </c>
      <c r="Z29" s="683"/>
      <c r="AA29" s="683"/>
      <c r="AB29" s="684"/>
      <c r="AC29" s="683" t="s">
        <v>893</v>
      </c>
      <c r="AD29" s="683" t="s">
        <v>892</v>
      </c>
      <c r="AE29" s="683" t="s">
        <v>891</v>
      </c>
      <c r="AF29" s="683" t="s">
        <v>890</v>
      </c>
    </row>
    <row r="30" spans="2:32" ht="27.95" customHeight="1">
      <c r="B30" s="705" t="s">
        <v>86</v>
      </c>
      <c r="C30" s="727"/>
      <c r="D30" s="468" t="s">
        <v>941</v>
      </c>
      <c r="E30" s="468"/>
      <c r="F30" s="468">
        <v>135</v>
      </c>
      <c r="G30" s="613" t="s">
        <v>940</v>
      </c>
      <c r="H30" s="613"/>
      <c r="I30" s="613">
        <v>60</v>
      </c>
      <c r="J30" s="489" t="s">
        <v>939</v>
      </c>
      <c r="K30" s="489" t="s">
        <v>938</v>
      </c>
      <c r="L30" s="489">
        <v>30</v>
      </c>
      <c r="M30" s="454" t="s">
        <v>937</v>
      </c>
      <c r="N30" s="454"/>
      <c r="O30" s="454">
        <v>50</v>
      </c>
      <c r="P30" s="529" t="s">
        <v>459</v>
      </c>
      <c r="Q30" s="466"/>
      <c r="R30" s="466">
        <v>100</v>
      </c>
      <c r="S30" s="454" t="s">
        <v>936</v>
      </c>
      <c r="T30" s="454"/>
      <c r="U30" s="460">
        <v>35</v>
      </c>
      <c r="V30" s="453"/>
      <c r="W30" s="718" t="s">
        <v>925</v>
      </c>
      <c r="X30" s="673" t="s">
        <v>881</v>
      </c>
      <c r="Y30" s="433">
        <v>2.2000000000000002</v>
      </c>
      <c r="Z30" s="693"/>
      <c r="AA30" s="710" t="s">
        <v>880</v>
      </c>
      <c r="AB30" s="684">
        <v>6</v>
      </c>
      <c r="AC30" s="684">
        <f>AB30*2</f>
        <v>12</v>
      </c>
      <c r="AD30" s="684"/>
      <c r="AE30" s="684">
        <f>AB30*15</f>
        <v>90</v>
      </c>
      <c r="AF30" s="684">
        <f>AC30*4+AE30*4</f>
        <v>408</v>
      </c>
    </row>
    <row r="31" spans="2:32" ht="27.95" customHeight="1">
      <c r="B31" s="705">
        <v>19</v>
      </c>
      <c r="C31" s="727"/>
      <c r="D31" s="468" t="s">
        <v>888</v>
      </c>
      <c r="E31" s="468"/>
      <c r="F31" s="468">
        <v>10</v>
      </c>
      <c r="G31" s="466"/>
      <c r="H31" s="466"/>
      <c r="I31" s="466"/>
      <c r="J31" s="454"/>
      <c r="K31" s="454"/>
      <c r="L31" s="454"/>
      <c r="M31" s="454" t="s">
        <v>935</v>
      </c>
      <c r="N31" s="454" t="s">
        <v>883</v>
      </c>
      <c r="O31" s="454">
        <v>5</v>
      </c>
      <c r="P31" s="455"/>
      <c r="Q31" s="454"/>
      <c r="R31" s="454"/>
      <c r="S31" s="457" t="s">
        <v>934</v>
      </c>
      <c r="T31" s="472"/>
      <c r="U31" s="455">
        <v>2</v>
      </c>
      <c r="V31" s="453"/>
      <c r="W31" s="725" t="s">
        <v>28</v>
      </c>
      <c r="X31" s="669" t="s">
        <v>874</v>
      </c>
      <c r="Y31" s="433">
        <v>1.8</v>
      </c>
      <c r="Z31" s="683"/>
      <c r="AA31" s="708" t="s">
        <v>873</v>
      </c>
      <c r="AB31" s="684">
        <v>2.2999999999999998</v>
      </c>
      <c r="AC31" s="707">
        <f>AB31*7</f>
        <v>16.099999999999998</v>
      </c>
      <c r="AD31" s="684">
        <f>AB31*5</f>
        <v>11.5</v>
      </c>
      <c r="AE31" s="684" t="s">
        <v>862</v>
      </c>
      <c r="AF31" s="706">
        <f>AC31*4+AD31*9</f>
        <v>167.89999999999998</v>
      </c>
    </row>
    <row r="32" spans="2:32" ht="27.95" customHeight="1">
      <c r="B32" s="705" t="s">
        <v>103</v>
      </c>
      <c r="C32" s="727"/>
      <c r="D32" s="468" t="s">
        <v>924</v>
      </c>
      <c r="E32" s="459"/>
      <c r="F32" s="468">
        <v>15</v>
      </c>
      <c r="G32" s="466"/>
      <c r="H32" s="466"/>
      <c r="I32" s="466"/>
      <c r="J32" s="542"/>
      <c r="K32" s="607"/>
      <c r="L32" s="529"/>
      <c r="M32" s="444" t="s">
        <v>876</v>
      </c>
      <c r="N32" s="444"/>
      <c r="O32" s="444">
        <v>3</v>
      </c>
      <c r="P32" s="454"/>
      <c r="Q32" s="467"/>
      <c r="R32" s="454"/>
      <c r="S32" s="457"/>
      <c r="T32" s="472"/>
      <c r="U32" s="455"/>
      <c r="V32" s="453"/>
      <c r="W32" s="718" t="s">
        <v>933</v>
      </c>
      <c r="X32" s="669" t="s">
        <v>869</v>
      </c>
      <c r="Y32" s="433">
        <v>2.5</v>
      </c>
      <c r="Z32" s="693"/>
      <c r="AA32" s="683" t="s">
        <v>868</v>
      </c>
      <c r="AB32" s="684">
        <v>1.5</v>
      </c>
      <c r="AC32" s="684">
        <f>AB32*1</f>
        <v>1.5</v>
      </c>
      <c r="AD32" s="684" t="s">
        <v>862</v>
      </c>
      <c r="AE32" s="684">
        <f>AB32*5</f>
        <v>7.5</v>
      </c>
      <c r="AF32" s="684">
        <f>AC32*4+AE32*4</f>
        <v>36</v>
      </c>
    </row>
    <row r="33" spans="2:32" ht="27.95" customHeight="1">
      <c r="B33" s="703" t="s">
        <v>932</v>
      </c>
      <c r="C33" s="727"/>
      <c r="D33" s="468" t="s">
        <v>876</v>
      </c>
      <c r="E33" s="459"/>
      <c r="F33" s="468">
        <v>5</v>
      </c>
      <c r="G33" s="466"/>
      <c r="H33" s="503"/>
      <c r="I33" s="466"/>
      <c r="J33" s="466"/>
      <c r="K33" s="466"/>
      <c r="L33" s="466"/>
      <c r="M33" s="458" t="s">
        <v>896</v>
      </c>
      <c r="N33" s="459"/>
      <c r="O33" s="468">
        <v>2</v>
      </c>
      <c r="P33" s="454"/>
      <c r="Q33" s="454"/>
      <c r="R33" s="454"/>
      <c r="S33" s="466"/>
      <c r="T33" s="466"/>
      <c r="U33" s="466"/>
      <c r="V33" s="453"/>
      <c r="W33" s="725" t="s">
        <v>30</v>
      </c>
      <c r="X33" s="669" t="s">
        <v>864</v>
      </c>
      <c r="Y33" s="433">
        <v>0</v>
      </c>
      <c r="Z33" s="683"/>
      <c r="AA33" s="683" t="s">
        <v>863</v>
      </c>
      <c r="AB33" s="684">
        <v>2.5</v>
      </c>
      <c r="AC33" s="684"/>
      <c r="AD33" s="684">
        <f>AB33*5</f>
        <v>12.5</v>
      </c>
      <c r="AE33" s="684" t="s">
        <v>862</v>
      </c>
      <c r="AF33" s="684">
        <f>AD33*9</f>
        <v>112.5</v>
      </c>
    </row>
    <row r="34" spans="2:32" ht="27.95" customHeight="1">
      <c r="B34" s="703"/>
      <c r="C34" s="727"/>
      <c r="D34" s="485" t="s">
        <v>902</v>
      </c>
      <c r="E34" s="478"/>
      <c r="F34" s="485">
        <v>10</v>
      </c>
      <c r="G34" s="454"/>
      <c r="H34" s="454"/>
      <c r="I34" s="454"/>
      <c r="J34" s="542"/>
      <c r="K34" s="607"/>
      <c r="L34" s="529"/>
      <c r="M34" s="454"/>
      <c r="N34" s="454"/>
      <c r="O34" s="454"/>
      <c r="P34" s="454"/>
      <c r="Q34" s="467"/>
      <c r="R34" s="454"/>
      <c r="S34" s="416"/>
      <c r="T34" s="646"/>
      <c r="U34" s="416"/>
      <c r="V34" s="453"/>
      <c r="W34" s="718" t="s">
        <v>931</v>
      </c>
      <c r="X34" s="666" t="s">
        <v>859</v>
      </c>
      <c r="Y34" s="433">
        <v>0</v>
      </c>
      <c r="Z34" s="693"/>
      <c r="AA34" s="683" t="s">
        <v>858</v>
      </c>
      <c r="AB34" s="684">
        <v>1</v>
      </c>
      <c r="AE34" s="683">
        <f>AB34*15</f>
        <v>15</v>
      </c>
    </row>
    <row r="35" spans="2:32" ht="27.95" customHeight="1">
      <c r="B35" s="464" t="s">
        <v>857</v>
      </c>
      <c r="C35" s="726"/>
      <c r="D35" s="468" t="s">
        <v>930</v>
      </c>
      <c r="E35" s="459"/>
      <c r="F35" s="468">
        <v>5</v>
      </c>
      <c r="G35" s="454"/>
      <c r="H35" s="467"/>
      <c r="I35" s="454"/>
      <c r="J35" s="485"/>
      <c r="K35" s="478"/>
      <c r="L35" s="485"/>
      <c r="M35" s="444"/>
      <c r="N35" s="444"/>
      <c r="O35" s="444"/>
      <c r="P35" s="466"/>
      <c r="Q35" s="466"/>
      <c r="R35" s="466"/>
      <c r="S35" s="530"/>
      <c r="T35" s="478"/>
      <c r="U35" s="485"/>
      <c r="V35" s="453"/>
      <c r="W35" s="725" t="s">
        <v>116</v>
      </c>
      <c r="X35" s="664"/>
      <c r="Y35" s="433"/>
      <c r="Z35" s="683"/>
      <c r="AC35" s="683">
        <f>SUM(AC30:AC34)</f>
        <v>29.599999999999998</v>
      </c>
      <c r="AD35" s="683">
        <f>SUM(AD30:AD34)</f>
        <v>24</v>
      </c>
      <c r="AE35" s="683">
        <f>SUM(AE30:AE34)</f>
        <v>112.5</v>
      </c>
      <c r="AF35" s="683">
        <f>AC35*4+AD35*9+AE35*4</f>
        <v>784.4</v>
      </c>
    </row>
    <row r="36" spans="2:32" ht="27.95" customHeight="1">
      <c r="B36" s="724"/>
      <c r="C36" s="723"/>
      <c r="D36" s="722"/>
      <c r="E36" s="467"/>
      <c r="F36" s="608"/>
      <c r="G36" s="719"/>
      <c r="H36" s="478"/>
      <c r="I36" s="485"/>
      <c r="J36" s="721"/>
      <c r="K36" s="720"/>
      <c r="L36" s="719"/>
      <c r="M36" s="458"/>
      <c r="N36" s="459"/>
      <c r="O36" s="468"/>
      <c r="P36" s="485"/>
      <c r="Q36" s="478"/>
      <c r="R36" s="485"/>
      <c r="S36" s="485"/>
      <c r="T36" s="478"/>
      <c r="U36" s="485"/>
      <c r="V36" s="453"/>
      <c r="W36" s="718" t="s">
        <v>929</v>
      </c>
      <c r="X36" s="717"/>
      <c r="Y36" s="433"/>
      <c r="Z36" s="693"/>
      <c r="AC36" s="692">
        <f>AC35*4/AF35</f>
        <v>0.15094339622641509</v>
      </c>
      <c r="AD36" s="692">
        <f>AD35*9/AF35</f>
        <v>0.27536970933197347</v>
      </c>
      <c r="AE36" s="692">
        <f>AE35*4/AF35</f>
        <v>0.57368689444161147</v>
      </c>
    </row>
    <row r="37" spans="2:32" s="711" customFormat="1" ht="27.95" customHeight="1">
      <c r="B37" s="716">
        <v>2</v>
      </c>
      <c r="C37" s="702"/>
      <c r="D37" s="715" t="str">
        <f>'國華1-2月菜單'!Q30</f>
        <v>香Q米飯</v>
      </c>
      <c r="E37" s="714" t="s">
        <v>853</v>
      </c>
      <c r="F37" s="714"/>
      <c r="G37" s="714" t="str">
        <f>'國華1-2月菜單'!Q31</f>
        <v>卡拉雞米花(炸加)</v>
      </c>
      <c r="H37" s="714" t="s">
        <v>910</v>
      </c>
      <c r="I37" s="714"/>
      <c r="J37" s="714" t="str">
        <f>'國華1-2月菜單'!Q32</f>
        <v>古都肉燥(豆)</v>
      </c>
      <c r="K37" s="714" t="s">
        <v>850</v>
      </c>
      <c r="L37" s="714"/>
      <c r="M37" s="714" t="str">
        <f>'國華1-2月菜單'!Q33</f>
        <v xml:space="preserve">  金穗小魚蛋(海)</v>
      </c>
      <c r="N37" s="714" t="s">
        <v>851</v>
      </c>
      <c r="O37" s="714"/>
      <c r="P37" s="714" t="str">
        <f>'國華1-2月菜單'!Q34</f>
        <v>有機深色蔬菜</v>
      </c>
      <c r="Q37" s="714" t="s">
        <v>851</v>
      </c>
      <c r="R37" s="714"/>
      <c r="S37" s="714" t="str">
        <f>'國華1-2月菜單'!Q35</f>
        <v>蘿蔔肉絲湯</v>
      </c>
      <c r="T37" s="714" t="s">
        <v>850</v>
      </c>
      <c r="U37" s="713"/>
      <c r="V37" s="643"/>
      <c r="W37" s="712" t="s">
        <v>29</v>
      </c>
      <c r="X37" s="676" t="s">
        <v>849</v>
      </c>
      <c r="Y37" s="513">
        <v>5.5</v>
      </c>
      <c r="Z37" s="683"/>
      <c r="AA37" s="683"/>
      <c r="AB37" s="684"/>
      <c r="AC37" s="683" t="s">
        <v>893</v>
      </c>
      <c r="AD37" s="683" t="s">
        <v>892</v>
      </c>
      <c r="AE37" s="683" t="s">
        <v>891</v>
      </c>
      <c r="AF37" s="683" t="s">
        <v>890</v>
      </c>
    </row>
    <row r="38" spans="2:32" ht="27.95" customHeight="1">
      <c r="B38" s="705" t="s">
        <v>86</v>
      </c>
      <c r="C38" s="702"/>
      <c r="D38" s="454" t="s">
        <v>889</v>
      </c>
      <c r="E38" s="454"/>
      <c r="F38" s="454">
        <v>100</v>
      </c>
      <c r="G38" s="466" t="s">
        <v>928</v>
      </c>
      <c r="H38" s="466" t="s">
        <v>886</v>
      </c>
      <c r="I38" s="444">
        <v>50</v>
      </c>
      <c r="J38" s="457" t="s">
        <v>927</v>
      </c>
      <c r="K38" s="472" t="s">
        <v>883</v>
      </c>
      <c r="L38" s="527">
        <v>20</v>
      </c>
      <c r="M38" s="454" t="s">
        <v>902</v>
      </c>
      <c r="N38" s="503"/>
      <c r="O38" s="454">
        <v>40</v>
      </c>
      <c r="P38" s="466" t="s">
        <v>926</v>
      </c>
      <c r="Q38" s="466"/>
      <c r="R38" s="466">
        <v>70</v>
      </c>
      <c r="S38" s="454" t="s">
        <v>903</v>
      </c>
      <c r="T38" s="454"/>
      <c r="U38" s="454">
        <v>32</v>
      </c>
      <c r="V38" s="453"/>
      <c r="W38" s="694" t="s">
        <v>925</v>
      </c>
      <c r="X38" s="673" t="s">
        <v>881</v>
      </c>
      <c r="Y38" s="433">
        <v>2.5</v>
      </c>
      <c r="Z38" s="693"/>
      <c r="AA38" s="710" t="s">
        <v>880</v>
      </c>
      <c r="AB38" s="684">
        <v>6</v>
      </c>
      <c r="AC38" s="684">
        <f>AB38*2</f>
        <v>12</v>
      </c>
      <c r="AD38" s="684"/>
      <c r="AE38" s="684">
        <f>AB38*15</f>
        <v>90</v>
      </c>
      <c r="AF38" s="684">
        <f>AC38*4+AE38*4</f>
        <v>408</v>
      </c>
    </row>
    <row r="39" spans="2:32" ht="27.95" customHeight="1">
      <c r="B39" s="705">
        <v>20</v>
      </c>
      <c r="C39" s="702"/>
      <c r="D39" s="454"/>
      <c r="E39" s="454"/>
      <c r="F39" s="454"/>
      <c r="G39" s="542"/>
      <c r="H39" s="709"/>
      <c r="I39" s="529"/>
      <c r="J39" s="457" t="s">
        <v>924</v>
      </c>
      <c r="K39" s="472"/>
      <c r="L39" s="527">
        <v>30</v>
      </c>
      <c r="M39" s="454" t="s">
        <v>923</v>
      </c>
      <c r="N39" s="466" t="s">
        <v>922</v>
      </c>
      <c r="O39" s="454">
        <v>7</v>
      </c>
      <c r="P39" s="466"/>
      <c r="Q39" s="466"/>
      <c r="R39" s="466"/>
      <c r="S39" s="454" t="s">
        <v>876</v>
      </c>
      <c r="T39" s="454"/>
      <c r="U39" s="454">
        <v>3</v>
      </c>
      <c r="V39" s="453"/>
      <c r="W39" s="700" t="s">
        <v>28</v>
      </c>
      <c r="X39" s="669" t="s">
        <v>874</v>
      </c>
      <c r="Y39" s="433">
        <v>1.7</v>
      </c>
      <c r="Z39" s="683"/>
      <c r="AA39" s="708" t="s">
        <v>873</v>
      </c>
      <c r="AB39" s="684">
        <v>2.2999999999999998</v>
      </c>
      <c r="AC39" s="707">
        <f>AB39*7</f>
        <v>16.099999999999998</v>
      </c>
      <c r="AD39" s="684">
        <f>AB39*5</f>
        <v>11.5</v>
      </c>
      <c r="AE39" s="684" t="s">
        <v>862</v>
      </c>
      <c r="AF39" s="706">
        <f>AC39*4+AD39*9</f>
        <v>167.89999999999998</v>
      </c>
    </row>
    <row r="40" spans="2:32" ht="27.95" customHeight="1">
      <c r="B40" s="705" t="s">
        <v>103</v>
      </c>
      <c r="C40" s="702"/>
      <c r="D40" s="454"/>
      <c r="E40" s="454"/>
      <c r="F40" s="454"/>
      <c r="G40" s="530"/>
      <c r="H40" s="485"/>
      <c r="I40" s="530"/>
      <c r="J40" s="475" t="s">
        <v>876</v>
      </c>
      <c r="K40" s="605"/>
      <c r="L40" s="647">
        <v>10</v>
      </c>
      <c r="M40" s="454" t="s">
        <v>866</v>
      </c>
      <c r="N40" s="503"/>
      <c r="O40" s="454">
        <v>20</v>
      </c>
      <c r="P40" s="454"/>
      <c r="Q40" s="454"/>
      <c r="R40" s="454"/>
      <c r="S40" s="454" t="s">
        <v>921</v>
      </c>
      <c r="T40" s="454"/>
      <c r="U40" s="454">
        <v>2</v>
      </c>
      <c r="V40" s="453"/>
      <c r="W40" s="694" t="s">
        <v>920</v>
      </c>
      <c r="X40" s="669" t="s">
        <v>869</v>
      </c>
      <c r="Y40" s="433">
        <v>2.5</v>
      </c>
      <c r="Z40" s="693"/>
      <c r="AA40" s="683" t="s">
        <v>868</v>
      </c>
      <c r="AB40" s="684">
        <v>1.6</v>
      </c>
      <c r="AC40" s="684">
        <f>AB40*1</f>
        <v>1.6</v>
      </c>
      <c r="AD40" s="684" t="s">
        <v>862</v>
      </c>
      <c r="AE40" s="684">
        <f>AB40*5</f>
        <v>8</v>
      </c>
      <c r="AF40" s="684">
        <f>AC40*4+AE40*4</f>
        <v>38.4</v>
      </c>
    </row>
    <row r="41" spans="2:32" ht="27.95" customHeight="1">
      <c r="B41" s="703" t="s">
        <v>919</v>
      </c>
      <c r="C41" s="702"/>
      <c r="D41" s="467"/>
      <c r="E41" s="467"/>
      <c r="F41" s="454"/>
      <c r="G41" s="530"/>
      <c r="H41" s="485"/>
      <c r="I41" s="530"/>
      <c r="J41" s="462"/>
      <c r="K41" s="485"/>
      <c r="L41" s="530"/>
      <c r="M41" s="444"/>
      <c r="N41" s="472"/>
      <c r="O41" s="704"/>
      <c r="P41" s="536"/>
      <c r="Q41" s="467"/>
      <c r="R41" s="454"/>
      <c r="S41" s="546"/>
      <c r="T41" s="461"/>
      <c r="U41" s="460"/>
      <c r="V41" s="453"/>
      <c r="W41" s="700" t="s">
        <v>30</v>
      </c>
      <c r="X41" s="669" t="s">
        <v>864</v>
      </c>
      <c r="Y41" s="433">
        <v>0</v>
      </c>
      <c r="Z41" s="683"/>
      <c r="AA41" s="683" t="s">
        <v>863</v>
      </c>
      <c r="AB41" s="684">
        <v>2.5</v>
      </c>
      <c r="AC41" s="684"/>
      <c r="AD41" s="684">
        <f>AB41*5</f>
        <v>12.5</v>
      </c>
      <c r="AE41" s="684" t="s">
        <v>862</v>
      </c>
      <c r="AF41" s="684">
        <f>AD41*9</f>
        <v>112.5</v>
      </c>
    </row>
    <row r="42" spans="2:32" ht="27.95" customHeight="1">
      <c r="B42" s="703"/>
      <c r="C42" s="702"/>
      <c r="D42" s="644"/>
      <c r="E42" s="607"/>
      <c r="F42" s="529"/>
      <c r="G42" s="530"/>
      <c r="H42" s="478"/>
      <c r="I42" s="530"/>
      <c r="J42" s="462"/>
      <c r="K42" s="454"/>
      <c r="L42" s="462"/>
      <c r="M42" s="462"/>
      <c r="N42" s="472"/>
      <c r="O42" s="455"/>
      <c r="P42" s="534"/>
      <c r="Q42" s="509"/>
      <c r="R42" s="533"/>
      <c r="S42" s="466"/>
      <c r="T42" s="466"/>
      <c r="U42" s="466"/>
      <c r="V42" s="453"/>
      <c r="W42" s="694" t="s">
        <v>918</v>
      </c>
      <c r="X42" s="666" t="s">
        <v>859</v>
      </c>
      <c r="Y42" s="433">
        <v>0</v>
      </c>
      <c r="Z42" s="693"/>
      <c r="AA42" s="683" t="s">
        <v>858</v>
      </c>
      <c r="AE42" s="683">
        <f>AB42*15</f>
        <v>0</v>
      </c>
    </row>
    <row r="43" spans="2:32" ht="27.95" customHeight="1">
      <c r="B43" s="464" t="s">
        <v>857</v>
      </c>
      <c r="C43" s="701"/>
      <c r="D43" s="544"/>
      <c r="E43" s="456"/>
      <c r="F43" s="472"/>
      <c r="G43" s="530"/>
      <c r="H43" s="485"/>
      <c r="I43" s="530"/>
      <c r="J43" s="462"/>
      <c r="K43" s="454"/>
      <c r="L43" s="454"/>
      <c r="M43" s="472"/>
      <c r="N43" s="472"/>
      <c r="O43" s="455"/>
      <c r="P43" s="534"/>
      <c r="Q43" s="509"/>
      <c r="R43" s="533"/>
      <c r="S43" s="454"/>
      <c r="T43" s="467"/>
      <c r="U43" s="454"/>
      <c r="V43" s="453"/>
      <c r="W43" s="700" t="s">
        <v>116</v>
      </c>
      <c r="X43" s="664"/>
      <c r="Y43" s="433"/>
      <c r="Z43" s="683"/>
      <c r="AC43" s="683">
        <f>SUM(AC38:AC42)</f>
        <v>29.7</v>
      </c>
      <c r="AD43" s="683">
        <f>SUM(AD38:AD42)</f>
        <v>24</v>
      </c>
      <c r="AE43" s="683">
        <f>SUM(AE38:AE42)</f>
        <v>98</v>
      </c>
      <c r="AF43" s="683">
        <f>AC43*4+AD43*9+AE43*4</f>
        <v>726.8</v>
      </c>
    </row>
    <row r="44" spans="2:32" ht="27.95" customHeight="1" thickBot="1">
      <c r="B44" s="699"/>
      <c r="C44" s="698"/>
      <c r="D44" s="581"/>
      <c r="E44" s="583"/>
      <c r="F44" s="579"/>
      <c r="G44" s="697"/>
      <c r="H44" s="696"/>
      <c r="I44" s="695"/>
      <c r="J44" s="695"/>
      <c r="K44" s="696"/>
      <c r="L44" s="695"/>
      <c r="M44" s="454"/>
      <c r="N44" s="454"/>
      <c r="O44" s="454"/>
      <c r="P44" s="534"/>
      <c r="Q44" s="509"/>
      <c r="R44" s="533"/>
      <c r="S44" s="695"/>
      <c r="T44" s="696"/>
      <c r="U44" s="695"/>
      <c r="V44" s="436"/>
      <c r="W44" s="694" t="s">
        <v>917</v>
      </c>
      <c r="X44" s="677"/>
      <c r="Y44" s="433"/>
      <c r="Z44" s="693"/>
      <c r="AC44" s="692">
        <f>AC43*4/AF43</f>
        <v>0.16345624656026417</v>
      </c>
      <c r="AD44" s="692">
        <f>AD43*9/AF43</f>
        <v>0.29719317556411667</v>
      </c>
      <c r="AE44" s="692">
        <f>AE43*4/AF43</f>
        <v>0.53935057787561924</v>
      </c>
    </row>
    <row r="45" spans="2:32" ht="21.75" customHeight="1">
      <c r="C45" s="683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1"/>
      <c r="X45" s="691"/>
      <c r="Y45" s="691"/>
      <c r="Z45" s="690"/>
    </row>
  </sheetData>
  <mergeCells count="14">
    <mergeCell ref="B1:Y1"/>
    <mergeCell ref="B2:G2"/>
    <mergeCell ref="C5:C10"/>
    <mergeCell ref="B9:B10"/>
    <mergeCell ref="C13:C18"/>
    <mergeCell ref="B17:B18"/>
    <mergeCell ref="V5:V44"/>
    <mergeCell ref="J45:Y45"/>
    <mergeCell ref="C29:C34"/>
    <mergeCell ref="B33:B34"/>
    <mergeCell ref="C37:C42"/>
    <mergeCell ref="B41:B42"/>
    <mergeCell ref="B25:B26"/>
    <mergeCell ref="C21:C26"/>
  </mergeCells>
  <phoneticPr fontId="3" type="noConversion"/>
  <pageMargins left="1.28" right="0.17" top="0.18" bottom="0.17" header="0.5" footer="0.23"/>
  <pageSetup paperSize="9"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view="pageBreakPreview" topLeftCell="A2" zoomScale="70" zoomScaleNormal="40" zoomScaleSheetLayoutView="70" workbookViewId="0">
      <selection activeCell="E41" sqref="E41:H41"/>
    </sheetView>
  </sheetViews>
  <sheetFormatPr defaultRowHeight="20.25"/>
  <cols>
    <col min="1" max="1" width="1.875" style="682" customWidth="1"/>
    <col min="2" max="2" width="4.875" style="689" customWidth="1"/>
    <col min="3" max="3" width="0" style="682" hidden="1" customWidth="1"/>
    <col min="4" max="4" width="18.625" style="682" customWidth="1"/>
    <col min="5" max="5" width="5.625" style="688" customWidth="1"/>
    <col min="6" max="6" width="9.625" style="682" customWidth="1"/>
    <col min="7" max="7" width="18.625" style="682" customWidth="1"/>
    <col min="8" max="8" width="5.625" style="688" customWidth="1"/>
    <col min="9" max="9" width="9.625" style="682" customWidth="1"/>
    <col min="10" max="10" width="18.625" style="682" customWidth="1"/>
    <col min="11" max="11" width="5.625" style="688" customWidth="1"/>
    <col min="12" max="12" width="9.625" style="682" customWidth="1"/>
    <col min="13" max="13" width="18.625" style="682" customWidth="1"/>
    <col min="14" max="14" width="5.625" style="688" customWidth="1"/>
    <col min="15" max="15" width="9.625" style="682" customWidth="1"/>
    <col min="16" max="16" width="18.625" style="682" customWidth="1"/>
    <col min="17" max="17" width="5.625" style="688" customWidth="1"/>
    <col min="18" max="18" width="9.625" style="682" customWidth="1"/>
    <col min="19" max="19" width="18.625" style="682" customWidth="1"/>
    <col min="20" max="20" width="5.625" style="688" customWidth="1"/>
    <col min="21" max="21" width="9.625" style="682" customWidth="1"/>
    <col min="22" max="22" width="12.125" style="687" customWidth="1"/>
    <col min="23" max="23" width="11.75" style="686" customWidth="1"/>
    <col min="24" max="24" width="11.25" style="420" customWidth="1"/>
    <col min="25" max="25" width="6.625" style="685" customWidth="1"/>
    <col min="26" max="26" width="6.625" style="682" customWidth="1"/>
    <col min="27" max="27" width="6" style="683" hidden="1" customWidth="1"/>
    <col min="28" max="28" width="5.5" style="684" hidden="1" customWidth="1"/>
    <col min="29" max="29" width="7.75" style="683" hidden="1" customWidth="1"/>
    <col min="30" max="30" width="8" style="683" hidden="1" customWidth="1"/>
    <col min="31" max="31" width="7.875" style="683" hidden="1" customWidth="1"/>
    <col min="32" max="32" width="7.5" style="683" hidden="1" customWidth="1"/>
    <col min="33" max="16384" width="9" style="682"/>
  </cols>
  <sheetData>
    <row r="1" spans="2:32" s="683" customFormat="1" ht="38.25">
      <c r="B1" s="572" t="s">
        <v>1003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774"/>
      <c r="AB1" s="684"/>
    </row>
    <row r="2" spans="2:32" s="683" customFormat="1" ht="16.5" customHeight="1">
      <c r="B2" s="779"/>
      <c r="C2" s="778"/>
      <c r="D2" s="778"/>
      <c r="E2" s="778"/>
      <c r="F2" s="778"/>
      <c r="G2" s="778"/>
      <c r="H2" s="777"/>
      <c r="I2" s="774"/>
      <c r="J2" s="774"/>
      <c r="K2" s="777"/>
      <c r="L2" s="774"/>
      <c r="M2" s="774"/>
      <c r="N2" s="777"/>
      <c r="O2" s="774"/>
      <c r="P2" s="774"/>
      <c r="Q2" s="777"/>
      <c r="R2" s="774"/>
      <c r="S2" s="774"/>
      <c r="T2" s="777"/>
      <c r="U2" s="774"/>
      <c r="V2" s="776"/>
      <c r="W2" s="775"/>
      <c r="X2" s="567"/>
      <c r="Y2" s="775"/>
      <c r="Z2" s="774"/>
      <c r="AB2" s="684"/>
    </row>
    <row r="3" spans="2:32" s="683" customFormat="1" ht="31.5" customHeight="1" thickBot="1">
      <c r="B3" s="564" t="s">
        <v>915</v>
      </c>
      <c r="C3" s="773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T3" s="772"/>
      <c r="U3" s="772"/>
      <c r="V3" s="771"/>
      <c r="W3" s="770"/>
      <c r="X3" s="560"/>
      <c r="Y3" s="769"/>
      <c r="Z3" s="693"/>
      <c r="AB3" s="684"/>
    </row>
    <row r="4" spans="2:32" s="760" customFormat="1" ht="43.5">
      <c r="B4" s="768" t="s">
        <v>65</v>
      </c>
      <c r="C4" s="767" t="s">
        <v>66</v>
      </c>
      <c r="D4" s="764" t="s">
        <v>67</v>
      </c>
      <c r="E4" s="555" t="s">
        <v>914</v>
      </c>
      <c r="F4" s="764"/>
      <c r="G4" s="764" t="s">
        <v>70</v>
      </c>
      <c r="H4" s="555" t="s">
        <v>914</v>
      </c>
      <c r="I4" s="764"/>
      <c r="J4" s="764" t="s">
        <v>71</v>
      </c>
      <c r="K4" s="816" t="s">
        <v>914</v>
      </c>
      <c r="L4" s="766"/>
      <c r="M4" s="765" t="s">
        <v>71</v>
      </c>
      <c r="N4" s="815" t="s">
        <v>914</v>
      </c>
      <c r="O4" s="814"/>
      <c r="P4" s="764" t="s">
        <v>71</v>
      </c>
      <c r="Q4" s="555" t="s">
        <v>914</v>
      </c>
      <c r="R4" s="764"/>
      <c r="S4" s="765" t="s">
        <v>72</v>
      </c>
      <c r="T4" s="555" t="s">
        <v>914</v>
      </c>
      <c r="U4" s="764"/>
      <c r="V4" s="553" t="s">
        <v>913</v>
      </c>
      <c r="W4" s="763" t="s">
        <v>73</v>
      </c>
      <c r="X4" s="552" t="s">
        <v>912</v>
      </c>
      <c r="Y4" s="762" t="s">
        <v>911</v>
      </c>
      <c r="Z4" s="761"/>
      <c r="AA4" s="710"/>
      <c r="AB4" s="684"/>
      <c r="AC4" s="683"/>
      <c r="AD4" s="683"/>
      <c r="AE4" s="683"/>
      <c r="AF4" s="683"/>
    </row>
    <row r="5" spans="2:32" s="711" customFormat="1" ht="65.099999999999994" customHeight="1">
      <c r="B5" s="716">
        <v>2</v>
      </c>
      <c r="C5" s="727"/>
      <c r="D5" s="496" t="str">
        <f>'國華1-2月菜單'!A39</f>
        <v>香Q米飯</v>
      </c>
      <c r="E5" s="496" t="s">
        <v>853</v>
      </c>
      <c r="F5" s="548" t="s">
        <v>907</v>
      </c>
      <c r="G5" s="496" t="str">
        <f>'國華1-2月菜單'!A40</f>
        <v>香汁雞翅</v>
      </c>
      <c r="H5" s="496" t="s">
        <v>852</v>
      </c>
      <c r="I5" s="548" t="s">
        <v>907</v>
      </c>
      <c r="J5" s="731" t="str">
        <f>'國華1-2月菜單'!A41</f>
        <v xml:space="preserve"> 豆腐絞肉(豆)</v>
      </c>
      <c r="K5" s="756" t="s">
        <v>851</v>
      </c>
      <c r="L5" s="628" t="s">
        <v>907</v>
      </c>
      <c r="M5" s="731" t="str">
        <f>'國華1-2月菜單'!A42</f>
        <v xml:space="preserve"> 時炒鮮菇蛋(海)</v>
      </c>
      <c r="N5" s="730" t="s">
        <v>850</v>
      </c>
      <c r="O5" s="628" t="s">
        <v>907</v>
      </c>
      <c r="P5" s="496" t="str">
        <f>'國華1-2月菜單'!A43</f>
        <v>淺色蔬菜</v>
      </c>
      <c r="Q5" s="496" t="s">
        <v>851</v>
      </c>
      <c r="R5" s="548" t="s">
        <v>907</v>
      </c>
      <c r="S5" s="496" t="str">
        <f>'國華1-2月菜單'!A44</f>
        <v>海芽玉米湯</v>
      </c>
      <c r="T5" s="496" t="s">
        <v>850</v>
      </c>
      <c r="U5" s="548" t="s">
        <v>907</v>
      </c>
      <c r="V5" s="547" t="s">
        <v>906</v>
      </c>
      <c r="W5" s="712" t="s">
        <v>29</v>
      </c>
      <c r="X5" s="676" t="s">
        <v>849</v>
      </c>
      <c r="Y5" s="594">
        <v>5.0999999999999996</v>
      </c>
      <c r="Z5" s="683"/>
      <c r="AA5" s="683"/>
      <c r="AB5" s="684"/>
      <c r="AC5" s="683" t="s">
        <v>893</v>
      </c>
      <c r="AD5" s="683" t="s">
        <v>892</v>
      </c>
      <c r="AE5" s="683" t="s">
        <v>891</v>
      </c>
      <c r="AF5" s="683" t="s">
        <v>890</v>
      </c>
    </row>
    <row r="6" spans="2:32" ht="27.95" customHeight="1">
      <c r="B6" s="705" t="s">
        <v>86</v>
      </c>
      <c r="C6" s="727"/>
      <c r="D6" s="454" t="s">
        <v>889</v>
      </c>
      <c r="E6" s="454"/>
      <c r="F6" s="454">
        <v>100</v>
      </c>
      <c r="G6" s="454" t="s">
        <v>1002</v>
      </c>
      <c r="H6" s="454"/>
      <c r="I6" s="454">
        <v>60</v>
      </c>
      <c r="J6" s="454" t="s">
        <v>884</v>
      </c>
      <c r="K6" s="454" t="s">
        <v>883</v>
      </c>
      <c r="L6" s="454">
        <v>60</v>
      </c>
      <c r="M6" s="475" t="s">
        <v>1001</v>
      </c>
      <c r="N6" s="605"/>
      <c r="O6" s="625">
        <v>60</v>
      </c>
      <c r="P6" s="454" t="s">
        <v>458</v>
      </c>
      <c r="Q6" s="454"/>
      <c r="R6" s="454">
        <v>100</v>
      </c>
      <c r="S6" s="460" t="s">
        <v>1000</v>
      </c>
      <c r="T6" s="460"/>
      <c r="U6" s="460">
        <v>1</v>
      </c>
      <c r="V6" s="453"/>
      <c r="W6" s="694" t="s">
        <v>901</v>
      </c>
      <c r="X6" s="673" t="s">
        <v>881</v>
      </c>
      <c r="Y6" s="573">
        <v>2.5</v>
      </c>
      <c r="Z6" s="693"/>
      <c r="AA6" s="710" t="s">
        <v>880</v>
      </c>
      <c r="AB6" s="684">
        <v>6</v>
      </c>
      <c r="AC6" s="684">
        <f>AB6*2</f>
        <v>12</v>
      </c>
      <c r="AD6" s="684"/>
      <c r="AE6" s="684">
        <f>AB6*15</f>
        <v>90</v>
      </c>
      <c r="AF6" s="684">
        <f>AC6*4+AE6*4</f>
        <v>408</v>
      </c>
    </row>
    <row r="7" spans="2:32" ht="27.95" customHeight="1">
      <c r="B7" s="705">
        <v>22</v>
      </c>
      <c r="C7" s="727"/>
      <c r="D7" s="454"/>
      <c r="E7" s="454"/>
      <c r="F7" s="454"/>
      <c r="G7" s="454"/>
      <c r="H7" s="467"/>
      <c r="I7" s="454"/>
      <c r="J7" s="454" t="s">
        <v>924</v>
      </c>
      <c r="K7" s="467"/>
      <c r="L7" s="454">
        <v>10</v>
      </c>
      <c r="M7" s="444" t="s">
        <v>976</v>
      </c>
      <c r="N7" s="509"/>
      <c r="O7" s="444">
        <v>5</v>
      </c>
      <c r="P7" s="454"/>
      <c r="Q7" s="454"/>
      <c r="R7" s="454"/>
      <c r="S7" s="460" t="s">
        <v>902</v>
      </c>
      <c r="T7" s="460"/>
      <c r="U7" s="460">
        <v>5</v>
      </c>
      <c r="V7" s="453"/>
      <c r="W7" s="700" t="s">
        <v>28</v>
      </c>
      <c r="X7" s="669" t="s">
        <v>874</v>
      </c>
      <c r="Y7" s="573">
        <v>1.9</v>
      </c>
      <c r="Z7" s="683"/>
      <c r="AA7" s="708" t="s">
        <v>873</v>
      </c>
      <c r="AB7" s="684">
        <v>2</v>
      </c>
      <c r="AC7" s="707">
        <f>AB7*7</f>
        <v>14</v>
      </c>
      <c r="AD7" s="684">
        <f>AB7*5</f>
        <v>10</v>
      </c>
      <c r="AE7" s="684" t="s">
        <v>862</v>
      </c>
      <c r="AF7" s="706">
        <f>AC7*4+AD7*9</f>
        <v>146</v>
      </c>
    </row>
    <row r="8" spans="2:32" ht="27.95" customHeight="1">
      <c r="B8" s="705" t="s">
        <v>103</v>
      </c>
      <c r="C8" s="727"/>
      <c r="D8" s="454"/>
      <c r="E8" s="454"/>
      <c r="F8" s="454"/>
      <c r="G8" s="454"/>
      <c r="H8" s="467"/>
      <c r="I8" s="454"/>
      <c r="J8" s="813" t="s">
        <v>902</v>
      </c>
      <c r="K8" s="467"/>
      <c r="L8" s="454">
        <v>0.5</v>
      </c>
      <c r="M8" s="444" t="s">
        <v>866</v>
      </c>
      <c r="N8" s="509"/>
      <c r="O8" s="444">
        <v>10</v>
      </c>
      <c r="P8" s="454"/>
      <c r="Q8" s="467"/>
      <c r="R8" s="454"/>
      <c r="S8" s="475" t="s">
        <v>861</v>
      </c>
      <c r="T8" s="474"/>
      <c r="U8" s="473">
        <v>0.02</v>
      </c>
      <c r="V8" s="453"/>
      <c r="W8" s="694" t="s">
        <v>870</v>
      </c>
      <c r="X8" s="669" t="s">
        <v>869</v>
      </c>
      <c r="Y8" s="573">
        <v>2.2999999999999998</v>
      </c>
      <c r="Z8" s="693"/>
      <c r="AA8" s="683" t="s">
        <v>868</v>
      </c>
      <c r="AB8" s="684">
        <v>1.5</v>
      </c>
      <c r="AC8" s="684">
        <f>AB8*1</f>
        <v>1.5</v>
      </c>
      <c r="AD8" s="684" t="s">
        <v>862</v>
      </c>
      <c r="AE8" s="684">
        <f>AB8*5</f>
        <v>7.5</v>
      </c>
      <c r="AF8" s="684">
        <f>AC8*4+AE8*4</f>
        <v>36</v>
      </c>
    </row>
    <row r="9" spans="2:32" ht="27.95" customHeight="1">
      <c r="B9" s="703" t="s">
        <v>897</v>
      </c>
      <c r="C9" s="727"/>
      <c r="D9" s="454"/>
      <c r="E9" s="454"/>
      <c r="F9" s="454"/>
      <c r="G9" s="454"/>
      <c r="H9" s="467"/>
      <c r="I9" s="454"/>
      <c r="J9" s="454"/>
      <c r="K9" s="454"/>
      <c r="L9" s="454"/>
      <c r="M9" s="444" t="s">
        <v>896</v>
      </c>
      <c r="N9" s="509"/>
      <c r="O9" s="444">
        <v>5</v>
      </c>
      <c r="P9" s="454"/>
      <c r="Q9" s="467"/>
      <c r="R9" s="454"/>
      <c r="S9" s="811"/>
      <c r="T9" s="812"/>
      <c r="U9" s="811"/>
      <c r="V9" s="453"/>
      <c r="W9" s="700" t="s">
        <v>30</v>
      </c>
      <c r="X9" s="669" t="s">
        <v>864</v>
      </c>
      <c r="Y9" s="573">
        <v>0</v>
      </c>
      <c r="Z9" s="683"/>
      <c r="AA9" s="683" t="s">
        <v>863</v>
      </c>
      <c r="AB9" s="684">
        <v>2.5</v>
      </c>
      <c r="AC9" s="684"/>
      <c r="AD9" s="684">
        <f>AB9*5</f>
        <v>12.5</v>
      </c>
      <c r="AE9" s="684" t="s">
        <v>862</v>
      </c>
      <c r="AF9" s="684">
        <f>AD9*9</f>
        <v>112.5</v>
      </c>
    </row>
    <row r="10" spans="2:32" ht="27.95" customHeight="1">
      <c r="B10" s="703"/>
      <c r="C10" s="727"/>
      <c r="D10" s="479"/>
      <c r="E10" s="479"/>
      <c r="F10" s="479"/>
      <c r="G10" s="485"/>
      <c r="H10" s="478"/>
      <c r="I10" s="485"/>
      <c r="J10" s="462"/>
      <c r="K10" s="508"/>
      <c r="L10" s="462"/>
      <c r="M10" s="457" t="s">
        <v>968</v>
      </c>
      <c r="N10" s="472" t="s">
        <v>922</v>
      </c>
      <c r="O10" s="455">
        <v>3</v>
      </c>
      <c r="P10" s="460"/>
      <c r="Q10" s="461"/>
      <c r="R10" s="460"/>
      <c r="S10" s="416"/>
      <c r="T10" s="646"/>
      <c r="U10" s="416"/>
      <c r="V10" s="453"/>
      <c r="W10" s="694" t="s">
        <v>918</v>
      </c>
      <c r="X10" s="666" t="s">
        <v>859</v>
      </c>
      <c r="Y10" s="616">
        <v>0</v>
      </c>
      <c r="Z10" s="693"/>
      <c r="AA10" s="683" t="s">
        <v>858</v>
      </c>
      <c r="AE10" s="683">
        <f>AB10*15</f>
        <v>0</v>
      </c>
    </row>
    <row r="11" spans="2:32" ht="27.95" customHeight="1">
      <c r="B11" s="464" t="s">
        <v>857</v>
      </c>
      <c r="C11" s="726"/>
      <c r="D11" s="454"/>
      <c r="E11" s="467"/>
      <c r="F11" s="454"/>
      <c r="G11" s="454"/>
      <c r="H11" s="467"/>
      <c r="I11" s="454"/>
      <c r="J11" s="462"/>
      <c r="K11" s="508"/>
      <c r="L11" s="462"/>
      <c r="M11" s="454"/>
      <c r="N11" s="467"/>
      <c r="O11" s="454"/>
      <c r="P11" s="454"/>
      <c r="Q11" s="467"/>
      <c r="R11" s="454"/>
      <c r="S11" s="466"/>
      <c r="T11" s="466"/>
      <c r="U11" s="466"/>
      <c r="V11" s="453"/>
      <c r="W11" s="700" t="s">
        <v>116</v>
      </c>
      <c r="X11" s="664"/>
      <c r="Y11" s="573"/>
      <c r="Z11" s="683"/>
      <c r="AC11" s="683">
        <f>SUM(AC6:AC10)</f>
        <v>27.5</v>
      </c>
      <c r="AD11" s="683">
        <f>SUM(AD6:AD10)</f>
        <v>22.5</v>
      </c>
      <c r="AE11" s="683">
        <f>SUM(AE6:AE10)</f>
        <v>97.5</v>
      </c>
      <c r="AF11" s="683">
        <f>AC11*4+AD11*9+AE11*4</f>
        <v>702.5</v>
      </c>
    </row>
    <row r="12" spans="2:32" ht="27.95" customHeight="1">
      <c r="B12" s="724"/>
      <c r="C12" s="723"/>
      <c r="D12" s="478"/>
      <c r="E12" s="478"/>
      <c r="F12" s="485"/>
      <c r="G12" s="485"/>
      <c r="H12" s="478"/>
      <c r="I12" s="485"/>
      <c r="J12" s="721"/>
      <c r="K12" s="720"/>
      <c r="L12" s="719"/>
      <c r="M12" s="505"/>
      <c r="N12" s="786"/>
      <c r="O12" s="504"/>
      <c r="P12" s="485"/>
      <c r="Q12" s="478"/>
      <c r="R12" s="485"/>
      <c r="S12" s="485"/>
      <c r="T12" s="478"/>
      <c r="U12" s="485"/>
      <c r="V12" s="453"/>
      <c r="W12" s="694" t="s">
        <v>999</v>
      </c>
      <c r="X12" s="717"/>
      <c r="Y12" s="616"/>
      <c r="Z12" s="693"/>
      <c r="AC12" s="692">
        <f>AC11*4/AF11</f>
        <v>0.15658362989323843</v>
      </c>
      <c r="AD12" s="692">
        <f>AD11*9/AF11</f>
        <v>0.28825622775800713</v>
      </c>
      <c r="AE12" s="692">
        <f>AE11*4/AF11</f>
        <v>0.55516014234875444</v>
      </c>
    </row>
    <row r="13" spans="2:32" s="711" customFormat="1" ht="27.95" customHeight="1">
      <c r="B13" s="716">
        <v>2</v>
      </c>
      <c r="C13" s="727"/>
      <c r="D13" s="496" t="str">
        <f>'國華1-2月菜單'!E39</f>
        <v>燕麥Q飯</v>
      </c>
      <c r="E13" s="496" t="s">
        <v>853</v>
      </c>
      <c r="F13" s="496"/>
      <c r="G13" s="496" t="str">
        <f>'國華1-2月菜單'!E40</f>
        <v>紅燒燉肉</v>
      </c>
      <c r="H13" s="496" t="s">
        <v>909</v>
      </c>
      <c r="I13" s="496"/>
      <c r="J13" s="731" t="str">
        <f>'國華1-2月菜單'!E41</f>
        <v>卡拉炸魚(炸海加)+螺旋牛角(冷)</v>
      </c>
      <c r="K13" s="793" t="s">
        <v>998</v>
      </c>
      <c r="L13" s="729"/>
      <c r="M13" s="731" t="str">
        <f>'國華1-2月菜單'!E42</f>
        <v xml:space="preserve">   豆芽三柳(豆)  </v>
      </c>
      <c r="N13" s="810" t="s">
        <v>850</v>
      </c>
      <c r="O13" s="729"/>
      <c r="P13" s="496" t="str">
        <f>'國華1-2月菜單'!E43</f>
        <v>深色蔬菜</v>
      </c>
      <c r="Q13" s="496" t="s">
        <v>851</v>
      </c>
      <c r="R13" s="496"/>
      <c r="S13" s="496" t="str">
        <f>'國華1-2月菜單'!E44</f>
        <v>酸辣湯(豆芡)</v>
      </c>
      <c r="T13" s="496" t="s">
        <v>850</v>
      </c>
      <c r="U13" s="496"/>
      <c r="V13" s="453"/>
      <c r="W13" s="712" t="s">
        <v>29</v>
      </c>
      <c r="X13" s="676" t="s">
        <v>849</v>
      </c>
      <c r="Y13" s="594">
        <v>6</v>
      </c>
      <c r="Z13" s="683"/>
      <c r="AA13" s="683"/>
      <c r="AB13" s="684"/>
      <c r="AC13" s="683" t="s">
        <v>893</v>
      </c>
      <c r="AD13" s="683" t="s">
        <v>892</v>
      </c>
      <c r="AE13" s="683" t="s">
        <v>891</v>
      </c>
      <c r="AF13" s="683" t="s">
        <v>890</v>
      </c>
    </row>
    <row r="14" spans="2:32" ht="27.95" customHeight="1">
      <c r="B14" s="705" t="s">
        <v>86</v>
      </c>
      <c r="C14" s="727"/>
      <c r="D14" s="454" t="s">
        <v>889</v>
      </c>
      <c r="E14" s="444"/>
      <c r="F14" s="444">
        <v>66</v>
      </c>
      <c r="G14" s="466" t="s">
        <v>900</v>
      </c>
      <c r="H14" s="466"/>
      <c r="I14" s="466">
        <v>35</v>
      </c>
      <c r="J14" s="454" t="s">
        <v>997</v>
      </c>
      <c r="K14" s="454" t="s">
        <v>996</v>
      </c>
      <c r="L14" s="454">
        <v>40</v>
      </c>
      <c r="M14" s="454" t="s">
        <v>995</v>
      </c>
      <c r="N14" s="454"/>
      <c r="O14" s="454">
        <v>50</v>
      </c>
      <c r="P14" s="454" t="s">
        <v>459</v>
      </c>
      <c r="Q14" s="454"/>
      <c r="R14" s="454">
        <v>100</v>
      </c>
      <c r="S14" s="466" t="s">
        <v>884</v>
      </c>
      <c r="T14" s="466" t="s">
        <v>883</v>
      </c>
      <c r="U14" s="466">
        <v>20</v>
      </c>
      <c r="V14" s="453"/>
      <c r="W14" s="694" t="s">
        <v>994</v>
      </c>
      <c r="X14" s="673" t="s">
        <v>881</v>
      </c>
      <c r="Y14" s="573">
        <v>2.6</v>
      </c>
      <c r="Z14" s="693"/>
      <c r="AA14" s="710" t="s">
        <v>880</v>
      </c>
      <c r="AB14" s="684">
        <v>6</v>
      </c>
      <c r="AC14" s="684">
        <f>AB14*2</f>
        <v>12</v>
      </c>
      <c r="AD14" s="684"/>
      <c r="AE14" s="684">
        <f>AB14*15</f>
        <v>90</v>
      </c>
      <c r="AF14" s="684">
        <f>AC14*4+AE14*4</f>
        <v>408</v>
      </c>
    </row>
    <row r="15" spans="2:32" ht="27.95" customHeight="1">
      <c r="B15" s="705">
        <v>23</v>
      </c>
      <c r="C15" s="727"/>
      <c r="D15" s="454" t="s">
        <v>993</v>
      </c>
      <c r="E15" s="509"/>
      <c r="F15" s="444">
        <v>34</v>
      </c>
      <c r="G15" s="466" t="s">
        <v>992</v>
      </c>
      <c r="H15" s="466"/>
      <c r="I15" s="466">
        <v>15</v>
      </c>
      <c r="J15" s="454"/>
      <c r="K15" s="467"/>
      <c r="L15" s="454"/>
      <c r="M15" s="454" t="s">
        <v>991</v>
      </c>
      <c r="N15" s="454" t="s">
        <v>883</v>
      </c>
      <c r="O15" s="454">
        <v>3</v>
      </c>
      <c r="P15" s="454"/>
      <c r="Q15" s="454"/>
      <c r="R15" s="454"/>
      <c r="S15" s="466" t="s">
        <v>921</v>
      </c>
      <c r="T15" s="478"/>
      <c r="U15" s="485">
        <v>2</v>
      </c>
      <c r="V15" s="453"/>
      <c r="W15" s="700" t="s">
        <v>28</v>
      </c>
      <c r="X15" s="669" t="s">
        <v>874</v>
      </c>
      <c r="Y15" s="573">
        <v>1.8</v>
      </c>
      <c r="Z15" s="683"/>
      <c r="AA15" s="708" t="s">
        <v>873</v>
      </c>
      <c r="AB15" s="684">
        <v>2.2000000000000002</v>
      </c>
      <c r="AC15" s="707">
        <f>AB15*7</f>
        <v>15.400000000000002</v>
      </c>
      <c r="AD15" s="684">
        <f>AB15*5</f>
        <v>11</v>
      </c>
      <c r="AE15" s="684" t="s">
        <v>862</v>
      </c>
      <c r="AF15" s="706">
        <f>AC15*4+AD15*9</f>
        <v>160.60000000000002</v>
      </c>
    </row>
    <row r="16" spans="2:32" ht="27.95" customHeight="1">
      <c r="B16" s="705" t="s">
        <v>103</v>
      </c>
      <c r="C16" s="727"/>
      <c r="D16" s="454"/>
      <c r="E16" s="509"/>
      <c r="F16" s="444"/>
      <c r="G16" s="444" t="s">
        <v>903</v>
      </c>
      <c r="H16" s="454"/>
      <c r="I16" s="444">
        <v>15</v>
      </c>
      <c r="J16" s="444" t="s">
        <v>990</v>
      </c>
      <c r="K16" s="444" t="s">
        <v>938</v>
      </c>
      <c r="L16" s="444">
        <v>30</v>
      </c>
      <c r="M16" s="444" t="s">
        <v>876</v>
      </c>
      <c r="N16" s="444"/>
      <c r="O16" s="444">
        <v>3</v>
      </c>
      <c r="P16" s="454"/>
      <c r="Q16" s="454"/>
      <c r="R16" s="454"/>
      <c r="S16" s="454" t="s">
        <v>989</v>
      </c>
      <c r="T16" s="461"/>
      <c r="U16" s="460">
        <v>10</v>
      </c>
      <c r="V16" s="453"/>
      <c r="W16" s="694" t="s">
        <v>870</v>
      </c>
      <c r="X16" s="669" t="s">
        <v>869</v>
      </c>
      <c r="Y16" s="573">
        <v>2.5</v>
      </c>
      <c r="Z16" s="693"/>
      <c r="AA16" s="683" t="s">
        <v>868</v>
      </c>
      <c r="AB16" s="684">
        <v>1.6</v>
      </c>
      <c r="AC16" s="684">
        <f>AB16*1</f>
        <v>1.6</v>
      </c>
      <c r="AD16" s="684" t="s">
        <v>862</v>
      </c>
      <c r="AE16" s="684">
        <f>AB16*5</f>
        <v>8</v>
      </c>
      <c r="AF16" s="684">
        <f>AC16*4+AE16*4</f>
        <v>38.4</v>
      </c>
    </row>
    <row r="17" spans="2:32" ht="27.95" customHeight="1">
      <c r="B17" s="703" t="s">
        <v>867</v>
      </c>
      <c r="C17" s="727"/>
      <c r="D17" s="467"/>
      <c r="E17" s="467"/>
      <c r="F17" s="454"/>
      <c r="G17" s="454" t="s">
        <v>876</v>
      </c>
      <c r="H17" s="467"/>
      <c r="I17" s="454">
        <v>5</v>
      </c>
      <c r="J17" s="454"/>
      <c r="K17" s="454"/>
      <c r="L17" s="454"/>
      <c r="M17" s="458" t="s">
        <v>896</v>
      </c>
      <c r="N17" s="459"/>
      <c r="O17" s="468">
        <v>2</v>
      </c>
      <c r="P17" s="454"/>
      <c r="Q17" s="454"/>
      <c r="R17" s="454"/>
      <c r="S17" s="444" t="s">
        <v>876</v>
      </c>
      <c r="T17" s="467"/>
      <c r="U17" s="454">
        <v>3</v>
      </c>
      <c r="V17" s="453"/>
      <c r="W17" s="700" t="s">
        <v>30</v>
      </c>
      <c r="X17" s="669" t="s">
        <v>864</v>
      </c>
      <c r="Y17" s="573">
        <v>0</v>
      </c>
      <c r="Z17" s="683"/>
      <c r="AA17" s="683" t="s">
        <v>863</v>
      </c>
      <c r="AB17" s="684">
        <v>2.5</v>
      </c>
      <c r="AC17" s="684"/>
      <c r="AD17" s="684">
        <f>AB17*5</f>
        <v>12.5</v>
      </c>
      <c r="AE17" s="684" t="s">
        <v>862</v>
      </c>
      <c r="AF17" s="684">
        <f>AD17*9</f>
        <v>112.5</v>
      </c>
    </row>
    <row r="18" spans="2:32" ht="27.95" customHeight="1">
      <c r="B18" s="703"/>
      <c r="C18" s="727"/>
      <c r="D18" s="467"/>
      <c r="E18" s="467"/>
      <c r="F18" s="454"/>
      <c r="G18" s="545"/>
      <c r="H18" s="456"/>
      <c r="I18" s="455"/>
      <c r="J18" s="444"/>
      <c r="K18" s="444"/>
      <c r="L18" s="444"/>
      <c r="M18" s="454"/>
      <c r="N18" s="454"/>
      <c r="O18" s="454"/>
      <c r="P18" s="454"/>
      <c r="Q18" s="467"/>
      <c r="R18" s="454"/>
      <c r="S18" s="444" t="s">
        <v>896</v>
      </c>
      <c r="T18" s="454"/>
      <c r="U18" s="454">
        <v>2</v>
      </c>
      <c r="V18" s="453"/>
      <c r="W18" s="694" t="s">
        <v>988</v>
      </c>
      <c r="X18" s="666" t="s">
        <v>859</v>
      </c>
      <c r="Y18" s="616">
        <v>0</v>
      </c>
      <c r="Z18" s="693"/>
      <c r="AA18" s="683" t="s">
        <v>858</v>
      </c>
      <c r="AB18" s="684">
        <v>1</v>
      </c>
      <c r="AE18" s="683">
        <f>AB18*15</f>
        <v>15</v>
      </c>
    </row>
    <row r="19" spans="2:32" ht="27.95" customHeight="1">
      <c r="B19" s="464" t="s">
        <v>857</v>
      </c>
      <c r="C19" s="726"/>
      <c r="D19" s="478"/>
      <c r="E19" s="478"/>
      <c r="F19" s="485"/>
      <c r="G19" s="444"/>
      <c r="H19" s="509"/>
      <c r="I19" s="444"/>
      <c r="J19" s="458"/>
      <c r="K19" s="459"/>
      <c r="L19" s="468"/>
      <c r="M19" s="462"/>
      <c r="N19" s="508"/>
      <c r="O19" s="462"/>
      <c r="P19" s="454"/>
      <c r="Q19" s="454"/>
      <c r="R19" s="454"/>
      <c r="S19" s="454" t="s">
        <v>866</v>
      </c>
      <c r="T19" s="742"/>
      <c r="U19" s="454">
        <v>8</v>
      </c>
      <c r="V19" s="453"/>
      <c r="W19" s="700" t="s">
        <v>116</v>
      </c>
      <c r="X19" s="664"/>
      <c r="Y19" s="573"/>
      <c r="Z19" s="683"/>
      <c r="AC19" s="683">
        <f>SUM(AC14:AC18)</f>
        <v>29.000000000000004</v>
      </c>
      <c r="AD19" s="683">
        <f>SUM(AD14:AD18)</f>
        <v>23.5</v>
      </c>
      <c r="AE19" s="683">
        <f>SUM(AE14:AE18)</f>
        <v>113</v>
      </c>
      <c r="AF19" s="683">
        <f>AC19*4+AD19*9+AE19*4</f>
        <v>779.5</v>
      </c>
    </row>
    <row r="20" spans="2:32" ht="27.95" customHeight="1">
      <c r="B20" s="724"/>
      <c r="C20" s="723"/>
      <c r="D20" s="478"/>
      <c r="E20" s="478"/>
      <c r="F20" s="485"/>
      <c r="G20" s="485"/>
      <c r="H20" s="478"/>
      <c r="I20" s="485"/>
      <c r="J20" s="444"/>
      <c r="K20" s="444"/>
      <c r="L20" s="444"/>
      <c r="M20" s="454"/>
      <c r="N20" s="454"/>
      <c r="O20" s="454"/>
      <c r="P20" s="444"/>
      <c r="Q20" s="678"/>
      <c r="R20" s="678"/>
      <c r="S20" s="444"/>
      <c r="T20" s="509"/>
      <c r="U20" s="444"/>
      <c r="V20" s="453"/>
      <c r="W20" s="694" t="s">
        <v>987</v>
      </c>
      <c r="X20" s="677"/>
      <c r="Y20" s="616"/>
      <c r="Z20" s="693"/>
      <c r="AC20" s="692">
        <f>AC19*4/AF19</f>
        <v>0.14881334188582426</v>
      </c>
      <c r="AD20" s="692">
        <f>AD19*9/AF19</f>
        <v>0.27132777421423987</v>
      </c>
      <c r="AE20" s="692">
        <f>AE19*4/AF19</f>
        <v>0.5798588838999359</v>
      </c>
    </row>
    <row r="21" spans="2:32" s="711" customFormat="1" ht="27.95" customHeight="1">
      <c r="B21" s="755">
        <v>2</v>
      </c>
      <c r="C21" s="727"/>
      <c r="D21" s="496" t="str">
        <f>'國華1-2月菜單'!I39</f>
        <v>香Q米飯</v>
      </c>
      <c r="E21" s="496" t="s">
        <v>853</v>
      </c>
      <c r="F21" s="496"/>
      <c r="G21" s="496" t="str">
        <f>'國華1-2月菜單'!I40</f>
        <v xml:space="preserve"> 家傳豬排 </v>
      </c>
      <c r="H21" s="496" t="s">
        <v>986</v>
      </c>
      <c r="I21" s="496"/>
      <c r="J21" s="731" t="str">
        <f>'國華1-2月菜單'!I41</f>
        <v xml:space="preserve"> 什錦白菜滷</v>
      </c>
      <c r="K21" s="793" t="s">
        <v>851</v>
      </c>
      <c r="L21" s="729"/>
      <c r="M21" s="731" t="str">
        <f>'國華1-2月菜單'!I42</f>
        <v xml:space="preserve">  米血丸子(加)</v>
      </c>
      <c r="N21" s="793" t="s">
        <v>909</v>
      </c>
      <c r="O21" s="729"/>
      <c r="P21" s="496" t="str">
        <f>'國華1-2月菜單'!I43</f>
        <v>深色蔬菜</v>
      </c>
      <c r="Q21" s="496" t="s">
        <v>851</v>
      </c>
      <c r="R21" s="496"/>
      <c r="S21" s="496" t="str">
        <f>'國華1-2月菜單'!I44</f>
        <v>元氣補湯</v>
      </c>
      <c r="T21" s="496" t="s">
        <v>850</v>
      </c>
      <c r="U21" s="496"/>
      <c r="V21" s="520"/>
      <c r="W21" s="809" t="s">
        <v>29</v>
      </c>
      <c r="X21" s="808" t="s">
        <v>849</v>
      </c>
      <c r="Y21" s="807">
        <v>5.5</v>
      </c>
      <c r="Z21" s="683"/>
      <c r="AA21" s="683"/>
      <c r="AB21" s="684"/>
      <c r="AC21" s="683" t="s">
        <v>893</v>
      </c>
      <c r="AD21" s="683" t="s">
        <v>892</v>
      </c>
      <c r="AE21" s="683" t="s">
        <v>891</v>
      </c>
      <c r="AF21" s="683" t="s">
        <v>890</v>
      </c>
    </row>
    <row r="22" spans="2:32" s="732" customFormat="1" ht="27.75" customHeight="1">
      <c r="B22" s="746" t="s">
        <v>86</v>
      </c>
      <c r="C22" s="727"/>
      <c r="D22" s="614" t="s">
        <v>889</v>
      </c>
      <c r="E22" s="613"/>
      <c r="F22" s="612">
        <v>100</v>
      </c>
      <c r="G22" s="542" t="s">
        <v>985</v>
      </c>
      <c r="H22" s="611"/>
      <c r="I22" s="529">
        <v>60</v>
      </c>
      <c r="J22" s="454" t="s">
        <v>984</v>
      </c>
      <c r="K22" s="503"/>
      <c r="L22" s="454">
        <v>60</v>
      </c>
      <c r="M22" s="454" t="s">
        <v>983</v>
      </c>
      <c r="N22" s="466"/>
      <c r="O22" s="454">
        <v>10</v>
      </c>
      <c r="P22" s="454" t="s">
        <v>459</v>
      </c>
      <c r="Q22" s="454"/>
      <c r="R22" s="454">
        <v>100</v>
      </c>
      <c r="S22" s="530" t="s">
        <v>953</v>
      </c>
      <c r="T22" s="485"/>
      <c r="U22" s="485">
        <v>35</v>
      </c>
      <c r="V22" s="520"/>
      <c r="W22" s="803" t="s">
        <v>982</v>
      </c>
      <c r="X22" s="673" t="s">
        <v>881</v>
      </c>
      <c r="Y22" s="805">
        <v>2.5</v>
      </c>
      <c r="Z22" s="735"/>
      <c r="AA22" s="710" t="s">
        <v>880</v>
      </c>
      <c r="AB22" s="684">
        <v>6</v>
      </c>
      <c r="AC22" s="684">
        <f>AB22*2</f>
        <v>12</v>
      </c>
      <c r="AD22" s="684"/>
      <c r="AE22" s="684">
        <f>AB22*15</f>
        <v>90</v>
      </c>
      <c r="AF22" s="684">
        <f>AC22*4+AE22*4</f>
        <v>408</v>
      </c>
    </row>
    <row r="23" spans="2:32" s="732" customFormat="1" ht="27.95" customHeight="1">
      <c r="B23" s="746">
        <v>24</v>
      </c>
      <c r="C23" s="727"/>
      <c r="D23" s="466"/>
      <c r="E23" s="466"/>
      <c r="F23" s="466"/>
      <c r="G23" s="444"/>
      <c r="H23" s="806"/>
      <c r="I23" s="444"/>
      <c r="J23" s="444" t="s">
        <v>876</v>
      </c>
      <c r="K23" s="509"/>
      <c r="L23" s="444">
        <v>5</v>
      </c>
      <c r="M23" s="454" t="s">
        <v>981</v>
      </c>
      <c r="N23" s="466" t="s">
        <v>886</v>
      </c>
      <c r="O23" s="454">
        <v>30</v>
      </c>
      <c r="P23" s="454"/>
      <c r="Q23" s="454"/>
      <c r="R23" s="454"/>
      <c r="S23" s="530" t="s">
        <v>980</v>
      </c>
      <c r="T23" s="478"/>
      <c r="U23" s="485">
        <v>2</v>
      </c>
      <c r="V23" s="520"/>
      <c r="W23" s="800" t="s">
        <v>28</v>
      </c>
      <c r="X23" s="669" t="s">
        <v>874</v>
      </c>
      <c r="Y23" s="805">
        <v>2</v>
      </c>
      <c r="Z23" s="733"/>
      <c r="AA23" s="708" t="s">
        <v>873</v>
      </c>
      <c r="AB23" s="684">
        <v>2</v>
      </c>
      <c r="AC23" s="707">
        <f>AB23*7</f>
        <v>14</v>
      </c>
      <c r="AD23" s="684">
        <f>AB23*5</f>
        <v>10</v>
      </c>
      <c r="AE23" s="684" t="s">
        <v>862</v>
      </c>
      <c r="AF23" s="706">
        <f>AC23*4+AD23*9</f>
        <v>146</v>
      </c>
    </row>
    <row r="24" spans="2:32" s="732" customFormat="1" ht="27.95" customHeight="1">
      <c r="B24" s="746" t="s">
        <v>103</v>
      </c>
      <c r="C24" s="727"/>
      <c r="D24" s="466"/>
      <c r="E24" s="503"/>
      <c r="F24" s="466"/>
      <c r="G24" s="454"/>
      <c r="H24" s="454"/>
      <c r="I24" s="454"/>
      <c r="J24" s="454" t="s">
        <v>896</v>
      </c>
      <c r="K24" s="503"/>
      <c r="L24" s="454">
        <v>5</v>
      </c>
      <c r="M24" s="444"/>
      <c r="N24" s="444"/>
      <c r="O24" s="444"/>
      <c r="P24" s="454"/>
      <c r="Q24" s="454"/>
      <c r="R24" s="454"/>
      <c r="S24" s="530" t="s">
        <v>979</v>
      </c>
      <c r="T24" s="478"/>
      <c r="U24" s="485">
        <v>0.02</v>
      </c>
      <c r="V24" s="520"/>
      <c r="W24" s="803" t="s">
        <v>933</v>
      </c>
      <c r="X24" s="669" t="s">
        <v>869</v>
      </c>
      <c r="Y24" s="805">
        <v>2.2999999999999998</v>
      </c>
      <c r="Z24" s="735"/>
      <c r="AA24" s="683" t="s">
        <v>868</v>
      </c>
      <c r="AB24" s="684">
        <v>1.5</v>
      </c>
      <c r="AC24" s="684">
        <f>AB24*1</f>
        <v>1.5</v>
      </c>
      <c r="AD24" s="684" t="s">
        <v>862</v>
      </c>
      <c r="AE24" s="684">
        <f>AB24*5</f>
        <v>7.5</v>
      </c>
      <c r="AF24" s="684">
        <f>AC24*4+AE24*4</f>
        <v>36</v>
      </c>
    </row>
    <row r="25" spans="2:32" s="732" customFormat="1" ht="27.95" customHeight="1">
      <c r="B25" s="745" t="s">
        <v>978</v>
      </c>
      <c r="C25" s="727"/>
      <c r="D25" s="466"/>
      <c r="E25" s="503"/>
      <c r="F25" s="466"/>
      <c r="G25" s="454"/>
      <c r="H25" s="454"/>
      <c r="I25" s="454"/>
      <c r="J25" s="454" t="s">
        <v>977</v>
      </c>
      <c r="K25" s="503"/>
      <c r="L25" s="454">
        <v>10</v>
      </c>
      <c r="M25" s="458"/>
      <c r="N25" s="459"/>
      <c r="O25" s="468"/>
      <c r="P25" s="454"/>
      <c r="Q25" s="466"/>
      <c r="R25" s="454"/>
      <c r="S25" s="545"/>
      <c r="T25" s="646"/>
      <c r="U25" s="416"/>
      <c r="V25" s="520"/>
      <c r="W25" s="800" t="s">
        <v>30</v>
      </c>
      <c r="X25" s="669" t="s">
        <v>864</v>
      </c>
      <c r="Y25" s="799">
        <v>0</v>
      </c>
      <c r="Z25" s="733"/>
      <c r="AA25" s="683" t="s">
        <v>863</v>
      </c>
      <c r="AB25" s="684">
        <v>2.5</v>
      </c>
      <c r="AC25" s="684"/>
      <c r="AD25" s="684">
        <f>AB25*5</f>
        <v>12.5</v>
      </c>
      <c r="AE25" s="684" t="s">
        <v>862</v>
      </c>
      <c r="AF25" s="684">
        <f>AD25*9</f>
        <v>112.5</v>
      </c>
    </row>
    <row r="26" spans="2:32" s="732" customFormat="1" ht="27.95" customHeight="1">
      <c r="B26" s="745"/>
      <c r="C26" s="727"/>
      <c r="D26" s="460"/>
      <c r="E26" s="479"/>
      <c r="F26" s="460"/>
      <c r="G26" s="444"/>
      <c r="H26" s="444"/>
      <c r="I26" s="444"/>
      <c r="J26" s="605" t="s">
        <v>976</v>
      </c>
      <c r="K26" s="804"/>
      <c r="L26" s="625">
        <v>5</v>
      </c>
      <c r="M26" s="444"/>
      <c r="N26" s="509"/>
      <c r="O26" s="444"/>
      <c r="P26" s="454"/>
      <c r="Q26" s="503"/>
      <c r="R26" s="454"/>
      <c r="S26" s="545"/>
      <c r="T26" s="478"/>
      <c r="U26" s="485"/>
      <c r="V26" s="520"/>
      <c r="W26" s="803" t="s">
        <v>975</v>
      </c>
      <c r="X26" s="666" t="s">
        <v>859</v>
      </c>
      <c r="Y26" s="799">
        <v>0</v>
      </c>
      <c r="Z26" s="735"/>
      <c r="AA26" s="683" t="s">
        <v>858</v>
      </c>
      <c r="AB26" s="684"/>
      <c r="AC26" s="683"/>
      <c r="AD26" s="683"/>
      <c r="AE26" s="683">
        <f>AB26*15</f>
        <v>0</v>
      </c>
      <c r="AF26" s="683"/>
    </row>
    <row r="27" spans="2:32" s="732" customFormat="1" ht="27.95" customHeight="1">
      <c r="B27" s="464" t="s">
        <v>857</v>
      </c>
      <c r="C27" s="744"/>
      <c r="D27" s="802"/>
      <c r="E27" s="479"/>
      <c r="F27" s="801"/>
      <c r="G27" s="458"/>
      <c r="H27" s="459"/>
      <c r="I27" s="468"/>
      <c r="J27" s="454" t="s">
        <v>950</v>
      </c>
      <c r="K27" s="454"/>
      <c r="L27" s="454">
        <v>4</v>
      </c>
      <c r="M27" s="485"/>
      <c r="N27" s="478"/>
      <c r="O27" s="485"/>
      <c r="P27" s="475"/>
      <c r="Q27" s="605"/>
      <c r="R27" s="647"/>
      <c r="S27" s="485"/>
      <c r="T27" s="478"/>
      <c r="U27" s="485"/>
      <c r="V27" s="520"/>
      <c r="W27" s="800" t="s">
        <v>116</v>
      </c>
      <c r="X27" s="664"/>
      <c r="Y27" s="799"/>
      <c r="Z27" s="733"/>
      <c r="AA27" s="683"/>
      <c r="AB27" s="684"/>
      <c r="AC27" s="683">
        <f>SUM(AC22:AC26)</f>
        <v>27.5</v>
      </c>
      <c r="AD27" s="683">
        <f>SUM(AD22:AD26)</f>
        <v>22.5</v>
      </c>
      <c r="AE27" s="683">
        <f>SUM(AE22:AE26)</f>
        <v>97.5</v>
      </c>
      <c r="AF27" s="683">
        <f>AC27*4+AD27*9+AE27*4</f>
        <v>702.5</v>
      </c>
    </row>
    <row r="28" spans="2:32" s="732" customFormat="1" ht="27.95" customHeight="1" thickBot="1">
      <c r="B28" s="741"/>
      <c r="C28" s="740"/>
      <c r="D28" s="478"/>
      <c r="E28" s="478"/>
      <c r="F28" s="485"/>
      <c r="G28" s="485"/>
      <c r="H28" s="478"/>
      <c r="I28" s="485"/>
      <c r="J28" s="721"/>
      <c r="K28" s="720"/>
      <c r="L28" s="719"/>
      <c r="M28" s="444"/>
      <c r="N28" s="509"/>
      <c r="O28" s="444"/>
      <c r="P28" s="545"/>
      <c r="Q28" s="466"/>
      <c r="R28" s="466"/>
      <c r="S28" s="466"/>
      <c r="T28" s="466"/>
      <c r="U28" s="466"/>
      <c r="V28" s="520"/>
      <c r="W28" s="798" t="s">
        <v>929</v>
      </c>
      <c r="X28" s="797"/>
      <c r="Y28" s="796"/>
      <c r="Z28" s="735"/>
      <c r="AA28" s="733"/>
      <c r="AB28" s="734"/>
      <c r="AC28" s="692">
        <f>AC27*4/AF27</f>
        <v>0.15658362989323843</v>
      </c>
      <c r="AD28" s="692">
        <f>AD27*9/AF27</f>
        <v>0.28825622775800713</v>
      </c>
      <c r="AE28" s="692">
        <f>AE27*4/AF27</f>
        <v>0.55516014234875444</v>
      </c>
      <c r="AF28" s="733"/>
    </row>
    <row r="29" spans="2:32" s="711" customFormat="1" ht="27.95" customHeight="1">
      <c r="B29" s="716">
        <v>2</v>
      </c>
      <c r="C29" s="727"/>
      <c r="D29" s="496" t="str">
        <f>'國華1-2月菜單'!M39</f>
        <v>地瓜小米飯</v>
      </c>
      <c r="E29" s="731" t="s">
        <v>853</v>
      </c>
      <c r="F29" s="749"/>
      <c r="G29" s="715" t="str">
        <f>'國華1-2月菜單'!M40</f>
        <v>薑母鴨</v>
      </c>
      <c r="H29" s="714" t="s">
        <v>850</v>
      </c>
      <c r="I29" s="714"/>
      <c r="J29" s="750" t="str">
        <f>'國華1-2月菜單'!M41</f>
        <v xml:space="preserve">   鐵板豆腐(豆) </v>
      </c>
      <c r="K29" s="749" t="s">
        <v>850</v>
      </c>
      <c r="L29" s="751"/>
      <c r="M29" s="750" t="str">
        <f>'國華1-2月菜單'!M42</f>
        <v>花菜炒蝦仁(海)</v>
      </c>
      <c r="N29" s="749" t="s">
        <v>850</v>
      </c>
      <c r="O29" s="748"/>
      <c r="P29" s="729" t="str">
        <f>'國華1-2月菜單'!M43</f>
        <v>深色蔬菜</v>
      </c>
      <c r="Q29" s="496" t="s">
        <v>851</v>
      </c>
      <c r="R29" s="496"/>
      <c r="S29" s="731" t="str">
        <f>'國華1-2月菜單'!M44</f>
        <v>紫菜蛋花湯</v>
      </c>
      <c r="T29" s="756" t="s">
        <v>850</v>
      </c>
      <c r="U29" s="729"/>
      <c r="V29" s="453"/>
      <c r="W29" s="700" t="s">
        <v>29</v>
      </c>
      <c r="X29" s="669" t="s">
        <v>849</v>
      </c>
      <c r="Y29" s="573">
        <v>5.0999999999999996</v>
      </c>
      <c r="Z29" s="683"/>
      <c r="AA29" s="683"/>
      <c r="AB29" s="684"/>
      <c r="AC29" s="683" t="s">
        <v>893</v>
      </c>
      <c r="AD29" s="683" t="s">
        <v>892</v>
      </c>
      <c r="AE29" s="683" t="s">
        <v>891</v>
      </c>
      <c r="AF29" s="683" t="s">
        <v>890</v>
      </c>
    </row>
    <row r="30" spans="2:32" ht="27.95" customHeight="1">
      <c r="B30" s="705" t="s">
        <v>86</v>
      </c>
      <c r="C30" s="727"/>
      <c r="D30" s="466" t="s">
        <v>889</v>
      </c>
      <c r="E30" s="466"/>
      <c r="F30" s="454">
        <v>70</v>
      </c>
      <c r="G30" s="454" t="s">
        <v>974</v>
      </c>
      <c r="H30" s="454"/>
      <c r="I30" s="454">
        <v>50</v>
      </c>
      <c r="J30" s="613" t="s">
        <v>884</v>
      </c>
      <c r="K30" s="613" t="s">
        <v>883</v>
      </c>
      <c r="L30" s="612">
        <v>50</v>
      </c>
      <c r="M30" s="475" t="s">
        <v>973</v>
      </c>
      <c r="N30" s="472"/>
      <c r="O30" s="455">
        <v>60</v>
      </c>
      <c r="P30" s="444" t="s">
        <v>459</v>
      </c>
      <c r="Q30" s="444"/>
      <c r="R30" s="444">
        <v>100</v>
      </c>
      <c r="S30" s="466" t="s">
        <v>972</v>
      </c>
      <c r="T30" s="454"/>
      <c r="U30" s="466">
        <v>1</v>
      </c>
      <c r="V30" s="453"/>
      <c r="W30" s="694" t="s">
        <v>925</v>
      </c>
      <c r="X30" s="673" t="s">
        <v>881</v>
      </c>
      <c r="Y30" s="573">
        <v>2.4</v>
      </c>
      <c r="Z30" s="693"/>
      <c r="AA30" s="710" t="s">
        <v>880</v>
      </c>
      <c r="AB30" s="684">
        <v>6</v>
      </c>
      <c r="AC30" s="684">
        <f>AB30*2</f>
        <v>12</v>
      </c>
      <c r="AD30" s="684"/>
      <c r="AE30" s="684">
        <f>AB30*15</f>
        <v>90</v>
      </c>
      <c r="AF30" s="684">
        <f>AC30*4+AE30*4</f>
        <v>408</v>
      </c>
    </row>
    <row r="31" spans="2:32" ht="27.95" customHeight="1">
      <c r="B31" s="705">
        <v>25</v>
      </c>
      <c r="C31" s="727"/>
      <c r="D31" s="466" t="s">
        <v>952</v>
      </c>
      <c r="E31" s="466"/>
      <c r="F31" s="454">
        <v>20</v>
      </c>
      <c r="G31" s="454" t="s">
        <v>971</v>
      </c>
      <c r="H31" s="454"/>
      <c r="I31" s="454">
        <v>5</v>
      </c>
      <c r="J31" s="454" t="s">
        <v>888</v>
      </c>
      <c r="K31" s="454"/>
      <c r="L31" s="585">
        <v>10</v>
      </c>
      <c r="M31" s="475" t="s">
        <v>896</v>
      </c>
      <c r="N31" s="472"/>
      <c r="O31" s="455">
        <v>2</v>
      </c>
      <c r="P31" s="444"/>
      <c r="Q31" s="444"/>
      <c r="R31" s="444"/>
      <c r="S31" s="466" t="s">
        <v>899</v>
      </c>
      <c r="T31" s="466"/>
      <c r="U31" s="466">
        <v>10</v>
      </c>
      <c r="V31" s="453"/>
      <c r="W31" s="700" t="s">
        <v>28</v>
      </c>
      <c r="X31" s="669" t="s">
        <v>874</v>
      </c>
      <c r="Y31" s="795">
        <v>2</v>
      </c>
      <c r="Z31" s="683"/>
      <c r="AA31" s="708" t="s">
        <v>873</v>
      </c>
      <c r="AB31" s="684">
        <v>2.2999999999999998</v>
      </c>
      <c r="AC31" s="707">
        <f>AB31*7</f>
        <v>16.099999999999998</v>
      </c>
      <c r="AD31" s="684">
        <f>AB31*5</f>
        <v>11.5</v>
      </c>
      <c r="AE31" s="684" t="s">
        <v>862</v>
      </c>
      <c r="AF31" s="706">
        <f>AC31*4+AD31*9</f>
        <v>167.89999999999998</v>
      </c>
    </row>
    <row r="32" spans="2:32" ht="27.95" customHeight="1">
      <c r="B32" s="705" t="s">
        <v>103</v>
      </c>
      <c r="C32" s="727"/>
      <c r="D32" s="466" t="s">
        <v>970</v>
      </c>
      <c r="E32" s="503"/>
      <c r="F32" s="454">
        <v>23</v>
      </c>
      <c r="G32" s="444" t="s">
        <v>969</v>
      </c>
      <c r="H32" s="444"/>
      <c r="I32" s="444">
        <v>15</v>
      </c>
      <c r="J32" s="444"/>
      <c r="K32" s="444"/>
      <c r="L32" s="444"/>
      <c r="M32" s="444" t="s">
        <v>876</v>
      </c>
      <c r="N32" s="454"/>
      <c r="O32" s="454">
        <v>2</v>
      </c>
      <c r="P32" s="444"/>
      <c r="Q32" s="509"/>
      <c r="R32" s="444"/>
      <c r="S32" s="545"/>
      <c r="T32" s="467"/>
      <c r="U32" s="454"/>
      <c r="V32" s="453"/>
      <c r="W32" s="694" t="s">
        <v>870</v>
      </c>
      <c r="X32" s="669" t="s">
        <v>869</v>
      </c>
      <c r="Y32" s="795">
        <v>2.2999999999999998</v>
      </c>
      <c r="Z32" s="693"/>
      <c r="AA32" s="683" t="s">
        <v>868</v>
      </c>
      <c r="AB32" s="684">
        <v>1.5</v>
      </c>
      <c r="AC32" s="684">
        <f>AB32*1</f>
        <v>1.5</v>
      </c>
      <c r="AD32" s="684" t="s">
        <v>862</v>
      </c>
      <c r="AE32" s="684">
        <f>AB32*5</f>
        <v>7.5</v>
      </c>
      <c r="AF32" s="684">
        <f>AC32*4+AE32*4</f>
        <v>36</v>
      </c>
    </row>
    <row r="33" spans="2:32" ht="27.95" customHeight="1">
      <c r="B33" s="703" t="s">
        <v>947</v>
      </c>
      <c r="C33" s="727"/>
      <c r="D33" s="454"/>
      <c r="E33" s="454"/>
      <c r="F33" s="454"/>
      <c r="G33" s="462"/>
      <c r="H33" s="454"/>
      <c r="I33" s="454"/>
      <c r="J33" s="466"/>
      <c r="K33" s="466"/>
      <c r="L33" s="466"/>
      <c r="M33" s="444" t="s">
        <v>968</v>
      </c>
      <c r="N33" s="454" t="s">
        <v>922</v>
      </c>
      <c r="O33" s="454">
        <v>3</v>
      </c>
      <c r="P33" s="600"/>
      <c r="Q33" s="601"/>
      <c r="R33" s="600"/>
      <c r="S33" s="462"/>
      <c r="T33" s="466"/>
      <c r="U33" s="466"/>
      <c r="V33" s="453"/>
      <c r="W33" s="700" t="s">
        <v>30</v>
      </c>
      <c r="X33" s="669" t="s">
        <v>864</v>
      </c>
      <c r="Y33" s="795">
        <v>0</v>
      </c>
      <c r="Z33" s="683"/>
      <c r="AA33" s="683" t="s">
        <v>863</v>
      </c>
      <c r="AB33" s="684">
        <v>2.5</v>
      </c>
      <c r="AC33" s="684"/>
      <c r="AD33" s="684">
        <f>AB33*5</f>
        <v>12.5</v>
      </c>
      <c r="AE33" s="684" t="s">
        <v>862</v>
      </c>
      <c r="AF33" s="684">
        <f>AD33*9</f>
        <v>112.5</v>
      </c>
    </row>
    <row r="34" spans="2:32" ht="27.95" customHeight="1">
      <c r="B34" s="703"/>
      <c r="C34" s="727"/>
      <c r="D34" s="454"/>
      <c r="E34" s="454"/>
      <c r="F34" s="454"/>
      <c r="G34" s="466"/>
      <c r="H34" s="503"/>
      <c r="I34" s="466"/>
      <c r="J34" s="466"/>
      <c r="K34" s="466"/>
      <c r="L34" s="466"/>
      <c r="M34" s="454"/>
      <c r="N34" s="503"/>
      <c r="O34" s="454"/>
      <c r="P34" s="454"/>
      <c r="Q34" s="467"/>
      <c r="R34" s="454"/>
      <c r="S34" s="454"/>
      <c r="T34" s="467"/>
      <c r="U34" s="454"/>
      <c r="V34" s="453"/>
      <c r="W34" s="694" t="s">
        <v>967</v>
      </c>
      <c r="X34" s="666" t="s">
        <v>859</v>
      </c>
      <c r="Y34" s="795">
        <v>0</v>
      </c>
      <c r="Z34" s="693"/>
      <c r="AA34" s="683" t="s">
        <v>858</v>
      </c>
      <c r="AB34" s="684">
        <v>1</v>
      </c>
      <c r="AE34" s="683">
        <f>AB34*15</f>
        <v>15</v>
      </c>
    </row>
    <row r="35" spans="2:32" ht="27.95" customHeight="1">
      <c r="B35" s="464" t="s">
        <v>857</v>
      </c>
      <c r="C35" s="726"/>
      <c r="D35" s="454"/>
      <c r="E35" s="454"/>
      <c r="F35" s="454"/>
      <c r="G35" s="485"/>
      <c r="H35" s="478"/>
      <c r="I35" s="485"/>
      <c r="J35" s="466"/>
      <c r="K35" s="503"/>
      <c r="L35" s="466"/>
      <c r="M35" s="460"/>
      <c r="N35" s="461"/>
      <c r="O35" s="460"/>
      <c r="P35" s="454"/>
      <c r="Q35" s="454"/>
      <c r="R35" s="454"/>
      <c r="S35" s="466"/>
      <c r="T35" s="466"/>
      <c r="U35" s="466"/>
      <c r="V35" s="453"/>
      <c r="W35" s="700" t="s">
        <v>116</v>
      </c>
      <c r="X35" s="664"/>
      <c r="Y35" s="795"/>
      <c r="Z35" s="683"/>
      <c r="AC35" s="683">
        <f>SUM(AC30:AC34)</f>
        <v>29.599999999999998</v>
      </c>
      <c r="AD35" s="683">
        <f>SUM(AD30:AD34)</f>
        <v>24</v>
      </c>
      <c r="AE35" s="683">
        <f>SUM(AE30:AE34)</f>
        <v>112.5</v>
      </c>
      <c r="AF35" s="683">
        <f>AC35*4+AD35*9+AE35*4</f>
        <v>784.4</v>
      </c>
    </row>
    <row r="36" spans="2:32" ht="27.95" customHeight="1">
      <c r="B36" s="724"/>
      <c r="C36" s="723"/>
      <c r="D36" s="444"/>
      <c r="E36" s="509"/>
      <c r="F36" s="444"/>
      <c r="G36" s="485"/>
      <c r="H36" s="478"/>
      <c r="I36" s="485"/>
      <c r="J36" s="721"/>
      <c r="K36" s="720"/>
      <c r="L36" s="719"/>
      <c r="M36" s="454"/>
      <c r="N36" s="503"/>
      <c r="O36" s="454"/>
      <c r="P36" s="462"/>
      <c r="Q36" s="503"/>
      <c r="R36" s="454"/>
      <c r="S36" s="721"/>
      <c r="T36" s="720"/>
      <c r="U36" s="719"/>
      <c r="V36" s="453"/>
      <c r="W36" s="694" t="s">
        <v>894</v>
      </c>
      <c r="X36" s="677"/>
      <c r="Y36" s="794"/>
      <c r="Z36" s="693"/>
      <c r="AC36" s="692">
        <f>AC35*4/AF35</f>
        <v>0.15094339622641509</v>
      </c>
      <c r="AD36" s="692">
        <f>AD35*9/AF35</f>
        <v>0.27536970933197347</v>
      </c>
      <c r="AE36" s="692">
        <f>AE35*4/AF35</f>
        <v>0.57368689444161147</v>
      </c>
    </row>
    <row r="37" spans="2:32" s="711" customFormat="1" ht="27.95" customHeight="1">
      <c r="B37" s="716">
        <v>2</v>
      </c>
      <c r="C37" s="727"/>
      <c r="D37" s="496" t="str">
        <f>'國華1-2月菜單'!Q39</f>
        <v>夏威夷炒飯</v>
      </c>
      <c r="E37" s="496" t="s">
        <v>851</v>
      </c>
      <c r="F37" s="496"/>
      <c r="G37" s="496" t="str">
        <f>'國華1-2月菜單'!Q40</f>
        <v xml:space="preserve">香汁翅腿 </v>
      </c>
      <c r="H37" s="496" t="s">
        <v>852</v>
      </c>
      <c r="I37" s="496"/>
      <c r="J37" s="731" t="str">
        <f>'國華1-2月菜單'!Q41</f>
        <v xml:space="preserve">   契薯條杏鮑菇雙拼(炸)</v>
      </c>
      <c r="K37" s="793" t="s">
        <v>910</v>
      </c>
      <c r="L37" s="729"/>
      <c r="M37" s="731" t="str">
        <f>'國華1-2月菜單'!Q42</f>
        <v>醬汁滷蛋</v>
      </c>
      <c r="N37" s="749" t="s">
        <v>850</v>
      </c>
      <c r="O37" s="729"/>
      <c r="P37" s="496" t="str">
        <f>'國華1-2月菜單'!Q43</f>
        <v>淺色蔬菜</v>
      </c>
      <c r="Q37" s="496" t="s">
        <v>851</v>
      </c>
      <c r="R37" s="496"/>
      <c r="S37" s="496" t="str">
        <f>'國華1-2月菜單'!Q44</f>
        <v>結頭菜龍骨湯</v>
      </c>
      <c r="T37" s="730" t="s">
        <v>850</v>
      </c>
      <c r="U37" s="729"/>
      <c r="V37" s="453"/>
      <c r="W37" s="712" t="s">
        <v>29</v>
      </c>
      <c r="X37" s="676" t="s">
        <v>849</v>
      </c>
      <c r="Y37" s="594">
        <v>5.4</v>
      </c>
      <c r="Z37" s="683"/>
      <c r="AA37" s="683"/>
      <c r="AB37" s="684"/>
      <c r="AC37" s="683" t="s">
        <v>893</v>
      </c>
      <c r="AD37" s="683" t="s">
        <v>892</v>
      </c>
      <c r="AE37" s="683" t="s">
        <v>891</v>
      </c>
      <c r="AF37" s="683" t="s">
        <v>890</v>
      </c>
    </row>
    <row r="38" spans="2:32" ht="27.95" customHeight="1">
      <c r="B38" s="705" t="s">
        <v>86</v>
      </c>
      <c r="C38" s="702"/>
      <c r="D38" s="490" t="s">
        <v>889</v>
      </c>
      <c r="E38" s="489"/>
      <c r="F38" s="488">
        <v>90</v>
      </c>
      <c r="G38" s="792" t="s">
        <v>966</v>
      </c>
      <c r="H38" s="611"/>
      <c r="I38" s="791">
        <v>40</v>
      </c>
      <c r="J38" s="489" t="s">
        <v>965</v>
      </c>
      <c r="K38" s="489"/>
      <c r="L38" s="489">
        <v>30</v>
      </c>
      <c r="M38" s="454" t="s">
        <v>866</v>
      </c>
      <c r="N38" s="466"/>
      <c r="O38" s="454">
        <v>55</v>
      </c>
      <c r="P38" s="613" t="s">
        <v>458</v>
      </c>
      <c r="Q38" s="613"/>
      <c r="R38" s="612">
        <v>100</v>
      </c>
      <c r="S38" s="530" t="s">
        <v>964</v>
      </c>
      <c r="T38" s="485"/>
      <c r="U38" s="485">
        <v>35</v>
      </c>
      <c r="V38" s="453"/>
      <c r="W38" s="694" t="s">
        <v>925</v>
      </c>
      <c r="X38" s="673" t="s">
        <v>881</v>
      </c>
      <c r="Y38" s="573">
        <v>2.2000000000000002</v>
      </c>
      <c r="Z38" s="693"/>
      <c r="AA38" s="710" t="s">
        <v>880</v>
      </c>
      <c r="AB38" s="684">
        <v>6</v>
      </c>
      <c r="AC38" s="684">
        <f>AB38*2</f>
        <v>12</v>
      </c>
      <c r="AD38" s="684"/>
      <c r="AE38" s="684">
        <f>AB38*15</f>
        <v>90</v>
      </c>
      <c r="AF38" s="684">
        <f>AC38*4+AE38*4</f>
        <v>408</v>
      </c>
    </row>
    <row r="39" spans="2:32" ht="27.95" customHeight="1">
      <c r="B39" s="705">
        <v>26</v>
      </c>
      <c r="C39" s="702"/>
      <c r="D39" s="481" t="s">
        <v>888</v>
      </c>
      <c r="E39" s="485"/>
      <c r="F39" s="480">
        <v>20</v>
      </c>
      <c r="G39" s="455"/>
      <c r="H39" s="454"/>
      <c r="I39" s="585"/>
      <c r="J39" s="536" t="s">
        <v>963</v>
      </c>
      <c r="K39" s="466"/>
      <c r="L39" s="454">
        <v>15</v>
      </c>
      <c r="M39" s="454"/>
      <c r="N39" s="466"/>
      <c r="O39" s="454"/>
      <c r="P39" s="454"/>
      <c r="Q39" s="454"/>
      <c r="R39" s="585"/>
      <c r="S39" s="530" t="s">
        <v>934</v>
      </c>
      <c r="T39" s="478"/>
      <c r="U39" s="485">
        <v>2</v>
      </c>
      <c r="V39" s="453"/>
      <c r="W39" s="700" t="s">
        <v>28</v>
      </c>
      <c r="X39" s="669" t="s">
        <v>874</v>
      </c>
      <c r="Y39" s="573">
        <v>1.9</v>
      </c>
      <c r="Z39" s="683"/>
      <c r="AA39" s="708" t="s">
        <v>873</v>
      </c>
      <c r="AB39" s="684">
        <v>2.2999999999999998</v>
      </c>
      <c r="AC39" s="707">
        <f>AB39*7</f>
        <v>16.099999999999998</v>
      </c>
      <c r="AD39" s="684">
        <f>AB39*5</f>
        <v>11.5</v>
      </c>
      <c r="AE39" s="684" t="s">
        <v>862</v>
      </c>
      <c r="AF39" s="706">
        <f>AC39*4+AD39*9</f>
        <v>167.89999999999998</v>
      </c>
    </row>
    <row r="40" spans="2:32" ht="27.95" customHeight="1">
      <c r="B40" s="705" t="s">
        <v>103</v>
      </c>
      <c r="C40" s="702"/>
      <c r="D40" s="790" t="s">
        <v>902</v>
      </c>
      <c r="E40" s="479"/>
      <c r="F40" s="648">
        <v>10</v>
      </c>
      <c r="G40" s="719"/>
      <c r="H40" s="485"/>
      <c r="I40" s="480"/>
      <c r="J40" s="536"/>
      <c r="K40" s="466"/>
      <c r="L40" s="454"/>
      <c r="M40" s="454"/>
      <c r="N40" s="503"/>
      <c r="O40" s="454"/>
      <c r="P40" s="454"/>
      <c r="Q40" s="454"/>
      <c r="R40" s="585"/>
      <c r="S40" s="530"/>
      <c r="T40" s="478"/>
      <c r="U40" s="485"/>
      <c r="V40" s="453"/>
      <c r="W40" s="694" t="s">
        <v>870</v>
      </c>
      <c r="X40" s="669" t="s">
        <v>869</v>
      </c>
      <c r="Y40" s="573">
        <v>2.5</v>
      </c>
      <c r="Z40" s="693"/>
      <c r="AA40" s="683" t="s">
        <v>868</v>
      </c>
      <c r="AB40" s="684">
        <v>1.6</v>
      </c>
      <c r="AC40" s="684">
        <f>AB40*1</f>
        <v>1.6</v>
      </c>
      <c r="AD40" s="684" t="s">
        <v>862</v>
      </c>
      <c r="AE40" s="684">
        <f>AB40*5</f>
        <v>8</v>
      </c>
      <c r="AF40" s="684">
        <f>AC40*4+AE40*4</f>
        <v>38.4</v>
      </c>
    </row>
    <row r="41" spans="2:32" ht="27.95" customHeight="1">
      <c r="B41" s="703" t="s">
        <v>932</v>
      </c>
      <c r="C41" s="702"/>
      <c r="D41" s="790" t="s">
        <v>962</v>
      </c>
      <c r="E41" s="479"/>
      <c r="F41" s="648">
        <v>5</v>
      </c>
      <c r="G41" s="719"/>
      <c r="H41" s="485"/>
      <c r="I41" s="480"/>
      <c r="J41" s="536"/>
      <c r="K41" s="503"/>
      <c r="L41" s="454"/>
      <c r="M41" s="466"/>
      <c r="N41" s="466"/>
      <c r="O41" s="466"/>
      <c r="P41" s="454"/>
      <c r="Q41" s="454"/>
      <c r="R41" s="585"/>
      <c r="S41" s="529"/>
      <c r="T41" s="466"/>
      <c r="U41" s="466"/>
      <c r="V41" s="453"/>
      <c r="W41" s="700" t="s">
        <v>30</v>
      </c>
      <c r="X41" s="669" t="s">
        <v>864</v>
      </c>
      <c r="Y41" s="573">
        <f>AB42</f>
        <v>0</v>
      </c>
      <c r="Z41" s="683"/>
      <c r="AA41" s="683" t="s">
        <v>863</v>
      </c>
      <c r="AB41" s="684">
        <v>2.5</v>
      </c>
      <c r="AC41" s="684"/>
      <c r="AD41" s="684">
        <f>AB41*5</f>
        <v>12.5</v>
      </c>
      <c r="AE41" s="684" t="s">
        <v>862</v>
      </c>
      <c r="AF41" s="684">
        <f>AD41*9</f>
        <v>112.5</v>
      </c>
    </row>
    <row r="42" spans="2:32" ht="27.95" customHeight="1">
      <c r="B42" s="703"/>
      <c r="C42" s="702"/>
      <c r="D42" s="790" t="s">
        <v>924</v>
      </c>
      <c r="E42" s="461"/>
      <c r="F42" s="648">
        <v>5</v>
      </c>
      <c r="G42" s="719"/>
      <c r="H42" s="478"/>
      <c r="I42" s="480"/>
      <c r="J42" s="789"/>
      <c r="K42" s="466"/>
      <c r="L42" s="466"/>
      <c r="M42" s="444"/>
      <c r="N42" s="509"/>
      <c r="O42" s="444"/>
      <c r="P42" s="454"/>
      <c r="Q42" s="454"/>
      <c r="R42" s="585"/>
      <c r="S42" s="416"/>
      <c r="T42" s="646"/>
      <c r="U42" s="416"/>
      <c r="V42" s="453"/>
      <c r="W42" s="694" t="s">
        <v>961</v>
      </c>
      <c r="X42" s="666" t="s">
        <v>859</v>
      </c>
      <c r="Y42" s="573">
        <v>0</v>
      </c>
      <c r="Z42" s="693"/>
      <c r="AA42" s="683" t="s">
        <v>858</v>
      </c>
      <c r="AE42" s="683">
        <f>AB42*15</f>
        <v>0</v>
      </c>
    </row>
    <row r="43" spans="2:32" ht="27.95" customHeight="1">
      <c r="B43" s="464" t="s">
        <v>857</v>
      </c>
      <c r="C43" s="701"/>
      <c r="D43" s="444" t="s">
        <v>876</v>
      </c>
      <c r="E43" s="509"/>
      <c r="F43" s="444">
        <v>2</v>
      </c>
      <c r="G43" s="737"/>
      <c r="H43" s="478"/>
      <c r="I43" s="480"/>
      <c r="J43" s="722"/>
      <c r="K43" s="503"/>
      <c r="L43" s="462"/>
      <c r="M43" s="788"/>
      <c r="N43" s="508"/>
      <c r="O43" s="462"/>
      <c r="P43" s="466"/>
      <c r="Q43" s="503"/>
      <c r="R43" s="644"/>
      <c r="S43" s="416"/>
      <c r="T43" s="646"/>
      <c r="U43" s="416"/>
      <c r="V43" s="453"/>
      <c r="W43" s="700" t="s">
        <v>116</v>
      </c>
      <c r="X43" s="664"/>
      <c r="Y43" s="573"/>
      <c r="Z43" s="683"/>
      <c r="AC43" s="683">
        <f>SUM(AC38:AC42)</f>
        <v>29.7</v>
      </c>
      <c r="AD43" s="683">
        <f>SUM(AD38:AD42)</f>
        <v>24</v>
      </c>
      <c r="AE43" s="683">
        <f>SUM(AE38:AE42)</f>
        <v>98</v>
      </c>
      <c r="AF43" s="683">
        <f>AC43*4+AD43*9+AE43*4</f>
        <v>726.8</v>
      </c>
    </row>
    <row r="44" spans="2:32" ht="27.95" customHeight="1" thickBot="1">
      <c r="B44" s="699"/>
      <c r="C44" s="693"/>
      <c r="D44" s="448"/>
      <c r="E44" s="580"/>
      <c r="F44" s="446"/>
      <c r="G44" s="697"/>
      <c r="H44" s="696"/>
      <c r="I44" s="695"/>
      <c r="J44" s="787"/>
      <c r="K44" s="786"/>
      <c r="L44" s="697"/>
      <c r="M44" s="787"/>
      <c r="N44" s="786"/>
      <c r="O44" s="697"/>
      <c r="P44" s="695"/>
      <c r="Q44" s="696"/>
      <c r="R44" s="695"/>
      <c r="S44" s="695"/>
      <c r="T44" s="696"/>
      <c r="U44" s="695"/>
      <c r="V44" s="436"/>
      <c r="W44" s="694" t="s">
        <v>894</v>
      </c>
      <c r="X44" s="717"/>
      <c r="Y44" s="573"/>
      <c r="Z44" s="693"/>
      <c r="AC44" s="692">
        <f>AC43*4/AF43</f>
        <v>0.16345624656026417</v>
      </c>
      <c r="AD44" s="692">
        <f>AD43*9/AF43</f>
        <v>0.29719317556411667</v>
      </c>
      <c r="AE44" s="692">
        <f>AE43*4/AF43</f>
        <v>0.53935057787561924</v>
      </c>
    </row>
    <row r="45" spans="2:32" ht="21.75" customHeight="1">
      <c r="C45" s="683"/>
      <c r="J45" s="691"/>
      <c r="K45" s="785"/>
      <c r="L45" s="691"/>
      <c r="M45" s="691"/>
      <c r="N45" s="785"/>
      <c r="O45" s="691"/>
      <c r="P45" s="691"/>
      <c r="Q45" s="691"/>
      <c r="R45" s="691"/>
      <c r="S45" s="691"/>
      <c r="T45" s="691"/>
      <c r="U45" s="691"/>
      <c r="V45" s="691"/>
      <c r="W45" s="691"/>
      <c r="X45" s="691"/>
      <c r="Y45" s="691"/>
      <c r="Z45" s="690"/>
    </row>
    <row r="46" spans="2:32">
      <c r="B46" s="684"/>
      <c r="D46" s="784"/>
      <c r="E46" s="784"/>
      <c r="F46" s="783"/>
      <c r="G46" s="783"/>
      <c r="H46" s="782"/>
      <c r="I46" s="683"/>
      <c r="J46" s="683"/>
      <c r="K46" s="782"/>
      <c r="L46" s="683"/>
      <c r="N46" s="782"/>
      <c r="O46" s="683"/>
      <c r="Q46" s="782"/>
      <c r="R46" s="683"/>
      <c r="T46" s="782"/>
      <c r="U46" s="683"/>
      <c r="V46" s="781"/>
      <c r="Y46" s="780"/>
    </row>
    <row r="47" spans="2:32">
      <c r="Y47" s="780"/>
    </row>
    <row r="48" spans="2:32">
      <c r="Y48" s="780"/>
    </row>
    <row r="49" spans="25:25">
      <c r="Y49" s="780"/>
    </row>
    <row r="50" spans="25:25">
      <c r="Y50" s="780"/>
    </row>
    <row r="51" spans="25:25">
      <c r="Y51" s="780"/>
    </row>
    <row r="52" spans="25:25">
      <c r="Y52" s="780"/>
    </row>
  </sheetData>
  <mergeCells count="15">
    <mergeCell ref="J45:Y45"/>
    <mergeCell ref="D46:G46"/>
    <mergeCell ref="C21:C26"/>
    <mergeCell ref="B25:B26"/>
    <mergeCell ref="C29:C34"/>
    <mergeCell ref="B33:B34"/>
    <mergeCell ref="B1:Y1"/>
    <mergeCell ref="B2:G2"/>
    <mergeCell ref="C5:C10"/>
    <mergeCell ref="B9:B10"/>
    <mergeCell ref="C13:C18"/>
    <mergeCell ref="B17:B18"/>
    <mergeCell ref="V5:V44"/>
    <mergeCell ref="C37:C42"/>
    <mergeCell ref="B41:B42"/>
  </mergeCells>
  <phoneticPr fontId="3" type="noConversion"/>
  <pageMargins left="1.299212598425197" right="0.15748031496062992" top="0.19685039370078741" bottom="0.15748031496062992" header="0.51181102362204722" footer="0.23622047244094491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13" zoomScaleNormal="100" workbookViewId="0">
      <selection activeCell="I7" sqref="I7:L7"/>
    </sheetView>
  </sheetViews>
  <sheetFormatPr defaultRowHeight="16.5"/>
  <cols>
    <col min="1" max="9" width="7.625" style="2" customWidth="1"/>
    <col min="10" max="11" width="7.375" style="2" customWidth="1"/>
    <col min="12" max="13" width="7.625" style="2" customWidth="1"/>
    <col min="14" max="15" width="7.375" style="2" customWidth="1"/>
    <col min="16" max="20" width="7.625" style="2" customWidth="1"/>
    <col min="21" max="21" width="22.25" style="2" customWidth="1"/>
    <col min="22" max="16384" width="9" style="2"/>
  </cols>
  <sheetData>
    <row r="1" spans="1:21" s="1" customFormat="1" ht="19.5" customHeight="1" thickBot="1">
      <c r="A1" s="217" t="s">
        <v>419</v>
      </c>
      <c r="E1" s="218"/>
      <c r="F1" s="219"/>
      <c r="G1" s="219"/>
      <c r="H1" s="218" t="s">
        <v>445</v>
      </c>
      <c r="I1" s="219"/>
      <c r="O1" s="1" t="s">
        <v>0</v>
      </c>
      <c r="U1" s="2"/>
    </row>
    <row r="2" spans="1:21" ht="15" customHeight="1">
      <c r="A2" s="278" t="s">
        <v>1</v>
      </c>
      <c r="B2" s="279"/>
      <c r="C2" s="279"/>
      <c r="D2" s="279"/>
      <c r="E2" s="280" t="s">
        <v>2</v>
      </c>
      <c r="F2" s="279"/>
      <c r="G2" s="279"/>
      <c r="H2" s="279"/>
      <c r="I2" s="280" t="s">
        <v>3</v>
      </c>
      <c r="J2" s="279"/>
      <c r="K2" s="279"/>
      <c r="L2" s="279"/>
      <c r="M2" s="280" t="s">
        <v>4</v>
      </c>
      <c r="N2" s="279"/>
      <c r="O2" s="279"/>
      <c r="P2" s="279"/>
      <c r="Q2" s="280" t="s">
        <v>355</v>
      </c>
      <c r="R2" s="279"/>
      <c r="S2" s="279"/>
      <c r="T2" s="281"/>
      <c r="U2" s="288" t="s">
        <v>387</v>
      </c>
    </row>
    <row r="3" spans="1:21" s="3" customFormat="1" ht="18" customHeight="1">
      <c r="A3" s="259" t="s">
        <v>407</v>
      </c>
      <c r="B3" s="260"/>
      <c r="C3" s="260"/>
      <c r="D3" s="260"/>
      <c r="E3" s="260" t="s">
        <v>6</v>
      </c>
      <c r="F3" s="260"/>
      <c r="G3" s="260"/>
      <c r="H3" s="260"/>
      <c r="I3" s="260" t="s">
        <v>7</v>
      </c>
      <c r="J3" s="260"/>
      <c r="K3" s="260"/>
      <c r="L3" s="260"/>
      <c r="M3" s="260" t="s">
        <v>8</v>
      </c>
      <c r="N3" s="260"/>
      <c r="O3" s="260"/>
      <c r="P3" s="260"/>
      <c r="Q3" s="260" t="s">
        <v>446</v>
      </c>
      <c r="R3" s="260"/>
      <c r="S3" s="260"/>
      <c r="T3" s="277"/>
      <c r="U3" s="286"/>
    </row>
    <row r="4" spans="1:21" s="4" customFormat="1" ht="18" customHeight="1">
      <c r="A4" s="270" t="s">
        <v>10</v>
      </c>
      <c r="B4" s="271"/>
      <c r="C4" s="271"/>
      <c r="D4" s="271"/>
      <c r="E4" s="271" t="s">
        <v>11</v>
      </c>
      <c r="F4" s="271"/>
      <c r="G4" s="271"/>
      <c r="H4" s="271"/>
      <c r="I4" s="271" t="s">
        <v>12</v>
      </c>
      <c r="J4" s="271"/>
      <c r="K4" s="271"/>
      <c r="L4" s="271"/>
      <c r="M4" s="271" t="s">
        <v>13</v>
      </c>
      <c r="N4" s="271"/>
      <c r="O4" s="271"/>
      <c r="P4" s="271"/>
      <c r="Q4" s="271" t="s">
        <v>14</v>
      </c>
      <c r="R4" s="271"/>
      <c r="S4" s="271"/>
      <c r="T4" s="276"/>
      <c r="U4" s="282"/>
    </row>
    <row r="5" spans="1:21" s="5" customFormat="1" ht="18" customHeight="1">
      <c r="A5" s="256" t="s">
        <v>15</v>
      </c>
      <c r="B5" s="257"/>
      <c r="C5" s="257"/>
      <c r="D5" s="257"/>
      <c r="E5" s="257" t="s">
        <v>16</v>
      </c>
      <c r="F5" s="257"/>
      <c r="G5" s="257"/>
      <c r="H5" s="257"/>
      <c r="I5" s="257" t="s">
        <v>438</v>
      </c>
      <c r="J5" s="257"/>
      <c r="K5" s="257"/>
      <c r="L5" s="257"/>
      <c r="M5" s="257" t="s">
        <v>17</v>
      </c>
      <c r="N5" s="257"/>
      <c r="O5" s="257"/>
      <c r="P5" s="257"/>
      <c r="Q5" s="257" t="s">
        <v>420</v>
      </c>
      <c r="R5" s="257"/>
      <c r="S5" s="257"/>
      <c r="T5" s="258"/>
      <c r="U5" s="283"/>
    </row>
    <row r="6" spans="1:21" s="6" customFormat="1" ht="18" customHeight="1">
      <c r="A6" s="264" t="s">
        <v>18</v>
      </c>
      <c r="B6" s="265"/>
      <c r="C6" s="265"/>
      <c r="D6" s="265"/>
      <c r="E6" s="265" t="s">
        <v>428</v>
      </c>
      <c r="F6" s="265"/>
      <c r="G6" s="265"/>
      <c r="H6" s="265"/>
      <c r="I6" s="265" t="s">
        <v>439</v>
      </c>
      <c r="J6" s="265"/>
      <c r="K6" s="265"/>
      <c r="L6" s="265"/>
      <c r="M6" s="265" t="s">
        <v>19</v>
      </c>
      <c r="N6" s="265"/>
      <c r="O6" s="265"/>
      <c r="P6" s="265"/>
      <c r="Q6" s="265" t="s">
        <v>20</v>
      </c>
      <c r="R6" s="265"/>
      <c r="S6" s="265"/>
      <c r="T6" s="266"/>
      <c r="U6" s="283"/>
    </row>
    <row r="7" spans="1:21" s="246" customFormat="1" ht="14.1" customHeight="1">
      <c r="A7" s="267" t="s">
        <v>21</v>
      </c>
      <c r="B7" s="268"/>
      <c r="C7" s="268"/>
      <c r="D7" s="268"/>
      <c r="E7" s="268" t="s">
        <v>21</v>
      </c>
      <c r="F7" s="268"/>
      <c r="G7" s="268"/>
      <c r="H7" s="268"/>
      <c r="I7" s="268" t="s">
        <v>22</v>
      </c>
      <c r="J7" s="268"/>
      <c r="K7" s="268"/>
      <c r="L7" s="268"/>
      <c r="M7" s="268" t="s">
        <v>21</v>
      </c>
      <c r="N7" s="268"/>
      <c r="O7" s="268"/>
      <c r="P7" s="268"/>
      <c r="Q7" s="268" t="s">
        <v>21</v>
      </c>
      <c r="R7" s="268"/>
      <c r="S7" s="268"/>
      <c r="T7" s="269"/>
      <c r="U7" s="283"/>
    </row>
    <row r="8" spans="1:21" s="7" customFormat="1" ht="18" customHeight="1">
      <c r="A8" s="261" t="s">
        <v>427</v>
      </c>
      <c r="B8" s="262"/>
      <c r="C8" s="262"/>
      <c r="D8" s="262"/>
      <c r="E8" s="262" t="s">
        <v>23</v>
      </c>
      <c r="F8" s="262"/>
      <c r="G8" s="262"/>
      <c r="H8" s="262"/>
      <c r="I8" s="262" t="s">
        <v>24</v>
      </c>
      <c r="J8" s="262"/>
      <c r="K8" s="262"/>
      <c r="L8" s="262"/>
      <c r="M8" s="262" t="s">
        <v>25</v>
      </c>
      <c r="N8" s="262"/>
      <c r="O8" s="262"/>
      <c r="P8" s="262"/>
      <c r="Q8" s="262" t="s">
        <v>26</v>
      </c>
      <c r="R8" s="262"/>
      <c r="S8" s="262"/>
      <c r="T8" s="263"/>
      <c r="U8" s="283"/>
    </row>
    <row r="9" spans="1:21" s="7" customFormat="1" ht="15" customHeight="1">
      <c r="A9" s="261"/>
      <c r="B9" s="262"/>
      <c r="C9" s="262"/>
      <c r="D9" s="262"/>
      <c r="E9" s="262" t="s">
        <v>442</v>
      </c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3"/>
      <c r="U9" s="283"/>
    </row>
    <row r="10" spans="1:21" s="239" customFormat="1" ht="9" customHeight="1">
      <c r="A10" s="236" t="s">
        <v>27</v>
      </c>
      <c r="B10" s="237">
        <f>第一週明細!V11</f>
        <v>714.9</v>
      </c>
      <c r="C10" s="237" t="s">
        <v>28</v>
      </c>
      <c r="D10" s="237">
        <f>第一週明細!V7</f>
        <v>22.5</v>
      </c>
      <c r="E10" s="237" t="s">
        <v>27</v>
      </c>
      <c r="F10" s="237">
        <f>第一週明細!V19</f>
        <v>718.5</v>
      </c>
      <c r="G10" s="237" t="s">
        <v>28</v>
      </c>
      <c r="H10" s="237">
        <f>第一週明細!V15</f>
        <v>22.5</v>
      </c>
      <c r="I10" s="237" t="s">
        <v>27</v>
      </c>
      <c r="J10" s="237">
        <f>第一週明細!V27</f>
        <v>696.5</v>
      </c>
      <c r="K10" s="237" t="s">
        <v>28</v>
      </c>
      <c r="L10" s="237">
        <f>第一週明細!V23</f>
        <v>22.5</v>
      </c>
      <c r="M10" s="237" t="s">
        <v>27</v>
      </c>
      <c r="N10" s="237">
        <f>第一週明細!V35</f>
        <v>691.3</v>
      </c>
      <c r="O10" s="237" t="s">
        <v>28</v>
      </c>
      <c r="P10" s="237">
        <f>第一週明細!V31</f>
        <v>22.5</v>
      </c>
      <c r="Q10" s="237" t="s">
        <v>27</v>
      </c>
      <c r="R10" s="237">
        <f>第一週明細!V43</f>
        <v>692.1</v>
      </c>
      <c r="S10" s="237" t="s">
        <v>28</v>
      </c>
      <c r="T10" s="238">
        <f>第一週明細!V39</f>
        <v>22.5</v>
      </c>
      <c r="U10" s="284"/>
    </row>
    <row r="11" spans="1:21" s="239" customFormat="1" ht="9" customHeight="1">
      <c r="A11" s="236" t="s">
        <v>29</v>
      </c>
      <c r="B11" s="237">
        <f>第一週明細!V5</f>
        <v>100</v>
      </c>
      <c r="C11" s="237" t="s">
        <v>30</v>
      </c>
      <c r="D11" s="237">
        <f>第一週明細!V9</f>
        <v>28.1</v>
      </c>
      <c r="E11" s="237" t="s">
        <v>29</v>
      </c>
      <c r="F11" s="237">
        <f>第一週明細!V13</f>
        <v>101</v>
      </c>
      <c r="G11" s="237" t="s">
        <v>30</v>
      </c>
      <c r="H11" s="237">
        <f>第一週明細!V17</f>
        <v>28</v>
      </c>
      <c r="I11" s="237" t="s">
        <v>29</v>
      </c>
      <c r="J11" s="237">
        <f>第一週明細!V21</f>
        <v>96</v>
      </c>
      <c r="K11" s="237" t="s">
        <v>30</v>
      </c>
      <c r="L11" s="237">
        <f>第一週明細!V25</f>
        <v>27.5</v>
      </c>
      <c r="M11" s="237" t="s">
        <v>29</v>
      </c>
      <c r="N11" s="237">
        <f>第一週明細!V29</f>
        <v>95</v>
      </c>
      <c r="O11" s="237" t="s">
        <v>30</v>
      </c>
      <c r="P11" s="237">
        <f>第一週明細!V33</f>
        <v>27.2</v>
      </c>
      <c r="Q11" s="237" t="s">
        <v>29</v>
      </c>
      <c r="R11" s="237">
        <f>第一週明細!V37</f>
        <v>95</v>
      </c>
      <c r="S11" s="237" t="s">
        <v>30</v>
      </c>
      <c r="T11" s="238">
        <f>第一週明細!V41</f>
        <v>27.4</v>
      </c>
      <c r="U11" s="286" t="s">
        <v>388</v>
      </c>
    </row>
    <row r="12" spans="1:21" ht="15" customHeight="1">
      <c r="A12" s="272" t="s">
        <v>31</v>
      </c>
      <c r="B12" s="273"/>
      <c r="C12" s="273"/>
      <c r="D12" s="273"/>
      <c r="E12" s="274" t="s">
        <v>32</v>
      </c>
      <c r="F12" s="273"/>
      <c r="G12" s="273"/>
      <c r="H12" s="273"/>
      <c r="I12" s="274" t="s">
        <v>33</v>
      </c>
      <c r="J12" s="273"/>
      <c r="K12" s="273"/>
      <c r="L12" s="273"/>
      <c r="M12" s="274" t="s">
        <v>34</v>
      </c>
      <c r="N12" s="273"/>
      <c r="O12" s="273"/>
      <c r="P12" s="273"/>
      <c r="Q12" s="274" t="s">
        <v>356</v>
      </c>
      <c r="R12" s="273"/>
      <c r="S12" s="273"/>
      <c r="T12" s="275"/>
      <c r="U12" s="286"/>
    </row>
    <row r="13" spans="1:21" s="3" customFormat="1" ht="18" customHeight="1">
      <c r="A13" s="259" t="s">
        <v>407</v>
      </c>
      <c r="B13" s="260"/>
      <c r="C13" s="260"/>
      <c r="D13" s="260"/>
      <c r="E13" s="260" t="s">
        <v>5</v>
      </c>
      <c r="F13" s="260"/>
      <c r="G13" s="260"/>
      <c r="H13" s="260"/>
      <c r="I13" s="260" t="s">
        <v>7</v>
      </c>
      <c r="J13" s="260"/>
      <c r="K13" s="260"/>
      <c r="L13" s="260"/>
      <c r="M13" s="260" t="s">
        <v>9</v>
      </c>
      <c r="N13" s="260"/>
      <c r="O13" s="260"/>
      <c r="P13" s="260"/>
      <c r="Q13" s="260" t="s">
        <v>377</v>
      </c>
      <c r="R13" s="260"/>
      <c r="S13" s="260"/>
      <c r="T13" s="277"/>
      <c r="U13" s="282"/>
    </row>
    <row r="14" spans="1:21" s="4" customFormat="1" ht="18" customHeight="1">
      <c r="A14" s="270" t="s">
        <v>35</v>
      </c>
      <c r="B14" s="271"/>
      <c r="C14" s="271"/>
      <c r="D14" s="271"/>
      <c r="E14" s="271" t="s">
        <v>36</v>
      </c>
      <c r="F14" s="271"/>
      <c r="G14" s="271"/>
      <c r="H14" s="271"/>
      <c r="I14" s="271" t="s">
        <v>396</v>
      </c>
      <c r="J14" s="271"/>
      <c r="K14" s="271"/>
      <c r="L14" s="271"/>
      <c r="M14" s="271" t="s">
        <v>37</v>
      </c>
      <c r="N14" s="271"/>
      <c r="O14" s="271"/>
      <c r="P14" s="271"/>
      <c r="Q14" s="271" t="s">
        <v>38</v>
      </c>
      <c r="R14" s="271"/>
      <c r="S14" s="271"/>
      <c r="T14" s="276"/>
      <c r="U14" s="283"/>
    </row>
    <row r="15" spans="1:21" s="5" customFormat="1" ht="18" customHeight="1">
      <c r="A15" s="256" t="s">
        <v>39</v>
      </c>
      <c r="B15" s="257"/>
      <c r="C15" s="257"/>
      <c r="D15" s="257"/>
      <c r="E15" s="257" t="s">
        <v>40</v>
      </c>
      <c r="F15" s="257"/>
      <c r="G15" s="257"/>
      <c r="H15" s="257"/>
      <c r="I15" s="257" t="s">
        <v>416</v>
      </c>
      <c r="J15" s="257"/>
      <c r="K15" s="257"/>
      <c r="L15" s="257"/>
      <c r="M15" s="257" t="s">
        <v>440</v>
      </c>
      <c r="N15" s="257"/>
      <c r="O15" s="257"/>
      <c r="P15" s="257"/>
      <c r="Q15" s="257" t="s">
        <v>41</v>
      </c>
      <c r="R15" s="257"/>
      <c r="S15" s="257"/>
      <c r="T15" s="258"/>
      <c r="U15" s="283"/>
    </row>
    <row r="16" spans="1:21" s="6" customFormat="1" ht="18" customHeight="1">
      <c r="A16" s="264" t="s">
        <v>42</v>
      </c>
      <c r="B16" s="265"/>
      <c r="C16" s="265"/>
      <c r="D16" s="265"/>
      <c r="E16" s="265" t="s">
        <v>43</v>
      </c>
      <c r="F16" s="265"/>
      <c r="G16" s="265"/>
      <c r="H16" s="265"/>
      <c r="I16" s="265" t="s">
        <v>44</v>
      </c>
      <c r="J16" s="265"/>
      <c r="K16" s="265"/>
      <c r="L16" s="265"/>
      <c r="M16" s="265" t="s">
        <v>45</v>
      </c>
      <c r="N16" s="265"/>
      <c r="O16" s="265"/>
      <c r="P16" s="265"/>
      <c r="Q16" s="265" t="s">
        <v>413</v>
      </c>
      <c r="R16" s="265"/>
      <c r="S16" s="265"/>
      <c r="T16" s="266"/>
      <c r="U16" s="283"/>
    </row>
    <row r="17" spans="1:21" s="246" customFormat="1" ht="14.1" customHeight="1">
      <c r="A17" s="267" t="s">
        <v>22</v>
      </c>
      <c r="B17" s="268"/>
      <c r="C17" s="268"/>
      <c r="D17" s="268"/>
      <c r="E17" s="268" t="s">
        <v>21</v>
      </c>
      <c r="F17" s="268"/>
      <c r="G17" s="268"/>
      <c r="H17" s="268"/>
      <c r="I17" s="268" t="s">
        <v>21</v>
      </c>
      <c r="J17" s="268"/>
      <c r="K17" s="268"/>
      <c r="L17" s="268"/>
      <c r="M17" s="268" t="s">
        <v>21</v>
      </c>
      <c r="N17" s="268"/>
      <c r="O17" s="268"/>
      <c r="P17" s="268"/>
      <c r="Q17" s="268" t="s">
        <v>21</v>
      </c>
      <c r="R17" s="268"/>
      <c r="S17" s="268"/>
      <c r="T17" s="269"/>
      <c r="U17" s="283"/>
    </row>
    <row r="18" spans="1:21" s="7" customFormat="1" ht="18" customHeight="1">
      <c r="A18" s="261" t="s">
        <v>425</v>
      </c>
      <c r="B18" s="262"/>
      <c r="C18" s="262"/>
      <c r="D18" s="262"/>
      <c r="E18" s="262" t="s">
        <v>46</v>
      </c>
      <c r="F18" s="262"/>
      <c r="G18" s="262"/>
      <c r="H18" s="262"/>
      <c r="I18" s="262" t="s">
        <v>393</v>
      </c>
      <c r="J18" s="262"/>
      <c r="K18" s="262"/>
      <c r="L18" s="262"/>
      <c r="M18" s="262" t="s">
        <v>411</v>
      </c>
      <c r="N18" s="262"/>
      <c r="O18" s="262"/>
      <c r="P18" s="262"/>
      <c r="Q18" s="262" t="s">
        <v>408</v>
      </c>
      <c r="R18" s="262"/>
      <c r="S18" s="262"/>
      <c r="T18" s="263"/>
      <c r="U18" s="284"/>
    </row>
    <row r="19" spans="1:21" s="7" customFormat="1" ht="15" customHeight="1">
      <c r="A19" s="261"/>
      <c r="B19" s="262"/>
      <c r="C19" s="262"/>
      <c r="D19" s="262"/>
      <c r="E19" s="262" t="s">
        <v>443</v>
      </c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3"/>
      <c r="U19" s="214"/>
    </row>
    <row r="20" spans="1:21" s="239" customFormat="1" ht="9" customHeight="1">
      <c r="A20" s="236" t="s">
        <v>27</v>
      </c>
      <c r="B20" s="237">
        <f>第二週明細!V11</f>
        <v>702.5</v>
      </c>
      <c r="C20" s="237" t="s">
        <v>28</v>
      </c>
      <c r="D20" s="237">
        <f>第二週明細!V7</f>
        <v>22.5</v>
      </c>
      <c r="E20" s="237" t="s">
        <v>27</v>
      </c>
      <c r="F20" s="237">
        <f>第二週明細!V19</f>
        <v>716.9</v>
      </c>
      <c r="G20" s="237" t="s">
        <v>28</v>
      </c>
      <c r="H20" s="237">
        <f>第二週明細!V15</f>
        <v>22.5</v>
      </c>
      <c r="I20" s="237" t="s">
        <v>27</v>
      </c>
      <c r="J20" s="237">
        <f>第二週明細!V27</f>
        <v>728.9</v>
      </c>
      <c r="K20" s="237" t="s">
        <v>28</v>
      </c>
      <c r="L20" s="237">
        <f>第二週明細!V23</f>
        <v>22.5</v>
      </c>
      <c r="M20" s="237" t="s">
        <v>27</v>
      </c>
      <c r="N20" s="237">
        <f>第二週明細!V35</f>
        <v>721.7</v>
      </c>
      <c r="O20" s="237" t="s">
        <v>28</v>
      </c>
      <c r="P20" s="237">
        <f>第二週明細!V31</f>
        <v>22.5</v>
      </c>
      <c r="Q20" s="237" t="s">
        <v>27</v>
      </c>
      <c r="R20" s="237">
        <f>第二週明細!V43</f>
        <v>716.9</v>
      </c>
      <c r="S20" s="237" t="s">
        <v>28</v>
      </c>
      <c r="T20" s="238">
        <f>第二週明細!V39</f>
        <v>22.5</v>
      </c>
      <c r="U20" s="282" t="s">
        <v>389</v>
      </c>
    </row>
    <row r="21" spans="1:21" s="239" customFormat="1" ht="9" customHeight="1">
      <c r="A21" s="236" t="s">
        <v>29</v>
      </c>
      <c r="B21" s="237">
        <f>第二週明細!V5</f>
        <v>97.5</v>
      </c>
      <c r="C21" s="237" t="s">
        <v>30</v>
      </c>
      <c r="D21" s="237">
        <f>第二週明細!V9</f>
        <v>27.5</v>
      </c>
      <c r="E21" s="237" t="s">
        <v>29</v>
      </c>
      <c r="F21" s="237">
        <f>第二週明細!V13</f>
        <v>100.5</v>
      </c>
      <c r="G21" s="237" t="s">
        <v>30</v>
      </c>
      <c r="H21" s="237">
        <f>第二週明細!V17</f>
        <v>28.1</v>
      </c>
      <c r="I21" s="237" t="s">
        <v>29</v>
      </c>
      <c r="J21" s="237">
        <f>第二週明細!V21</f>
        <v>103</v>
      </c>
      <c r="K21" s="237" t="s">
        <v>30</v>
      </c>
      <c r="L21" s="237">
        <f>第二週明細!V25</f>
        <v>28.6</v>
      </c>
      <c r="M21" s="237" t="s">
        <v>29</v>
      </c>
      <c r="N21" s="237">
        <f>第二週明細!V29</f>
        <v>101.5</v>
      </c>
      <c r="O21" s="237" t="s">
        <v>30</v>
      </c>
      <c r="P21" s="237">
        <f>第二週明細!V33</f>
        <v>28.3</v>
      </c>
      <c r="Q21" s="237" t="s">
        <v>29</v>
      </c>
      <c r="R21" s="237">
        <f>第二週明細!V37</f>
        <v>100.5</v>
      </c>
      <c r="S21" s="237" t="s">
        <v>30</v>
      </c>
      <c r="T21" s="238">
        <f>第二週明細!V41</f>
        <v>28.1</v>
      </c>
      <c r="U21" s="283"/>
    </row>
    <row r="22" spans="1:21" ht="15" customHeight="1">
      <c r="A22" s="272" t="s">
        <v>47</v>
      </c>
      <c r="B22" s="273"/>
      <c r="C22" s="273"/>
      <c r="D22" s="273"/>
      <c r="E22" s="274" t="s">
        <v>48</v>
      </c>
      <c r="F22" s="273"/>
      <c r="G22" s="273"/>
      <c r="H22" s="273"/>
      <c r="I22" s="274" t="s">
        <v>49</v>
      </c>
      <c r="J22" s="273"/>
      <c r="K22" s="273"/>
      <c r="L22" s="273"/>
      <c r="M22" s="274" t="s">
        <v>50</v>
      </c>
      <c r="N22" s="273"/>
      <c r="O22" s="273"/>
      <c r="P22" s="273"/>
      <c r="Q22" s="274" t="s">
        <v>51</v>
      </c>
      <c r="R22" s="273"/>
      <c r="S22" s="273"/>
      <c r="T22" s="275"/>
      <c r="U22" s="284"/>
    </row>
    <row r="23" spans="1:21" s="3" customFormat="1" ht="18" customHeight="1">
      <c r="A23" s="259" t="s">
        <v>407</v>
      </c>
      <c r="B23" s="260"/>
      <c r="C23" s="260"/>
      <c r="D23" s="260"/>
      <c r="E23" s="260" t="s">
        <v>8</v>
      </c>
      <c r="F23" s="260"/>
      <c r="G23" s="260"/>
      <c r="H23" s="260"/>
      <c r="I23" s="260" t="s">
        <v>7</v>
      </c>
      <c r="J23" s="260"/>
      <c r="K23" s="260"/>
      <c r="L23" s="260"/>
      <c r="M23" s="260" t="s">
        <v>52</v>
      </c>
      <c r="N23" s="260"/>
      <c r="O23" s="260"/>
      <c r="P23" s="260"/>
      <c r="Q23" s="260"/>
      <c r="R23" s="260"/>
      <c r="S23" s="260"/>
      <c r="T23" s="277"/>
      <c r="U23" s="283"/>
    </row>
    <row r="24" spans="1:21" s="4" customFormat="1" ht="18" customHeight="1">
      <c r="A24" s="270" t="s">
        <v>53</v>
      </c>
      <c r="B24" s="271"/>
      <c r="C24" s="271"/>
      <c r="D24" s="271"/>
      <c r="E24" s="271" t="s">
        <v>54</v>
      </c>
      <c r="F24" s="271"/>
      <c r="G24" s="271"/>
      <c r="H24" s="271"/>
      <c r="I24" s="271" t="s">
        <v>55</v>
      </c>
      <c r="J24" s="271"/>
      <c r="K24" s="271"/>
      <c r="L24" s="271"/>
      <c r="M24" s="271" t="s">
        <v>56</v>
      </c>
      <c r="N24" s="271"/>
      <c r="O24" s="271"/>
      <c r="P24" s="271"/>
      <c r="Q24" s="271"/>
      <c r="R24" s="271"/>
      <c r="S24" s="271"/>
      <c r="T24" s="276"/>
      <c r="U24" s="283"/>
    </row>
    <row r="25" spans="1:21" s="5" customFormat="1" ht="18" customHeight="1">
      <c r="A25" s="256" t="s">
        <v>57</v>
      </c>
      <c r="B25" s="257"/>
      <c r="C25" s="257"/>
      <c r="D25" s="257"/>
      <c r="E25" s="257" t="s">
        <v>431</v>
      </c>
      <c r="F25" s="257"/>
      <c r="G25" s="257"/>
      <c r="H25" s="257"/>
      <c r="I25" s="257" t="s">
        <v>58</v>
      </c>
      <c r="J25" s="257"/>
      <c r="K25" s="257"/>
      <c r="L25" s="257"/>
      <c r="M25" s="257" t="s">
        <v>59</v>
      </c>
      <c r="N25" s="257"/>
      <c r="O25" s="257"/>
      <c r="P25" s="257"/>
      <c r="Q25" s="257"/>
      <c r="R25" s="257"/>
      <c r="S25" s="257"/>
      <c r="T25" s="258"/>
      <c r="U25" s="283"/>
    </row>
    <row r="26" spans="1:21" s="6" customFormat="1" ht="18" customHeight="1">
      <c r="A26" s="264" t="s">
        <v>385</v>
      </c>
      <c r="B26" s="265"/>
      <c r="C26" s="265"/>
      <c r="D26" s="265"/>
      <c r="E26" s="265" t="s">
        <v>381</v>
      </c>
      <c r="F26" s="265"/>
      <c r="G26" s="265"/>
      <c r="H26" s="265"/>
      <c r="I26" s="265" t="s">
        <v>60</v>
      </c>
      <c r="J26" s="265"/>
      <c r="K26" s="265"/>
      <c r="L26" s="265"/>
      <c r="M26" s="265" t="s">
        <v>61</v>
      </c>
      <c r="N26" s="265"/>
      <c r="O26" s="265"/>
      <c r="P26" s="265"/>
      <c r="Q26" s="265"/>
      <c r="R26" s="265"/>
      <c r="S26" s="265"/>
      <c r="T26" s="266"/>
      <c r="U26" s="283"/>
    </row>
    <row r="27" spans="1:21" s="246" customFormat="1" ht="14.1" customHeight="1">
      <c r="A27" s="267" t="s">
        <v>22</v>
      </c>
      <c r="B27" s="268"/>
      <c r="C27" s="268"/>
      <c r="D27" s="268"/>
      <c r="E27" s="268" t="s">
        <v>21</v>
      </c>
      <c r="F27" s="268"/>
      <c r="G27" s="268"/>
      <c r="H27" s="268"/>
      <c r="I27" s="268" t="s">
        <v>21</v>
      </c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9"/>
      <c r="U27" s="284"/>
    </row>
    <row r="28" spans="1:21" s="7" customFormat="1" ht="18" customHeight="1">
      <c r="A28" s="261" t="s">
        <v>424</v>
      </c>
      <c r="B28" s="262"/>
      <c r="C28" s="262"/>
      <c r="D28" s="262"/>
      <c r="E28" s="262" t="s">
        <v>62</v>
      </c>
      <c r="F28" s="262"/>
      <c r="G28" s="262"/>
      <c r="H28" s="262"/>
      <c r="I28" s="262" t="s">
        <v>63</v>
      </c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3"/>
      <c r="U28" s="282" t="s">
        <v>390</v>
      </c>
    </row>
    <row r="29" spans="1:21" s="7" customFormat="1" ht="15" customHeight="1">
      <c r="A29" s="261"/>
      <c r="B29" s="262"/>
      <c r="C29" s="262"/>
      <c r="D29" s="262"/>
      <c r="E29" s="262" t="s">
        <v>418</v>
      </c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3"/>
      <c r="U29" s="283"/>
    </row>
    <row r="30" spans="1:21" s="239" customFormat="1" ht="9" customHeight="1">
      <c r="A30" s="236" t="s">
        <v>27</v>
      </c>
      <c r="B30" s="237">
        <f>第三週明細!V11</f>
        <v>725.7</v>
      </c>
      <c r="C30" s="237" t="s">
        <v>28</v>
      </c>
      <c r="D30" s="237">
        <f>第三週明細!V7</f>
        <v>22.5</v>
      </c>
      <c r="E30" s="237" t="s">
        <v>27</v>
      </c>
      <c r="F30" s="237">
        <f>第三週明細!V19</f>
        <v>750.1</v>
      </c>
      <c r="G30" s="237" t="s">
        <v>28</v>
      </c>
      <c r="H30" s="237">
        <f>第三週明細!V15</f>
        <v>22.5</v>
      </c>
      <c r="I30" s="237" t="s">
        <v>27</v>
      </c>
      <c r="J30" s="237">
        <f>第三週明細!V27</f>
        <v>735.7</v>
      </c>
      <c r="K30" s="237" t="s">
        <v>28</v>
      </c>
      <c r="L30" s="237">
        <f>第三週明細!V23</f>
        <v>22.5</v>
      </c>
      <c r="M30" s="237" t="s">
        <v>27</v>
      </c>
      <c r="N30" s="237">
        <f>第三週明細!V35</f>
        <v>0</v>
      </c>
      <c r="O30" s="237" t="s">
        <v>28</v>
      </c>
      <c r="P30" s="237">
        <f>第三週明細!V31</f>
        <v>0</v>
      </c>
      <c r="Q30" s="237" t="s">
        <v>27</v>
      </c>
      <c r="R30" s="237">
        <f>第三週明細!V43</f>
        <v>0</v>
      </c>
      <c r="S30" s="237" t="s">
        <v>28</v>
      </c>
      <c r="T30" s="238">
        <f>第三週明細!V39</f>
        <v>0</v>
      </c>
      <c r="U30" s="284"/>
    </row>
    <row r="31" spans="1:21" s="239" customFormat="1" ht="9" customHeight="1">
      <c r="A31" s="236" t="s">
        <v>29</v>
      </c>
      <c r="B31" s="237">
        <f>第三週明細!V5</f>
        <v>102.5</v>
      </c>
      <c r="C31" s="237" t="s">
        <v>30</v>
      </c>
      <c r="D31" s="237">
        <f>第三週明細!V9</f>
        <v>28.3</v>
      </c>
      <c r="E31" s="237" t="s">
        <v>29</v>
      </c>
      <c r="F31" s="237">
        <f>第三週明細!V13</f>
        <v>108</v>
      </c>
      <c r="G31" s="237" t="s">
        <v>30</v>
      </c>
      <c r="H31" s="237">
        <f>第三週明細!V17</f>
        <v>28.9</v>
      </c>
      <c r="I31" s="237" t="s">
        <v>29</v>
      </c>
      <c r="J31" s="237">
        <f>第三週明細!V21</f>
        <v>104.5</v>
      </c>
      <c r="K31" s="237" t="s">
        <v>30</v>
      </c>
      <c r="L31" s="237">
        <f>第三週明細!V25</f>
        <v>28.8</v>
      </c>
      <c r="M31" s="237" t="s">
        <v>29</v>
      </c>
      <c r="N31" s="237">
        <f>第三週明細!V29</f>
        <v>0</v>
      </c>
      <c r="O31" s="237" t="s">
        <v>30</v>
      </c>
      <c r="P31" s="237">
        <f>第三週明細!V33</f>
        <v>0</v>
      </c>
      <c r="Q31" s="237" t="s">
        <v>29</v>
      </c>
      <c r="R31" s="237">
        <f>第三週明細!V37</f>
        <v>0</v>
      </c>
      <c r="S31" s="237" t="s">
        <v>30</v>
      </c>
      <c r="T31" s="238">
        <f>第三週明細!V41</f>
        <v>0</v>
      </c>
      <c r="U31" s="282"/>
    </row>
    <row r="32" spans="1:21" ht="15" customHeight="1">
      <c r="A32" s="285"/>
      <c r="B32" s="273"/>
      <c r="C32" s="273"/>
      <c r="D32" s="273"/>
      <c r="E32" s="274" t="s">
        <v>210</v>
      </c>
      <c r="F32" s="273"/>
      <c r="G32" s="273"/>
      <c r="H32" s="273"/>
      <c r="I32" s="274" t="s">
        <v>211</v>
      </c>
      <c r="J32" s="273"/>
      <c r="K32" s="273"/>
      <c r="L32" s="273"/>
      <c r="M32" s="274" t="s">
        <v>357</v>
      </c>
      <c r="N32" s="273"/>
      <c r="O32" s="273"/>
      <c r="P32" s="273"/>
      <c r="Q32" s="274" t="s">
        <v>212</v>
      </c>
      <c r="R32" s="273"/>
      <c r="S32" s="273"/>
      <c r="T32" s="275"/>
      <c r="U32" s="283"/>
    </row>
    <row r="33" spans="1:21">
      <c r="A33" s="259"/>
      <c r="B33" s="260"/>
      <c r="C33" s="260"/>
      <c r="D33" s="260"/>
      <c r="E33" s="260" t="s">
        <v>213</v>
      </c>
      <c r="F33" s="260"/>
      <c r="G33" s="260"/>
      <c r="H33" s="260"/>
      <c r="I33" s="260" t="s">
        <v>5</v>
      </c>
      <c r="J33" s="260"/>
      <c r="K33" s="260"/>
      <c r="L33" s="260"/>
      <c r="M33" s="260" t="s">
        <v>441</v>
      </c>
      <c r="N33" s="260"/>
      <c r="O33" s="260"/>
      <c r="P33" s="260"/>
      <c r="Q33" s="260" t="s">
        <v>215</v>
      </c>
      <c r="R33" s="260"/>
      <c r="S33" s="260"/>
      <c r="T33" s="277"/>
      <c r="U33" s="283"/>
    </row>
    <row r="34" spans="1:21">
      <c r="A34" s="270"/>
      <c r="B34" s="271"/>
      <c r="C34" s="271"/>
      <c r="D34" s="271"/>
      <c r="E34" s="271" t="s">
        <v>56</v>
      </c>
      <c r="F34" s="271"/>
      <c r="G34" s="271"/>
      <c r="H34" s="271"/>
      <c r="I34" s="271" t="s">
        <v>216</v>
      </c>
      <c r="J34" s="271"/>
      <c r="K34" s="271"/>
      <c r="L34" s="271"/>
      <c r="M34" s="271" t="s">
        <v>217</v>
      </c>
      <c r="N34" s="271"/>
      <c r="O34" s="271"/>
      <c r="P34" s="271"/>
      <c r="Q34" s="271" t="s">
        <v>218</v>
      </c>
      <c r="R34" s="271"/>
      <c r="S34" s="271"/>
      <c r="T34" s="276"/>
      <c r="U34" s="283"/>
    </row>
    <row r="35" spans="1:21">
      <c r="A35" s="256"/>
      <c r="B35" s="257"/>
      <c r="C35" s="257"/>
      <c r="D35" s="257"/>
      <c r="E35" s="257" t="s">
        <v>219</v>
      </c>
      <c r="F35" s="257"/>
      <c r="G35" s="257"/>
      <c r="H35" s="257"/>
      <c r="I35" s="257" t="s">
        <v>220</v>
      </c>
      <c r="J35" s="257"/>
      <c r="K35" s="257"/>
      <c r="L35" s="257"/>
      <c r="M35" s="257" t="s">
        <v>360</v>
      </c>
      <c r="N35" s="257"/>
      <c r="O35" s="257"/>
      <c r="P35" s="257"/>
      <c r="Q35" s="257" t="s">
        <v>221</v>
      </c>
      <c r="R35" s="257"/>
      <c r="S35" s="257"/>
      <c r="T35" s="258"/>
      <c r="U35" s="284"/>
    </row>
    <row r="36" spans="1:21">
      <c r="A36" s="264"/>
      <c r="B36" s="265"/>
      <c r="C36" s="265"/>
      <c r="D36" s="265"/>
      <c r="E36" s="265" t="s">
        <v>222</v>
      </c>
      <c r="F36" s="265"/>
      <c r="G36" s="265"/>
      <c r="H36" s="265"/>
      <c r="I36" s="265" t="s">
        <v>382</v>
      </c>
      <c r="J36" s="265"/>
      <c r="K36" s="265"/>
      <c r="L36" s="265"/>
      <c r="M36" s="265" t="s">
        <v>223</v>
      </c>
      <c r="N36" s="265"/>
      <c r="O36" s="265"/>
      <c r="P36" s="265"/>
      <c r="Q36" s="265" t="s">
        <v>421</v>
      </c>
      <c r="R36" s="265"/>
      <c r="S36" s="265"/>
      <c r="T36" s="266"/>
      <c r="U36" s="282" t="s">
        <v>391</v>
      </c>
    </row>
    <row r="37" spans="1:21" s="8" customFormat="1" ht="14.1" customHeight="1">
      <c r="A37" s="267"/>
      <c r="B37" s="268"/>
      <c r="C37" s="268"/>
      <c r="D37" s="268"/>
      <c r="E37" s="268"/>
      <c r="F37" s="268"/>
      <c r="G37" s="268"/>
      <c r="H37" s="268"/>
      <c r="I37" s="268" t="s">
        <v>22</v>
      </c>
      <c r="J37" s="268"/>
      <c r="K37" s="268"/>
      <c r="L37" s="268"/>
      <c r="M37" s="268" t="s">
        <v>224</v>
      </c>
      <c r="N37" s="268"/>
      <c r="O37" s="268"/>
      <c r="P37" s="268"/>
      <c r="Q37" s="268" t="s">
        <v>224</v>
      </c>
      <c r="R37" s="268"/>
      <c r="S37" s="268"/>
      <c r="T37" s="269"/>
      <c r="U37" s="284"/>
    </row>
    <row r="38" spans="1:21">
      <c r="A38" s="261"/>
      <c r="B38" s="262"/>
      <c r="C38" s="262"/>
      <c r="D38" s="262"/>
      <c r="E38" s="262"/>
      <c r="F38" s="262"/>
      <c r="G38" s="262"/>
      <c r="H38" s="262"/>
      <c r="I38" s="262" t="s">
        <v>225</v>
      </c>
      <c r="J38" s="262"/>
      <c r="K38" s="262"/>
      <c r="L38" s="262"/>
      <c r="M38" s="262" t="s">
        <v>226</v>
      </c>
      <c r="N38" s="262"/>
      <c r="O38" s="262"/>
      <c r="P38" s="262"/>
      <c r="Q38" s="262" t="s">
        <v>227</v>
      </c>
      <c r="R38" s="262"/>
      <c r="S38" s="262"/>
      <c r="T38" s="263"/>
      <c r="U38" s="289"/>
    </row>
    <row r="39" spans="1:21" s="239" customFormat="1" ht="9" customHeight="1">
      <c r="A39" s="243" t="s">
        <v>386</v>
      </c>
      <c r="B39" s="244" t="e">
        <v>#REF!</v>
      </c>
      <c r="C39" s="244" t="s">
        <v>28</v>
      </c>
      <c r="D39" s="244" t="e">
        <v>#REF!</v>
      </c>
      <c r="E39" s="237" t="s">
        <v>209</v>
      </c>
      <c r="F39" s="237">
        <f>第四週明細!R46</f>
        <v>0</v>
      </c>
      <c r="G39" s="237" t="s">
        <v>28</v>
      </c>
      <c r="H39" s="237">
        <f>第四週明細!R42</f>
        <v>0</v>
      </c>
      <c r="I39" s="237" t="s">
        <v>209</v>
      </c>
      <c r="J39" s="245">
        <f>第四週明細!V27</f>
        <v>700.1</v>
      </c>
      <c r="K39" s="237" t="s">
        <v>28</v>
      </c>
      <c r="L39" s="237">
        <f>第四週明細!V23</f>
        <v>22.5</v>
      </c>
      <c r="M39" s="237" t="s">
        <v>209</v>
      </c>
      <c r="N39" s="245">
        <f>第四週明細!V35</f>
        <v>742.1</v>
      </c>
      <c r="O39" s="237" t="s">
        <v>28</v>
      </c>
      <c r="P39" s="237">
        <f>第四週明細!V31</f>
        <v>22.5</v>
      </c>
      <c r="Q39" s="237" t="s">
        <v>209</v>
      </c>
      <c r="R39" s="245">
        <f>第四週明細!V43</f>
        <v>724.1</v>
      </c>
      <c r="S39" s="237" t="s">
        <v>28</v>
      </c>
      <c r="T39" s="238">
        <f>第四週明細!V39</f>
        <v>22.5</v>
      </c>
      <c r="U39" s="290"/>
    </row>
    <row r="40" spans="1:21" s="239" customFormat="1" ht="9" customHeight="1">
      <c r="A40" s="243" t="s">
        <v>29</v>
      </c>
      <c r="B40" s="244" t="e">
        <v>#REF!</v>
      </c>
      <c r="C40" s="244" t="s">
        <v>30</v>
      </c>
      <c r="D40" s="244" t="e">
        <v>#REF!</v>
      </c>
      <c r="E40" s="237" t="s">
        <v>29</v>
      </c>
      <c r="F40" s="237">
        <f>第四週明細!R40</f>
        <v>0</v>
      </c>
      <c r="G40" s="237" t="s">
        <v>30</v>
      </c>
      <c r="H40" s="237">
        <f>第四週明細!R44</f>
        <v>0</v>
      </c>
      <c r="I40" s="237" t="s">
        <v>29</v>
      </c>
      <c r="J40" s="237">
        <f>第四週明細!V21</f>
        <v>96</v>
      </c>
      <c r="K40" s="237" t="s">
        <v>30</v>
      </c>
      <c r="L40" s="237">
        <f>第四週明細!V25</f>
        <v>28.400000000000002</v>
      </c>
      <c r="M40" s="237" t="s">
        <v>29</v>
      </c>
      <c r="N40" s="237">
        <f>第四週明細!V29</f>
        <v>106</v>
      </c>
      <c r="O40" s="237" t="s">
        <v>30</v>
      </c>
      <c r="P40" s="237">
        <f>第四週明細!V33</f>
        <v>28.900000000000002</v>
      </c>
      <c r="Q40" s="237" t="s">
        <v>29</v>
      </c>
      <c r="R40" s="237">
        <f>第四週明細!V37</f>
        <v>102</v>
      </c>
      <c r="S40" s="237" t="s">
        <v>30</v>
      </c>
      <c r="T40" s="238">
        <f>第四週明細!V41</f>
        <v>28.4</v>
      </c>
      <c r="U40" s="290"/>
    </row>
    <row r="41" spans="1:21" ht="15" customHeight="1">
      <c r="A41" s="272" t="s">
        <v>228</v>
      </c>
      <c r="B41" s="273"/>
      <c r="C41" s="273"/>
      <c r="D41" s="273"/>
      <c r="E41" s="274" t="s">
        <v>229</v>
      </c>
      <c r="F41" s="273"/>
      <c r="G41" s="273"/>
      <c r="H41" s="273"/>
      <c r="I41" s="274" t="s">
        <v>230</v>
      </c>
      <c r="J41" s="273"/>
      <c r="K41" s="273"/>
      <c r="L41" s="273"/>
      <c r="M41" s="274" t="s">
        <v>231</v>
      </c>
      <c r="N41" s="273"/>
      <c r="O41" s="273"/>
      <c r="P41" s="273"/>
      <c r="Q41" s="274" t="s">
        <v>358</v>
      </c>
      <c r="R41" s="273"/>
      <c r="S41" s="273"/>
      <c r="T41" s="275"/>
      <c r="U41" s="290"/>
    </row>
    <row r="42" spans="1:21">
      <c r="A42" s="259" t="s">
        <v>407</v>
      </c>
      <c r="B42" s="260"/>
      <c r="C42" s="260"/>
      <c r="D42" s="260"/>
      <c r="E42" s="260" t="s">
        <v>6</v>
      </c>
      <c r="F42" s="260"/>
      <c r="G42" s="260"/>
      <c r="H42" s="260"/>
      <c r="I42" s="260" t="s">
        <v>7</v>
      </c>
      <c r="J42" s="260"/>
      <c r="K42" s="260"/>
      <c r="L42" s="260"/>
      <c r="M42" s="260" t="s">
        <v>214</v>
      </c>
      <c r="N42" s="260"/>
      <c r="O42" s="260"/>
      <c r="P42" s="260"/>
      <c r="Q42" s="260" t="s">
        <v>359</v>
      </c>
      <c r="R42" s="260"/>
      <c r="S42" s="260"/>
      <c r="T42" s="277"/>
      <c r="U42" s="291"/>
    </row>
    <row r="43" spans="1:21">
      <c r="A43" s="270" t="s">
        <v>232</v>
      </c>
      <c r="B43" s="271"/>
      <c r="C43" s="271"/>
      <c r="D43" s="271"/>
      <c r="E43" s="271" t="s">
        <v>233</v>
      </c>
      <c r="F43" s="271"/>
      <c r="G43" s="271"/>
      <c r="H43" s="271"/>
      <c r="I43" s="271" t="s">
        <v>234</v>
      </c>
      <c r="J43" s="271"/>
      <c r="K43" s="271"/>
      <c r="L43" s="271"/>
      <c r="M43" s="271" t="s">
        <v>430</v>
      </c>
      <c r="N43" s="271"/>
      <c r="O43" s="271"/>
      <c r="P43" s="271"/>
      <c r="Q43" s="271" t="s">
        <v>235</v>
      </c>
      <c r="R43" s="271"/>
      <c r="S43" s="271"/>
      <c r="T43" s="276"/>
      <c r="U43" s="282" t="s">
        <v>392</v>
      </c>
    </row>
    <row r="44" spans="1:21">
      <c r="A44" s="256" t="s">
        <v>384</v>
      </c>
      <c r="B44" s="257"/>
      <c r="C44" s="257"/>
      <c r="D44" s="257"/>
      <c r="E44" s="257" t="s">
        <v>236</v>
      </c>
      <c r="F44" s="257"/>
      <c r="G44" s="257"/>
      <c r="H44" s="257"/>
      <c r="I44" s="257" t="s">
        <v>437</v>
      </c>
      <c r="J44" s="257"/>
      <c r="K44" s="257"/>
      <c r="L44" s="257"/>
      <c r="M44" s="257" t="s">
        <v>237</v>
      </c>
      <c r="N44" s="257"/>
      <c r="O44" s="257"/>
      <c r="P44" s="257"/>
      <c r="Q44" s="257" t="s">
        <v>361</v>
      </c>
      <c r="R44" s="257"/>
      <c r="S44" s="257"/>
      <c r="T44" s="258"/>
      <c r="U44" s="283"/>
    </row>
    <row r="45" spans="1:21">
      <c r="A45" s="264" t="s">
        <v>238</v>
      </c>
      <c r="B45" s="265"/>
      <c r="C45" s="265"/>
      <c r="D45" s="265"/>
      <c r="E45" s="265" t="s">
        <v>239</v>
      </c>
      <c r="F45" s="265"/>
      <c r="G45" s="265"/>
      <c r="H45" s="265"/>
      <c r="I45" s="265" t="s">
        <v>240</v>
      </c>
      <c r="J45" s="265"/>
      <c r="K45" s="265"/>
      <c r="L45" s="265"/>
      <c r="M45" s="265" t="s">
        <v>241</v>
      </c>
      <c r="N45" s="265"/>
      <c r="O45" s="265"/>
      <c r="P45" s="265"/>
      <c r="Q45" s="265" t="s">
        <v>242</v>
      </c>
      <c r="R45" s="265"/>
      <c r="S45" s="265"/>
      <c r="T45" s="266"/>
      <c r="U45" s="282"/>
    </row>
    <row r="46" spans="1:21" s="8" customFormat="1" ht="14.1" customHeight="1">
      <c r="A46" s="267" t="s">
        <v>224</v>
      </c>
      <c r="B46" s="268"/>
      <c r="C46" s="268"/>
      <c r="D46" s="268"/>
      <c r="E46" s="268" t="s">
        <v>22</v>
      </c>
      <c r="F46" s="268"/>
      <c r="G46" s="268"/>
      <c r="H46" s="268"/>
      <c r="I46" s="268" t="s">
        <v>224</v>
      </c>
      <c r="J46" s="268"/>
      <c r="K46" s="268"/>
      <c r="L46" s="268"/>
      <c r="M46" s="268" t="s">
        <v>224</v>
      </c>
      <c r="N46" s="268"/>
      <c r="O46" s="268"/>
      <c r="P46" s="268"/>
      <c r="Q46" s="268" t="s">
        <v>224</v>
      </c>
      <c r="R46" s="268"/>
      <c r="S46" s="268"/>
      <c r="T46" s="269"/>
      <c r="U46" s="283"/>
    </row>
    <row r="47" spans="1:21">
      <c r="A47" s="261" t="s">
        <v>243</v>
      </c>
      <c r="B47" s="262"/>
      <c r="C47" s="262"/>
      <c r="D47" s="262"/>
      <c r="E47" s="262" t="s">
        <v>244</v>
      </c>
      <c r="F47" s="262"/>
      <c r="G47" s="262"/>
      <c r="H47" s="262"/>
      <c r="I47" s="262" t="s">
        <v>423</v>
      </c>
      <c r="J47" s="262"/>
      <c r="K47" s="262"/>
      <c r="L47" s="262"/>
      <c r="M47" s="262" t="s">
        <v>245</v>
      </c>
      <c r="N47" s="262"/>
      <c r="O47" s="262"/>
      <c r="P47" s="262"/>
      <c r="Q47" s="262" t="s">
        <v>246</v>
      </c>
      <c r="R47" s="262"/>
      <c r="S47" s="262"/>
      <c r="T47" s="263"/>
      <c r="U47" s="283"/>
    </row>
    <row r="48" spans="1:21" ht="15" customHeight="1">
      <c r="A48" s="261"/>
      <c r="B48" s="262"/>
      <c r="C48" s="262"/>
      <c r="D48" s="262"/>
      <c r="E48" s="262" t="s">
        <v>444</v>
      </c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3"/>
      <c r="U48" s="283"/>
    </row>
    <row r="49" spans="1:21" s="239" customFormat="1" ht="9" customHeight="1">
      <c r="A49" s="236" t="s">
        <v>209</v>
      </c>
      <c r="B49" s="237">
        <f>第五週明細!V11</f>
        <v>724.1</v>
      </c>
      <c r="C49" s="237" t="s">
        <v>28</v>
      </c>
      <c r="D49" s="237">
        <f>第五週明細!V7</f>
        <v>22.5</v>
      </c>
      <c r="E49" s="237" t="s">
        <v>209</v>
      </c>
      <c r="F49" s="237">
        <f>第五週明細!V19</f>
        <v>721.3</v>
      </c>
      <c r="G49" s="237" t="s">
        <v>28</v>
      </c>
      <c r="H49" s="237">
        <f>第五週明細!V15</f>
        <v>22.5</v>
      </c>
      <c r="I49" s="237" t="s">
        <v>209</v>
      </c>
      <c r="J49" s="237">
        <f>第五週明細!V27</f>
        <v>717.3</v>
      </c>
      <c r="K49" s="237" t="s">
        <v>28</v>
      </c>
      <c r="L49" s="237">
        <f>第五週明細!V23</f>
        <v>22.5</v>
      </c>
      <c r="M49" s="237" t="s">
        <v>209</v>
      </c>
      <c r="N49" s="237">
        <f>第五週明細!V35</f>
        <v>714.5</v>
      </c>
      <c r="O49" s="237" t="s">
        <v>28</v>
      </c>
      <c r="P49" s="237">
        <f>第五週明細!V31</f>
        <v>22.5</v>
      </c>
      <c r="Q49" s="237" t="s">
        <v>209</v>
      </c>
      <c r="R49" s="237">
        <f>第五週明細!V43</f>
        <v>769.3</v>
      </c>
      <c r="S49" s="237" t="s">
        <v>28</v>
      </c>
      <c r="T49" s="238">
        <f>第五週明細!V39</f>
        <v>22.5</v>
      </c>
      <c r="U49" s="283"/>
    </row>
    <row r="50" spans="1:21" s="239" customFormat="1" ht="9" customHeight="1" thickBot="1">
      <c r="A50" s="240" t="s">
        <v>29</v>
      </c>
      <c r="B50" s="241">
        <f>第五週明細!V5</f>
        <v>102</v>
      </c>
      <c r="C50" s="241" t="s">
        <v>30</v>
      </c>
      <c r="D50" s="241">
        <f>第五週明細!V9</f>
        <v>28.4</v>
      </c>
      <c r="E50" s="241" t="s">
        <v>29</v>
      </c>
      <c r="F50" s="241">
        <f>第五週明細!V13</f>
        <v>101.5</v>
      </c>
      <c r="G50" s="241" t="s">
        <v>30</v>
      </c>
      <c r="H50" s="241">
        <f>第五週明細!V17</f>
        <v>28.2</v>
      </c>
      <c r="I50" s="241" t="s">
        <v>29</v>
      </c>
      <c r="J50" s="241">
        <f>第五週明細!V21</f>
        <v>100.5</v>
      </c>
      <c r="K50" s="241" t="s">
        <v>30</v>
      </c>
      <c r="L50" s="241">
        <f>第五週明細!V25</f>
        <v>28.2</v>
      </c>
      <c r="M50" s="241" t="s">
        <v>29</v>
      </c>
      <c r="N50" s="241">
        <f>第五週明細!V29</f>
        <v>100</v>
      </c>
      <c r="O50" s="241" t="s">
        <v>30</v>
      </c>
      <c r="P50" s="241">
        <f>第五週明細!V33</f>
        <v>28</v>
      </c>
      <c r="Q50" s="241" t="s">
        <v>29</v>
      </c>
      <c r="R50" s="241">
        <f>第五週明細!V37</f>
        <v>112</v>
      </c>
      <c r="S50" s="241" t="s">
        <v>30</v>
      </c>
      <c r="T50" s="242">
        <f>第五週明細!V41</f>
        <v>29.7</v>
      </c>
      <c r="U50" s="287"/>
    </row>
    <row r="51" spans="1:21" ht="28.5">
      <c r="A51" s="215"/>
    </row>
  </sheetData>
  <mergeCells count="207">
    <mergeCell ref="A29:D29"/>
    <mergeCell ref="E29:H29"/>
    <mergeCell ref="I29:L29"/>
    <mergeCell ref="M29:P29"/>
    <mergeCell ref="Q29:T29"/>
    <mergeCell ref="A48:D48"/>
    <mergeCell ref="E48:H48"/>
    <mergeCell ref="I48:L48"/>
    <mergeCell ref="M48:P48"/>
    <mergeCell ref="Q48:T48"/>
    <mergeCell ref="A36:D36"/>
    <mergeCell ref="A37:D37"/>
    <mergeCell ref="A47:D47"/>
    <mergeCell ref="E47:H47"/>
    <mergeCell ref="M47:P47"/>
    <mergeCell ref="Q47:T47"/>
    <mergeCell ref="U4:U10"/>
    <mergeCell ref="U2:U3"/>
    <mergeCell ref="A46:D46"/>
    <mergeCell ref="E46:H46"/>
    <mergeCell ref="I46:L46"/>
    <mergeCell ref="M46:P46"/>
    <mergeCell ref="Q46:T46"/>
    <mergeCell ref="A42:D42"/>
    <mergeCell ref="E42:H42"/>
    <mergeCell ref="I42:L42"/>
    <mergeCell ref="M42:P42"/>
    <mergeCell ref="Q42:T42"/>
    <mergeCell ref="U38:U42"/>
    <mergeCell ref="E38:H38"/>
    <mergeCell ref="I38:L38"/>
    <mergeCell ref="M38:P38"/>
    <mergeCell ref="Q38:T38"/>
    <mergeCell ref="A41:D41"/>
    <mergeCell ref="E41:H41"/>
    <mergeCell ref="I41:L41"/>
    <mergeCell ref="M41:P41"/>
    <mergeCell ref="Q41:T41"/>
    <mergeCell ref="A38:D38"/>
    <mergeCell ref="E36:H36"/>
    <mergeCell ref="U45:U50"/>
    <mergeCell ref="A44:D44"/>
    <mergeCell ref="E44:H44"/>
    <mergeCell ref="I44:L44"/>
    <mergeCell ref="M44:P44"/>
    <mergeCell ref="Q44:T44"/>
    <mergeCell ref="A45:D45"/>
    <mergeCell ref="E45:H45"/>
    <mergeCell ref="I45:L45"/>
    <mergeCell ref="M45:P45"/>
    <mergeCell ref="Q45:T45"/>
    <mergeCell ref="U43:U44"/>
    <mergeCell ref="A43:D43"/>
    <mergeCell ref="E43:H43"/>
    <mergeCell ref="I43:L43"/>
    <mergeCell ref="M43:P43"/>
    <mergeCell ref="Q43:T43"/>
    <mergeCell ref="I47:L47"/>
    <mergeCell ref="U36:U37"/>
    <mergeCell ref="E34:H34"/>
    <mergeCell ref="I34:L34"/>
    <mergeCell ref="M34:P34"/>
    <mergeCell ref="Q34:T34"/>
    <mergeCell ref="E35:H35"/>
    <mergeCell ref="I35:L35"/>
    <mergeCell ref="M35:P35"/>
    <mergeCell ref="Q35:T35"/>
    <mergeCell ref="I36:L36"/>
    <mergeCell ref="M36:P36"/>
    <mergeCell ref="Q36:T36"/>
    <mergeCell ref="E37:H37"/>
    <mergeCell ref="I37:L37"/>
    <mergeCell ref="M37:P37"/>
    <mergeCell ref="Q37:T37"/>
    <mergeCell ref="Q3:T3"/>
    <mergeCell ref="A4:D4"/>
    <mergeCell ref="E4:H4"/>
    <mergeCell ref="I4:L4"/>
    <mergeCell ref="M4:P4"/>
    <mergeCell ref="Q4:T4"/>
    <mergeCell ref="A34:D34"/>
    <mergeCell ref="A35:D35"/>
    <mergeCell ref="U31:U35"/>
    <mergeCell ref="E32:H32"/>
    <mergeCell ref="I32:L32"/>
    <mergeCell ref="M32:P32"/>
    <mergeCell ref="Q32:T32"/>
    <mergeCell ref="E33:H33"/>
    <mergeCell ref="I33:L33"/>
    <mergeCell ref="M33:P33"/>
    <mergeCell ref="Q33:T33"/>
    <mergeCell ref="A32:D32"/>
    <mergeCell ref="A33:D33"/>
    <mergeCell ref="U28:U30"/>
    <mergeCell ref="U23:U27"/>
    <mergeCell ref="U20:U22"/>
    <mergeCell ref="U11:U12"/>
    <mergeCell ref="U13:U18"/>
    <mergeCell ref="A2:D2"/>
    <mergeCell ref="E2:H2"/>
    <mergeCell ref="I2:L2"/>
    <mergeCell ref="M2:P2"/>
    <mergeCell ref="Q2:T2"/>
    <mergeCell ref="Q6:T6"/>
    <mergeCell ref="A7:D7"/>
    <mergeCell ref="E7:H7"/>
    <mergeCell ref="I7:L7"/>
    <mergeCell ref="M7:P7"/>
    <mergeCell ref="Q7:T7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3:D3"/>
    <mergeCell ref="E3:H3"/>
    <mergeCell ref="I3:L3"/>
    <mergeCell ref="M3:P3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8:D8"/>
    <mergeCell ref="E8:H8"/>
    <mergeCell ref="I8:L8"/>
    <mergeCell ref="M8:P8"/>
    <mergeCell ref="Q8:T8"/>
    <mergeCell ref="A12:D12"/>
    <mergeCell ref="E12:H12"/>
    <mergeCell ref="I12:L12"/>
    <mergeCell ref="M12:P12"/>
    <mergeCell ref="Q12:T12"/>
    <mergeCell ref="A9:D9"/>
    <mergeCell ref="E9:H9"/>
    <mergeCell ref="I9:L9"/>
    <mergeCell ref="M9:P9"/>
    <mergeCell ref="Q9:T9"/>
    <mergeCell ref="A17:D17"/>
    <mergeCell ref="E17:H17"/>
    <mergeCell ref="I17:L17"/>
    <mergeCell ref="M17:P17"/>
    <mergeCell ref="Q17:T17"/>
    <mergeCell ref="Q15:T15"/>
    <mergeCell ref="A16:D16"/>
    <mergeCell ref="E16:H16"/>
    <mergeCell ref="I16:L16"/>
    <mergeCell ref="M16:P16"/>
    <mergeCell ref="Q16:T16"/>
    <mergeCell ref="A15:D15"/>
    <mergeCell ref="E15:H15"/>
    <mergeCell ref="I15:L15"/>
    <mergeCell ref="M15:P15"/>
    <mergeCell ref="M24:P24"/>
    <mergeCell ref="A22:D22"/>
    <mergeCell ref="E22:H22"/>
    <mergeCell ref="I22:L22"/>
    <mergeCell ref="M22:P22"/>
    <mergeCell ref="Q22:T22"/>
    <mergeCell ref="Q24:T24"/>
    <mergeCell ref="A18:D18"/>
    <mergeCell ref="E18:H18"/>
    <mergeCell ref="I18:L18"/>
    <mergeCell ref="M18:P18"/>
    <mergeCell ref="Q18:T18"/>
    <mergeCell ref="E23:H23"/>
    <mergeCell ref="I23:L23"/>
    <mergeCell ref="M23:P23"/>
    <mergeCell ref="Q23:T23"/>
    <mergeCell ref="A19:D19"/>
    <mergeCell ref="E19:H19"/>
    <mergeCell ref="I19:L19"/>
    <mergeCell ref="M19:P19"/>
    <mergeCell ref="Q19:T19"/>
    <mergeCell ref="A25:D25"/>
    <mergeCell ref="E25:H25"/>
    <mergeCell ref="I25:L25"/>
    <mergeCell ref="M25:P25"/>
    <mergeCell ref="Q25:T25"/>
    <mergeCell ref="A23:D23"/>
    <mergeCell ref="A28:D28"/>
    <mergeCell ref="E28:H28"/>
    <mergeCell ref="I28:L28"/>
    <mergeCell ref="M28:P28"/>
    <mergeCell ref="Q28:T28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24:D24"/>
    <mergeCell ref="E24:H24"/>
    <mergeCell ref="I24:L24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13" zoomScaleNormal="100" workbookViewId="0">
      <selection activeCell="U3" sqref="U3"/>
    </sheetView>
  </sheetViews>
  <sheetFormatPr defaultRowHeight="20.25"/>
  <cols>
    <col min="1" max="1" width="5.625" style="127" customWidth="1"/>
    <col min="2" max="2" width="0" style="26" hidden="1" customWidth="1"/>
    <col min="3" max="3" width="12.625" style="26" customWidth="1"/>
    <col min="4" max="4" width="4.625" style="128" customWidth="1"/>
    <col min="5" max="5" width="4.625" style="26" customWidth="1"/>
    <col min="6" max="6" width="12.625" style="26" customWidth="1"/>
    <col min="7" max="7" width="4.625" style="128" customWidth="1"/>
    <col min="8" max="8" width="4.625" style="26" customWidth="1"/>
    <col min="9" max="9" width="12.625" style="26" customWidth="1"/>
    <col min="10" max="10" width="4.625" style="128" customWidth="1"/>
    <col min="11" max="11" width="4.625" style="26" customWidth="1"/>
    <col min="12" max="12" width="12.625" style="26" customWidth="1"/>
    <col min="13" max="13" width="4.625" style="128" customWidth="1"/>
    <col min="14" max="14" width="4.625" style="26" customWidth="1"/>
    <col min="15" max="15" width="12.625" style="26" customWidth="1"/>
    <col min="16" max="16" width="4.625" style="128" customWidth="1"/>
    <col min="17" max="17" width="4.625" style="26" customWidth="1"/>
    <col min="18" max="18" width="12.625" style="26" customWidth="1"/>
    <col min="19" max="19" width="4.625" style="128" customWidth="1"/>
    <col min="20" max="20" width="4.625" style="26" customWidth="1"/>
    <col min="21" max="21" width="5.625" style="26" customWidth="1"/>
    <col min="22" max="22" width="12.625" style="132" customWidth="1"/>
    <col min="23" max="23" width="12.625" style="133" customWidth="1"/>
    <col min="24" max="24" width="5.625" style="135" customWidth="1"/>
    <col min="25" max="25" width="6.625" style="26" hidden="1" customWidth="1"/>
    <col min="26" max="26" width="6" style="12" hidden="1" customWidth="1"/>
    <col min="27" max="27" width="5.5" style="16" hidden="1" customWidth="1"/>
    <col min="28" max="28" width="7.75" style="12" hidden="1" customWidth="1"/>
    <col min="29" max="29" width="8" style="12" hidden="1" customWidth="1"/>
    <col min="30" max="30" width="7.875" style="12" hidden="1" customWidth="1"/>
    <col min="31" max="31" width="7.5" style="12" hidden="1" customWidth="1"/>
    <col min="32" max="16384" width="9" style="26"/>
  </cols>
  <sheetData>
    <row r="1" spans="1:37" s="221" customFormat="1" ht="20.100000000000001" customHeight="1">
      <c r="A1" s="303" t="s">
        <v>432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220"/>
      <c r="AA1" s="222"/>
    </row>
    <row r="2" spans="1:37" s="12" customFormat="1" ht="17.100000000000001" customHeight="1" thickBot="1">
      <c r="A2" s="9" t="s">
        <v>64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1"/>
      <c r="T2" s="11"/>
      <c r="U2" s="11"/>
      <c r="V2" s="13"/>
      <c r="W2" s="14"/>
      <c r="X2" s="15"/>
      <c r="Y2" s="13"/>
      <c r="AA2" s="16"/>
    </row>
    <row r="3" spans="1:37" ht="17.100000000000001" customHeight="1">
      <c r="A3" s="17" t="s">
        <v>65</v>
      </c>
      <c r="B3" s="18" t="s">
        <v>66</v>
      </c>
      <c r="C3" s="19" t="s">
        <v>67</v>
      </c>
      <c r="D3" s="20" t="s">
        <v>68</v>
      </c>
      <c r="E3" s="20" t="s">
        <v>69</v>
      </c>
      <c r="F3" s="19" t="s">
        <v>70</v>
      </c>
      <c r="G3" s="20" t="s">
        <v>68</v>
      </c>
      <c r="H3" s="20" t="s">
        <v>69</v>
      </c>
      <c r="I3" s="19" t="s">
        <v>71</v>
      </c>
      <c r="J3" s="20" t="s">
        <v>68</v>
      </c>
      <c r="K3" s="20" t="s">
        <v>69</v>
      </c>
      <c r="L3" s="19" t="s">
        <v>71</v>
      </c>
      <c r="M3" s="20" t="s">
        <v>68</v>
      </c>
      <c r="N3" s="20" t="s">
        <v>69</v>
      </c>
      <c r="O3" s="19" t="s">
        <v>71</v>
      </c>
      <c r="P3" s="20" t="s">
        <v>68</v>
      </c>
      <c r="Q3" s="20" t="s">
        <v>69</v>
      </c>
      <c r="R3" s="21" t="s">
        <v>72</v>
      </c>
      <c r="S3" s="20" t="s">
        <v>68</v>
      </c>
      <c r="T3" s="20" t="s">
        <v>69</v>
      </c>
      <c r="U3" s="22" t="s">
        <v>451</v>
      </c>
      <c r="V3" s="23" t="s">
        <v>73</v>
      </c>
      <c r="W3" s="24" t="s">
        <v>74</v>
      </c>
      <c r="X3" s="25" t="s">
        <v>75</v>
      </c>
      <c r="Y3" s="16"/>
      <c r="Z3" s="16"/>
      <c r="AF3" s="12"/>
      <c r="AG3" s="16"/>
      <c r="AH3" s="12"/>
      <c r="AI3" s="12"/>
      <c r="AJ3" s="12"/>
      <c r="AK3" s="12"/>
    </row>
    <row r="4" spans="1:37" ht="17.100000000000001" customHeight="1">
      <c r="A4" s="27">
        <v>1</v>
      </c>
      <c r="B4" s="293"/>
      <c r="C4" s="225" t="str">
        <f>玉美彰化菜單!A3</f>
        <v>白飯</v>
      </c>
      <c r="D4" s="226" t="s">
        <v>76</v>
      </c>
      <c r="E4" s="227"/>
      <c r="F4" s="225" t="str">
        <f>玉美彰化菜單!A4</f>
        <v>麻油雞</v>
      </c>
      <c r="G4" s="228" t="s">
        <v>77</v>
      </c>
      <c r="H4" s="227"/>
      <c r="I4" s="225" t="str">
        <f>玉美彰化菜單!A5</f>
        <v>番茄炒蛋</v>
      </c>
      <c r="J4" s="228" t="s">
        <v>78</v>
      </c>
      <c r="K4" s="227"/>
      <c r="L4" s="225" t="str">
        <f>玉美彰化菜單!A6</f>
        <v>白菜滷</v>
      </c>
      <c r="M4" s="228" t="s">
        <v>77</v>
      </c>
      <c r="N4" s="227"/>
      <c r="O4" s="225" t="str">
        <f>玉美彰化菜單!A7</f>
        <v>深色蔬菜</v>
      </c>
      <c r="P4" s="226" t="s">
        <v>79</v>
      </c>
      <c r="Q4" s="227"/>
      <c r="R4" s="225" t="str">
        <f>玉美彰化菜單!A8</f>
        <v>麵線糊(醃.芡)</v>
      </c>
      <c r="S4" s="226" t="s">
        <v>77</v>
      </c>
      <c r="T4" s="227"/>
      <c r="U4" s="301"/>
      <c r="V4" s="29" t="s">
        <v>80</v>
      </c>
      <c r="W4" s="30" t="s">
        <v>81</v>
      </c>
      <c r="X4" s="31">
        <v>6.5</v>
      </c>
      <c r="Y4" s="12"/>
      <c r="AB4" s="12" t="s">
        <v>82</v>
      </c>
      <c r="AC4" s="12" t="s">
        <v>83</v>
      </c>
      <c r="AD4" s="12" t="s">
        <v>84</v>
      </c>
      <c r="AE4" s="12" t="s">
        <v>85</v>
      </c>
      <c r="AF4" s="12"/>
      <c r="AG4" s="16"/>
      <c r="AH4" s="12"/>
      <c r="AI4" s="12"/>
      <c r="AJ4" s="12"/>
      <c r="AK4" s="12"/>
    </row>
    <row r="5" spans="1:37" ht="17.100000000000001" customHeight="1">
      <c r="A5" s="32" t="s">
        <v>86</v>
      </c>
      <c r="B5" s="293"/>
      <c r="C5" s="33" t="s">
        <v>87</v>
      </c>
      <c r="D5" s="34"/>
      <c r="E5" s="35">
        <v>120</v>
      </c>
      <c r="F5" s="36" t="s">
        <v>88</v>
      </c>
      <c r="G5" s="37"/>
      <c r="H5" s="38">
        <v>60</v>
      </c>
      <c r="I5" s="39" t="s">
        <v>89</v>
      </c>
      <c r="J5" s="33"/>
      <c r="K5" s="40">
        <v>40</v>
      </c>
      <c r="L5" s="39" t="s">
        <v>90</v>
      </c>
      <c r="M5" s="41"/>
      <c r="N5" s="42">
        <v>70</v>
      </c>
      <c r="O5" s="43" t="s">
        <v>91</v>
      </c>
      <c r="P5" s="44"/>
      <c r="Q5" s="45">
        <v>100</v>
      </c>
      <c r="R5" s="39" t="s">
        <v>92</v>
      </c>
      <c r="S5" s="41"/>
      <c r="T5" s="40">
        <v>10</v>
      </c>
      <c r="U5" s="295"/>
      <c r="V5" s="46">
        <v>100</v>
      </c>
      <c r="W5" s="47" t="s">
        <v>93</v>
      </c>
      <c r="X5" s="48">
        <v>2</v>
      </c>
      <c r="Y5" s="13"/>
      <c r="Z5" s="16" t="s">
        <v>94</v>
      </c>
      <c r="AA5" s="16">
        <v>5.9</v>
      </c>
      <c r="AB5" s="16">
        <f>AA5*2</f>
        <v>11.8</v>
      </c>
      <c r="AC5" s="16"/>
      <c r="AD5" s="16">
        <f>AA5*15</f>
        <v>88.5</v>
      </c>
      <c r="AE5" s="16">
        <f>AB5*4+AD5*4</f>
        <v>401.2</v>
      </c>
      <c r="AF5" s="16"/>
      <c r="AG5" s="16"/>
      <c r="AH5" s="16"/>
      <c r="AI5" s="16"/>
      <c r="AJ5" s="16"/>
      <c r="AK5" s="16"/>
    </row>
    <row r="6" spans="1:37" ht="17.100000000000001" customHeight="1">
      <c r="A6" s="32">
        <v>4</v>
      </c>
      <c r="B6" s="293"/>
      <c r="C6" s="49"/>
      <c r="D6" s="50"/>
      <c r="E6" s="51"/>
      <c r="F6" s="52" t="s">
        <v>95</v>
      </c>
      <c r="G6" s="53"/>
      <c r="H6" s="54">
        <v>15</v>
      </c>
      <c r="I6" s="55" t="s">
        <v>96</v>
      </c>
      <c r="J6" s="50"/>
      <c r="K6" s="56">
        <v>30</v>
      </c>
      <c r="L6" s="55" t="s">
        <v>97</v>
      </c>
      <c r="M6" s="57"/>
      <c r="N6" s="58">
        <v>5</v>
      </c>
      <c r="O6" s="59"/>
      <c r="P6" s="59"/>
      <c r="Q6" s="59"/>
      <c r="R6" s="60" t="s">
        <v>98</v>
      </c>
      <c r="S6" s="210" t="s">
        <v>429</v>
      </c>
      <c r="T6" s="56">
        <v>10</v>
      </c>
      <c r="U6" s="295"/>
      <c r="V6" s="61" t="s">
        <v>99</v>
      </c>
      <c r="W6" s="62" t="s">
        <v>100</v>
      </c>
      <c r="X6" s="48">
        <v>2.4</v>
      </c>
      <c r="Y6" s="12"/>
      <c r="Z6" s="63" t="s">
        <v>101</v>
      </c>
      <c r="AA6" s="16">
        <v>2</v>
      </c>
      <c r="AB6" s="64">
        <f>AA6*7</f>
        <v>14</v>
      </c>
      <c r="AC6" s="16">
        <f>AA6*5</f>
        <v>10</v>
      </c>
      <c r="AD6" s="16" t="s">
        <v>102</v>
      </c>
      <c r="AE6" s="65">
        <f>AB6*4+AC6*9</f>
        <v>146</v>
      </c>
      <c r="AF6" s="63"/>
      <c r="AG6" s="16"/>
      <c r="AH6" s="64"/>
      <c r="AI6" s="16"/>
      <c r="AJ6" s="16"/>
      <c r="AK6" s="65"/>
    </row>
    <row r="7" spans="1:37" ht="17.100000000000001" customHeight="1">
      <c r="A7" s="32" t="s">
        <v>103</v>
      </c>
      <c r="B7" s="293"/>
      <c r="C7" s="49"/>
      <c r="D7" s="50"/>
      <c r="E7" s="51"/>
      <c r="F7" s="49"/>
      <c r="G7" s="50"/>
      <c r="H7" s="51"/>
      <c r="I7" s="55"/>
      <c r="J7" s="50"/>
      <c r="K7" s="56"/>
      <c r="L7" s="60" t="s">
        <v>104</v>
      </c>
      <c r="M7" s="57"/>
      <c r="N7" s="58">
        <v>5</v>
      </c>
      <c r="O7" s="59"/>
      <c r="P7" s="66"/>
      <c r="Q7" s="59"/>
      <c r="R7" s="55" t="s">
        <v>89</v>
      </c>
      <c r="S7" s="57"/>
      <c r="T7" s="56">
        <v>10</v>
      </c>
      <c r="U7" s="295"/>
      <c r="V7" s="46">
        <v>22.5</v>
      </c>
      <c r="W7" s="62" t="s">
        <v>105</v>
      </c>
      <c r="X7" s="48">
        <v>2.5</v>
      </c>
      <c r="Y7" s="13"/>
      <c r="Z7" s="12" t="s">
        <v>106</v>
      </c>
      <c r="AA7" s="16">
        <v>2.2999999999999998</v>
      </c>
      <c r="AB7" s="16">
        <f>AA7*1</f>
        <v>2.2999999999999998</v>
      </c>
      <c r="AC7" s="16" t="s">
        <v>102</v>
      </c>
      <c r="AD7" s="16">
        <f>AA7*5</f>
        <v>11.5</v>
      </c>
      <c r="AE7" s="16">
        <f>AB7*4+AD7*4</f>
        <v>55.2</v>
      </c>
      <c r="AF7" s="12"/>
      <c r="AG7" s="16"/>
      <c r="AH7" s="16"/>
      <c r="AI7" s="16"/>
      <c r="AJ7" s="16"/>
      <c r="AK7" s="16"/>
    </row>
    <row r="8" spans="1:37" ht="17.100000000000001" customHeight="1">
      <c r="A8" s="297" t="s">
        <v>107</v>
      </c>
      <c r="B8" s="293"/>
      <c r="C8" s="49"/>
      <c r="D8" s="50"/>
      <c r="E8" s="51"/>
      <c r="F8" s="49"/>
      <c r="G8" s="50"/>
      <c r="H8" s="51"/>
      <c r="I8" s="57"/>
      <c r="J8" s="50"/>
      <c r="K8" s="51"/>
      <c r="L8" s="60" t="s">
        <v>108</v>
      </c>
      <c r="M8" s="57"/>
      <c r="N8" s="58">
        <v>1</v>
      </c>
      <c r="O8" s="59"/>
      <c r="P8" s="66"/>
      <c r="Q8" s="59"/>
      <c r="R8" s="67" t="s">
        <v>97</v>
      </c>
      <c r="S8" s="66"/>
      <c r="T8" s="56">
        <v>5</v>
      </c>
      <c r="U8" s="295"/>
      <c r="V8" s="61" t="s">
        <v>109</v>
      </c>
      <c r="W8" s="62" t="s">
        <v>110</v>
      </c>
      <c r="X8" s="48"/>
      <c r="Y8" s="12"/>
      <c r="Z8" s="12" t="s">
        <v>111</v>
      </c>
      <c r="AA8" s="16">
        <v>2.5</v>
      </c>
      <c r="AB8" s="16"/>
      <c r="AC8" s="16">
        <f>AA8*5</f>
        <v>12.5</v>
      </c>
      <c r="AD8" s="16" t="s">
        <v>102</v>
      </c>
      <c r="AE8" s="16">
        <f>AC8*9</f>
        <v>112.5</v>
      </c>
      <c r="AF8" s="12"/>
      <c r="AG8" s="16"/>
      <c r="AH8" s="16"/>
      <c r="AI8" s="16"/>
      <c r="AJ8" s="16"/>
      <c r="AK8" s="16"/>
    </row>
    <row r="9" spans="1:37" ht="17.100000000000001" customHeight="1">
      <c r="A9" s="298"/>
      <c r="B9" s="293"/>
      <c r="C9" s="68"/>
      <c r="D9" s="68"/>
      <c r="E9" s="68"/>
      <c r="F9" s="50"/>
      <c r="G9" s="50"/>
      <c r="H9" s="69"/>
      <c r="I9" s="49"/>
      <c r="J9" s="50"/>
      <c r="K9" s="69"/>
      <c r="L9" s="60" t="s">
        <v>112</v>
      </c>
      <c r="M9" s="50"/>
      <c r="N9" s="70">
        <v>1</v>
      </c>
      <c r="O9" s="68"/>
      <c r="P9" s="71"/>
      <c r="Q9" s="68"/>
      <c r="R9" s="67" t="s">
        <v>108</v>
      </c>
      <c r="S9" s="71"/>
      <c r="T9" s="56">
        <v>2</v>
      </c>
      <c r="U9" s="295"/>
      <c r="V9" s="46">
        <v>28.1</v>
      </c>
      <c r="W9" s="72" t="s">
        <v>113</v>
      </c>
      <c r="X9" s="73"/>
      <c r="Y9" s="13"/>
      <c r="Z9" s="12" t="s">
        <v>114</v>
      </c>
      <c r="AD9" s="12">
        <f>AA9*15</f>
        <v>0</v>
      </c>
      <c r="AF9" s="12"/>
      <c r="AG9" s="16"/>
      <c r="AH9" s="12"/>
      <c r="AI9" s="12"/>
      <c r="AJ9" s="12"/>
      <c r="AK9" s="12"/>
    </row>
    <row r="10" spans="1:37" ht="17.100000000000001" customHeight="1">
      <c r="A10" s="74" t="s">
        <v>115</v>
      </c>
      <c r="B10" s="75"/>
      <c r="C10" s="59"/>
      <c r="D10" s="66"/>
      <c r="E10" s="59"/>
      <c r="F10" s="59"/>
      <c r="G10" s="66"/>
      <c r="H10" s="59"/>
      <c r="I10" s="59"/>
      <c r="J10" s="66"/>
      <c r="K10" s="59"/>
      <c r="L10" s="59"/>
      <c r="M10" s="66"/>
      <c r="N10" s="59"/>
      <c r="O10" s="59"/>
      <c r="P10" s="66"/>
      <c r="Q10" s="59"/>
      <c r="R10" s="59"/>
      <c r="S10" s="66"/>
      <c r="T10" s="56"/>
      <c r="U10" s="295"/>
      <c r="V10" s="61" t="s">
        <v>116</v>
      </c>
      <c r="W10" s="76"/>
      <c r="X10" s="48"/>
      <c r="Y10" s="12"/>
      <c r="AB10" s="12">
        <f>SUM(AB5:AB9)</f>
        <v>28.1</v>
      </c>
      <c r="AC10" s="12">
        <f>SUM(AC5:AC9)</f>
        <v>22.5</v>
      </c>
      <c r="AD10" s="12">
        <f>SUM(AD5:AD9)</f>
        <v>100</v>
      </c>
      <c r="AE10" s="12">
        <f>AB10*4+AC10*9+AD10*4</f>
        <v>714.9</v>
      </c>
      <c r="AF10" s="12"/>
      <c r="AG10" s="16"/>
      <c r="AH10" s="12"/>
      <c r="AI10" s="12"/>
      <c r="AJ10" s="12"/>
      <c r="AK10" s="12"/>
    </row>
    <row r="11" spans="1:37" ht="17.100000000000001" customHeight="1">
      <c r="A11" s="77"/>
      <c r="B11" s="78"/>
      <c r="C11" s="79"/>
      <c r="D11" s="79"/>
      <c r="E11" s="80"/>
      <c r="F11" s="80"/>
      <c r="G11" s="79"/>
      <c r="H11" s="80"/>
      <c r="I11" s="80"/>
      <c r="J11" s="79"/>
      <c r="K11" s="80"/>
      <c r="L11" s="80"/>
      <c r="M11" s="79"/>
      <c r="N11" s="80"/>
      <c r="O11" s="80"/>
      <c r="P11" s="79"/>
      <c r="Q11" s="80"/>
      <c r="R11" s="80"/>
      <c r="S11" s="79"/>
      <c r="T11" s="80"/>
      <c r="U11" s="302"/>
      <c r="V11" s="81">
        <v>714.9</v>
      </c>
      <c r="W11" s="82"/>
      <c r="X11" s="83"/>
      <c r="Y11" s="13"/>
      <c r="AB11" s="84">
        <f>AB10*4/AE10</f>
        <v>0.15722478668345224</v>
      </c>
      <c r="AC11" s="84">
        <f>AC10*9/AE10</f>
        <v>0.28325639949643305</v>
      </c>
      <c r="AD11" s="84">
        <f>AD10*4/AE10</f>
        <v>0.5595188138201147</v>
      </c>
    </row>
    <row r="12" spans="1:37" ht="17.100000000000001" customHeight="1">
      <c r="A12" s="27">
        <v>1</v>
      </c>
      <c r="B12" s="293"/>
      <c r="C12" s="225" t="str">
        <f>玉美彰化菜單!E3</f>
        <v>蕎麥飯</v>
      </c>
      <c r="D12" s="226" t="s">
        <v>76</v>
      </c>
      <c r="E12" s="227"/>
      <c r="F12" s="225" t="str">
        <f>玉美彰化菜單!E4</f>
        <v>紅燒肉</v>
      </c>
      <c r="G12" s="228" t="s">
        <v>77</v>
      </c>
      <c r="H12" s="227"/>
      <c r="I12" s="225" t="str">
        <f>玉美彰化菜單!E5</f>
        <v>紐澳良烤翅腿</v>
      </c>
      <c r="J12" s="228" t="s">
        <v>117</v>
      </c>
      <c r="K12" s="227"/>
      <c r="L12" s="225" t="str">
        <f>玉美彰化菜單!E6</f>
        <v>小瓜鮮燴(海)</v>
      </c>
      <c r="M12" s="228" t="s">
        <v>77</v>
      </c>
      <c r="N12" s="227"/>
      <c r="O12" s="225" t="str">
        <f>玉美彰化菜單!E7</f>
        <v>深色蔬菜</v>
      </c>
      <c r="P12" s="229" t="s">
        <v>79</v>
      </c>
      <c r="Q12" s="227"/>
      <c r="R12" s="225" t="str">
        <f>玉美彰化菜單!E8</f>
        <v>紫菜蛋花湯</v>
      </c>
      <c r="S12" s="229" t="s">
        <v>77</v>
      </c>
      <c r="T12" s="230"/>
      <c r="U12" s="301" t="str">
        <f>玉美彰化菜單!E9</f>
        <v>薯餅</v>
      </c>
      <c r="V12" s="29" t="s">
        <v>29</v>
      </c>
      <c r="W12" s="30" t="s">
        <v>81</v>
      </c>
      <c r="X12" s="31">
        <v>6.2</v>
      </c>
      <c r="Y12" s="12"/>
      <c r="AB12" s="12" t="s">
        <v>82</v>
      </c>
      <c r="AC12" s="12" t="s">
        <v>83</v>
      </c>
      <c r="AD12" s="12" t="s">
        <v>84</v>
      </c>
      <c r="AE12" s="12" t="s">
        <v>85</v>
      </c>
      <c r="AF12" s="12"/>
      <c r="AG12" s="16"/>
      <c r="AH12" s="12"/>
      <c r="AI12" s="12"/>
      <c r="AJ12" s="12"/>
      <c r="AK12" s="12"/>
    </row>
    <row r="13" spans="1:37" ht="17.100000000000001" customHeight="1">
      <c r="A13" s="32" t="s">
        <v>86</v>
      </c>
      <c r="B13" s="293"/>
      <c r="C13" s="33" t="s">
        <v>87</v>
      </c>
      <c r="D13" s="34"/>
      <c r="E13" s="35">
        <v>80</v>
      </c>
      <c r="F13" s="39" t="s">
        <v>118</v>
      </c>
      <c r="G13" s="41"/>
      <c r="H13" s="87">
        <v>45</v>
      </c>
      <c r="I13" s="39" t="s">
        <v>119</v>
      </c>
      <c r="J13" s="41"/>
      <c r="K13" s="42">
        <v>30</v>
      </c>
      <c r="L13" s="39" t="s">
        <v>120</v>
      </c>
      <c r="M13" s="41"/>
      <c r="N13" s="42">
        <v>40</v>
      </c>
      <c r="O13" s="43" t="s">
        <v>91</v>
      </c>
      <c r="P13" s="88"/>
      <c r="Q13" s="35">
        <v>100</v>
      </c>
      <c r="R13" s="39" t="s">
        <v>89</v>
      </c>
      <c r="S13" s="41"/>
      <c r="T13" s="42">
        <v>5</v>
      </c>
      <c r="U13" s="295"/>
      <c r="V13" s="46">
        <v>101</v>
      </c>
      <c r="W13" s="47" t="s">
        <v>93</v>
      </c>
      <c r="X13" s="48">
        <v>2</v>
      </c>
      <c r="Y13" s="13"/>
      <c r="Z13" s="16" t="s">
        <v>94</v>
      </c>
      <c r="AA13" s="16">
        <v>6.2</v>
      </c>
      <c r="AB13" s="16">
        <f>AA13*2</f>
        <v>12.4</v>
      </c>
      <c r="AC13" s="16"/>
      <c r="AD13" s="16">
        <f>AA13*15</f>
        <v>93</v>
      </c>
      <c r="AE13" s="16">
        <f>AB13*4+AD13*4</f>
        <v>421.6</v>
      </c>
      <c r="AF13" s="16"/>
      <c r="AG13" s="16"/>
      <c r="AH13" s="16"/>
      <c r="AI13" s="16"/>
      <c r="AJ13" s="16"/>
      <c r="AK13" s="16"/>
    </row>
    <row r="14" spans="1:37" ht="17.100000000000001" customHeight="1">
      <c r="A14" s="32">
        <v>5</v>
      </c>
      <c r="B14" s="293"/>
      <c r="C14" s="49" t="s">
        <v>121</v>
      </c>
      <c r="D14" s="50"/>
      <c r="E14" s="51">
        <v>40</v>
      </c>
      <c r="F14" s="55" t="s">
        <v>122</v>
      </c>
      <c r="G14" s="57"/>
      <c r="H14" s="89">
        <v>20</v>
      </c>
      <c r="I14" s="57"/>
      <c r="J14" s="57"/>
      <c r="K14" s="58"/>
      <c r="L14" s="55" t="s">
        <v>123</v>
      </c>
      <c r="M14" s="210" t="s">
        <v>380</v>
      </c>
      <c r="N14" s="58">
        <v>10</v>
      </c>
      <c r="O14" s="59"/>
      <c r="P14" s="59"/>
      <c r="Q14" s="59"/>
      <c r="R14" s="60" t="s">
        <v>124</v>
      </c>
      <c r="S14" s="57"/>
      <c r="T14" s="58">
        <v>2</v>
      </c>
      <c r="U14" s="295"/>
      <c r="V14" s="61" t="s">
        <v>28</v>
      </c>
      <c r="W14" s="62" t="s">
        <v>100</v>
      </c>
      <c r="X14" s="48">
        <v>1.7</v>
      </c>
      <c r="Y14" s="12"/>
      <c r="Z14" s="63" t="s">
        <v>101</v>
      </c>
      <c r="AA14" s="16">
        <v>2</v>
      </c>
      <c r="AB14" s="64">
        <f>AA14*7</f>
        <v>14</v>
      </c>
      <c r="AC14" s="16">
        <f>AA14*5</f>
        <v>10</v>
      </c>
      <c r="AD14" s="16" t="s">
        <v>102</v>
      </c>
      <c r="AE14" s="65">
        <f>AB14*4+AC14*9</f>
        <v>146</v>
      </c>
      <c r="AF14" s="63"/>
      <c r="AG14" s="16"/>
      <c r="AH14" s="64"/>
      <c r="AI14" s="16"/>
      <c r="AJ14" s="16"/>
      <c r="AK14" s="65"/>
    </row>
    <row r="15" spans="1:37" ht="17.100000000000001" customHeight="1">
      <c r="A15" s="32" t="s">
        <v>103</v>
      </c>
      <c r="B15" s="293"/>
      <c r="C15" s="49"/>
      <c r="D15" s="50"/>
      <c r="E15" s="51"/>
      <c r="F15" s="49" t="s">
        <v>97</v>
      </c>
      <c r="G15" s="50"/>
      <c r="H15" s="89">
        <v>5</v>
      </c>
      <c r="I15" s="57"/>
      <c r="J15" s="57"/>
      <c r="K15" s="58"/>
      <c r="L15" s="60" t="s">
        <v>125</v>
      </c>
      <c r="M15" s="55"/>
      <c r="N15" s="58">
        <v>10</v>
      </c>
      <c r="O15" s="59"/>
      <c r="P15" s="66"/>
      <c r="Q15" s="59"/>
      <c r="R15" s="49"/>
      <c r="S15" s="50"/>
      <c r="T15" s="58"/>
      <c r="U15" s="295"/>
      <c r="V15" s="46">
        <v>22.5</v>
      </c>
      <c r="W15" s="62" t="s">
        <v>105</v>
      </c>
      <c r="X15" s="48">
        <v>2.5</v>
      </c>
      <c r="Y15" s="13"/>
      <c r="Z15" s="12" t="s">
        <v>106</v>
      </c>
      <c r="AA15" s="16">
        <v>1.6</v>
      </c>
      <c r="AB15" s="16">
        <f>AA15*1</f>
        <v>1.6</v>
      </c>
      <c r="AC15" s="16" t="s">
        <v>102</v>
      </c>
      <c r="AD15" s="16">
        <f>AA15*5</f>
        <v>8</v>
      </c>
      <c r="AE15" s="16">
        <f>AB15*4+AD15*4</f>
        <v>38.4</v>
      </c>
      <c r="AF15" s="12"/>
      <c r="AG15" s="16"/>
      <c r="AH15" s="16"/>
      <c r="AI15" s="16"/>
      <c r="AJ15" s="16"/>
      <c r="AK15" s="16"/>
    </row>
    <row r="16" spans="1:37" ht="17.100000000000001" customHeight="1">
      <c r="A16" s="297" t="s">
        <v>126</v>
      </c>
      <c r="B16" s="293"/>
      <c r="C16" s="49"/>
      <c r="D16" s="50"/>
      <c r="E16" s="51"/>
      <c r="F16" s="49"/>
      <c r="G16" s="50"/>
      <c r="H16" s="51"/>
      <c r="I16" s="57"/>
      <c r="J16" s="57"/>
      <c r="K16" s="51"/>
      <c r="L16" s="55" t="s">
        <v>127</v>
      </c>
      <c r="M16" s="57"/>
      <c r="N16" s="58">
        <v>5</v>
      </c>
      <c r="O16" s="59"/>
      <c r="P16" s="66"/>
      <c r="Q16" s="59"/>
      <c r="R16" s="49"/>
      <c r="S16" s="50"/>
      <c r="T16" s="58"/>
      <c r="U16" s="295"/>
      <c r="V16" s="61" t="s">
        <v>30</v>
      </c>
      <c r="W16" s="62" t="s">
        <v>110</v>
      </c>
      <c r="X16" s="48"/>
      <c r="Y16" s="12"/>
      <c r="Z16" s="12" t="s">
        <v>111</v>
      </c>
      <c r="AA16" s="16">
        <v>2.5</v>
      </c>
      <c r="AB16" s="16"/>
      <c r="AC16" s="16">
        <f>AA16*5</f>
        <v>12.5</v>
      </c>
      <c r="AD16" s="16" t="s">
        <v>102</v>
      </c>
      <c r="AE16" s="16">
        <f>AC16*9</f>
        <v>112.5</v>
      </c>
      <c r="AF16" s="12"/>
      <c r="AG16" s="16"/>
      <c r="AH16" s="16"/>
      <c r="AI16" s="16"/>
      <c r="AJ16" s="16"/>
      <c r="AK16" s="16"/>
    </row>
    <row r="17" spans="1:37" ht="17.100000000000001" customHeight="1">
      <c r="A17" s="298"/>
      <c r="B17" s="293"/>
      <c r="C17" s="66"/>
      <c r="D17" s="66"/>
      <c r="E17" s="59"/>
      <c r="F17" s="59"/>
      <c r="G17" s="66"/>
      <c r="H17" s="59"/>
      <c r="I17" s="57"/>
      <c r="J17" s="57"/>
      <c r="K17" s="51"/>
      <c r="L17" s="60" t="s">
        <v>97</v>
      </c>
      <c r="M17" s="50"/>
      <c r="N17" s="58">
        <v>5</v>
      </c>
      <c r="O17" s="59"/>
      <c r="P17" s="66"/>
      <c r="Q17" s="59"/>
      <c r="R17" s="49"/>
      <c r="S17" s="50"/>
      <c r="T17" s="51"/>
      <c r="U17" s="295"/>
      <c r="V17" s="46">
        <v>28</v>
      </c>
      <c r="W17" s="72" t="s">
        <v>113</v>
      </c>
      <c r="X17" s="73"/>
      <c r="Y17" s="13"/>
      <c r="Z17" s="12" t="s">
        <v>114</v>
      </c>
      <c r="AD17" s="12">
        <f>AA17*15</f>
        <v>0</v>
      </c>
      <c r="AF17" s="12"/>
      <c r="AG17" s="16"/>
      <c r="AH17" s="12"/>
      <c r="AI17" s="12"/>
      <c r="AJ17" s="12"/>
      <c r="AK17" s="12"/>
    </row>
    <row r="18" spans="1:37" ht="17.100000000000001" customHeight="1">
      <c r="A18" s="74" t="s">
        <v>115</v>
      </c>
      <c r="B18" s="75"/>
      <c r="C18" s="66"/>
      <c r="D18" s="66"/>
      <c r="E18" s="59"/>
      <c r="F18" s="59"/>
      <c r="G18" s="66"/>
      <c r="H18" s="59"/>
      <c r="I18" s="55"/>
      <c r="J18" s="57"/>
      <c r="K18" s="51"/>
      <c r="L18" s="58"/>
      <c r="M18" s="66"/>
      <c r="N18" s="90"/>
      <c r="O18" s="59"/>
      <c r="P18" s="66"/>
      <c r="Q18" s="59"/>
      <c r="R18" s="59"/>
      <c r="S18" s="66"/>
      <c r="T18" s="59"/>
      <c r="U18" s="295"/>
      <c r="V18" s="61" t="s">
        <v>116</v>
      </c>
      <c r="W18" s="76"/>
      <c r="X18" s="48"/>
      <c r="Y18" s="12"/>
      <c r="AB18" s="12">
        <f>SUM(AB13:AB17)</f>
        <v>28</v>
      </c>
      <c r="AC18" s="12">
        <f>SUM(AC13:AC17)</f>
        <v>22.5</v>
      </c>
      <c r="AD18" s="12">
        <f>SUM(AD13:AD17)</f>
        <v>101</v>
      </c>
      <c r="AE18" s="12">
        <f>AB18*4+AC18*9+AD18*4</f>
        <v>718.5</v>
      </c>
      <c r="AF18" s="12"/>
      <c r="AG18" s="16"/>
      <c r="AH18" s="12"/>
      <c r="AI18" s="12"/>
      <c r="AJ18" s="12"/>
      <c r="AK18" s="12"/>
    </row>
    <row r="19" spans="1:37" ht="17.100000000000001" customHeight="1">
      <c r="A19" s="91"/>
      <c r="B19" s="92"/>
      <c r="C19" s="66"/>
      <c r="D19" s="66"/>
      <c r="E19" s="59"/>
      <c r="F19" s="59"/>
      <c r="G19" s="66"/>
      <c r="H19" s="59"/>
      <c r="I19" s="59"/>
      <c r="J19" s="66"/>
      <c r="K19" s="59"/>
      <c r="L19" s="59"/>
      <c r="M19" s="66"/>
      <c r="N19" s="59"/>
      <c r="O19" s="59"/>
      <c r="P19" s="66"/>
      <c r="Q19" s="59"/>
      <c r="R19" s="59"/>
      <c r="S19" s="66"/>
      <c r="T19" s="59"/>
      <c r="U19" s="302"/>
      <c r="V19" s="46">
        <v>718.5</v>
      </c>
      <c r="W19" s="93"/>
      <c r="X19" s="73"/>
      <c r="Y19" s="13"/>
      <c r="AB19" s="84">
        <f>AB18*4/AE18</f>
        <v>0.15588030619345861</v>
      </c>
      <c r="AC19" s="84">
        <f>AC18*9/AE18</f>
        <v>0.28183716075156579</v>
      </c>
      <c r="AD19" s="84">
        <f>AD18*4/AE18</f>
        <v>0.56228253305497566</v>
      </c>
    </row>
    <row r="20" spans="1:37" ht="17.100000000000001" customHeight="1">
      <c r="A20" s="27">
        <v>1</v>
      </c>
      <c r="B20" s="293"/>
      <c r="C20" s="231" t="str">
        <f>玉美彰化菜單!I3</f>
        <v>白飯</v>
      </c>
      <c r="D20" s="226" t="s">
        <v>76</v>
      </c>
      <c r="E20" s="231"/>
      <c r="F20" s="231" t="str">
        <f>玉美彰化菜單!I4</f>
        <v>鹽酥雞(炸)</v>
      </c>
      <c r="G20" s="232" t="s">
        <v>128</v>
      </c>
      <c r="H20" s="231"/>
      <c r="I20" s="231" t="str">
        <f>玉美彰化菜單!I5</f>
        <v>泰式打拋肉</v>
      </c>
      <c r="J20" s="232" t="s">
        <v>77</v>
      </c>
      <c r="K20" s="233"/>
      <c r="L20" s="231" t="str">
        <f>玉美彰化菜單!I6</f>
        <v>拌三絲(豆)</v>
      </c>
      <c r="M20" s="234" t="s">
        <v>77</v>
      </c>
      <c r="N20" s="235"/>
      <c r="O20" s="231" t="str">
        <f>玉美彰化菜單!I7</f>
        <v>淺色蔬菜</v>
      </c>
      <c r="P20" s="229" t="s">
        <v>79</v>
      </c>
      <c r="Q20" s="231"/>
      <c r="R20" s="231" t="str">
        <f>玉美彰化菜單!I8</f>
        <v>什錦鮮蔬湯</v>
      </c>
      <c r="S20" s="229" t="s">
        <v>77</v>
      </c>
      <c r="T20" s="230"/>
      <c r="U20" s="301"/>
      <c r="V20" s="29" t="s">
        <v>29</v>
      </c>
      <c r="W20" s="30" t="s">
        <v>81</v>
      </c>
      <c r="X20" s="31">
        <v>6.5</v>
      </c>
      <c r="Y20" s="12"/>
      <c r="AB20" s="12" t="s">
        <v>82</v>
      </c>
      <c r="AC20" s="12" t="s">
        <v>83</v>
      </c>
      <c r="AD20" s="12" t="s">
        <v>84</v>
      </c>
      <c r="AE20" s="12" t="s">
        <v>85</v>
      </c>
      <c r="AF20" s="12"/>
      <c r="AG20" s="16"/>
      <c r="AH20" s="12"/>
      <c r="AI20" s="12"/>
      <c r="AJ20" s="12"/>
      <c r="AK20" s="12"/>
    </row>
    <row r="21" spans="1:37" ht="17.100000000000001" customHeight="1">
      <c r="A21" s="32" t="s">
        <v>86</v>
      </c>
      <c r="B21" s="293"/>
      <c r="C21" s="33" t="s">
        <v>87</v>
      </c>
      <c r="D21" s="34"/>
      <c r="E21" s="35">
        <v>120</v>
      </c>
      <c r="F21" s="95" t="s">
        <v>129</v>
      </c>
      <c r="G21" s="41"/>
      <c r="H21" s="34">
        <v>55</v>
      </c>
      <c r="I21" s="39" t="s">
        <v>130</v>
      </c>
      <c r="J21" s="41"/>
      <c r="K21" s="34">
        <v>40</v>
      </c>
      <c r="L21" s="96" t="s">
        <v>131</v>
      </c>
      <c r="M21" s="39"/>
      <c r="N21" s="34">
        <v>30</v>
      </c>
      <c r="O21" s="43" t="s">
        <v>91</v>
      </c>
      <c r="P21" s="88"/>
      <c r="Q21" s="35">
        <v>100</v>
      </c>
      <c r="R21" s="39" t="s">
        <v>90</v>
      </c>
      <c r="S21" s="41"/>
      <c r="T21" s="34">
        <v>30</v>
      </c>
      <c r="U21" s="295"/>
      <c r="V21" s="46">
        <v>96</v>
      </c>
      <c r="W21" s="47" t="s">
        <v>93</v>
      </c>
      <c r="X21" s="48">
        <v>2</v>
      </c>
      <c r="Y21" s="13"/>
      <c r="Z21" s="16" t="s">
        <v>94</v>
      </c>
      <c r="AA21" s="16">
        <v>5.7</v>
      </c>
      <c r="AB21" s="16">
        <f>AA21*2</f>
        <v>11.4</v>
      </c>
      <c r="AC21" s="16"/>
      <c r="AD21" s="16">
        <f>AA21*15</f>
        <v>85.5</v>
      </c>
      <c r="AE21" s="16">
        <f>AB21*4+AD21*4</f>
        <v>387.6</v>
      </c>
      <c r="AF21" s="16"/>
      <c r="AG21" s="16"/>
      <c r="AH21" s="16"/>
      <c r="AI21" s="16"/>
      <c r="AJ21" s="16"/>
      <c r="AK21" s="16"/>
    </row>
    <row r="22" spans="1:37" ht="17.100000000000001" customHeight="1">
      <c r="A22" s="32">
        <v>6</v>
      </c>
      <c r="B22" s="293"/>
      <c r="C22" s="49"/>
      <c r="D22" s="50"/>
      <c r="E22" s="51"/>
      <c r="F22" s="49" t="s">
        <v>95</v>
      </c>
      <c r="G22" s="50"/>
      <c r="H22" s="50">
        <v>20</v>
      </c>
      <c r="I22" s="60" t="s">
        <v>132</v>
      </c>
      <c r="J22" s="57"/>
      <c r="K22" s="50">
        <v>20</v>
      </c>
      <c r="L22" s="97" t="s">
        <v>133</v>
      </c>
      <c r="M22" s="60" t="s">
        <v>134</v>
      </c>
      <c r="N22" s="50">
        <v>18</v>
      </c>
      <c r="O22" s="98"/>
      <c r="P22" s="59"/>
      <c r="Q22" s="59"/>
      <c r="R22" s="55" t="s">
        <v>97</v>
      </c>
      <c r="S22" s="57"/>
      <c r="T22" s="50">
        <v>5</v>
      </c>
      <c r="U22" s="295"/>
      <c r="V22" s="61" t="s">
        <v>28</v>
      </c>
      <c r="W22" s="62" t="s">
        <v>100</v>
      </c>
      <c r="X22" s="48">
        <v>2.1</v>
      </c>
      <c r="Y22" s="12"/>
      <c r="Z22" s="63" t="s">
        <v>101</v>
      </c>
      <c r="AA22" s="16">
        <v>2</v>
      </c>
      <c r="AB22" s="64">
        <f>AA22*7</f>
        <v>14</v>
      </c>
      <c r="AC22" s="16">
        <f>AA22*5</f>
        <v>10</v>
      </c>
      <c r="AD22" s="16" t="s">
        <v>102</v>
      </c>
      <c r="AE22" s="65">
        <f>AB22*4+AC22*9</f>
        <v>146</v>
      </c>
      <c r="AF22" s="63"/>
      <c r="AG22" s="16"/>
      <c r="AH22" s="64"/>
      <c r="AI22" s="16"/>
      <c r="AJ22" s="16"/>
      <c r="AK22" s="65"/>
    </row>
    <row r="23" spans="1:37" ht="17.100000000000001" customHeight="1">
      <c r="A23" s="32" t="s">
        <v>103</v>
      </c>
      <c r="B23" s="293"/>
      <c r="C23" s="49"/>
      <c r="D23" s="50"/>
      <c r="E23" s="51"/>
      <c r="F23" s="49"/>
      <c r="G23" s="50"/>
      <c r="H23" s="56"/>
      <c r="I23" s="60" t="s">
        <v>135</v>
      </c>
      <c r="J23" s="55"/>
      <c r="K23" s="50">
        <v>10</v>
      </c>
      <c r="L23" s="98" t="s">
        <v>136</v>
      </c>
      <c r="M23" s="57"/>
      <c r="N23" s="50">
        <v>10</v>
      </c>
      <c r="O23" s="98"/>
      <c r="P23" s="66"/>
      <c r="Q23" s="59"/>
      <c r="R23" s="55" t="s">
        <v>104</v>
      </c>
      <c r="S23" s="57"/>
      <c r="T23" s="99">
        <v>5</v>
      </c>
      <c r="U23" s="295"/>
      <c r="V23" s="46">
        <v>22.5</v>
      </c>
      <c r="W23" s="62" t="s">
        <v>105</v>
      </c>
      <c r="X23" s="48">
        <v>2.5</v>
      </c>
      <c r="Y23" s="13"/>
      <c r="Z23" s="12" t="s">
        <v>106</v>
      </c>
      <c r="AA23" s="16">
        <v>2.1</v>
      </c>
      <c r="AB23" s="16">
        <f>AA23*1</f>
        <v>2.1</v>
      </c>
      <c r="AC23" s="16" t="s">
        <v>102</v>
      </c>
      <c r="AD23" s="16">
        <f>AA23*5</f>
        <v>10.5</v>
      </c>
      <c r="AE23" s="16">
        <f>AB23*4+AD23*4</f>
        <v>50.4</v>
      </c>
      <c r="AF23" s="12"/>
      <c r="AG23" s="16"/>
      <c r="AH23" s="16"/>
      <c r="AI23" s="16"/>
      <c r="AJ23" s="16"/>
      <c r="AK23" s="16"/>
    </row>
    <row r="24" spans="1:37" ht="17.100000000000001" customHeight="1">
      <c r="A24" s="297" t="s">
        <v>137</v>
      </c>
      <c r="B24" s="293"/>
      <c r="C24" s="49"/>
      <c r="D24" s="50"/>
      <c r="E24" s="51"/>
      <c r="F24" s="100"/>
      <c r="G24" s="66"/>
      <c r="H24" s="59"/>
      <c r="I24" s="60" t="s">
        <v>138</v>
      </c>
      <c r="J24" s="57"/>
      <c r="K24" s="50">
        <v>1</v>
      </c>
      <c r="L24" s="98" t="s">
        <v>97</v>
      </c>
      <c r="M24" s="55"/>
      <c r="N24" s="50">
        <v>5</v>
      </c>
      <c r="O24" s="98"/>
      <c r="P24" s="66"/>
      <c r="Q24" s="59"/>
      <c r="R24" s="49" t="s">
        <v>108</v>
      </c>
      <c r="S24" s="50"/>
      <c r="T24" s="101">
        <v>3</v>
      </c>
      <c r="U24" s="295"/>
      <c r="V24" s="61" t="s">
        <v>30</v>
      </c>
      <c r="W24" s="62" t="s">
        <v>110</v>
      </c>
      <c r="X24" s="48"/>
      <c r="Y24" s="12"/>
      <c r="Z24" s="12" t="s">
        <v>111</v>
      </c>
      <c r="AA24" s="16">
        <v>2.5</v>
      </c>
      <c r="AB24" s="16"/>
      <c r="AC24" s="16">
        <f>AA24*5</f>
        <v>12.5</v>
      </c>
      <c r="AD24" s="16" t="s">
        <v>102</v>
      </c>
      <c r="AE24" s="16">
        <f>AC24*9</f>
        <v>112.5</v>
      </c>
      <c r="AF24" s="12"/>
      <c r="AG24" s="16"/>
      <c r="AH24" s="16"/>
      <c r="AI24" s="16"/>
      <c r="AJ24" s="16"/>
      <c r="AK24" s="16"/>
    </row>
    <row r="25" spans="1:37" ht="17.100000000000001" customHeight="1">
      <c r="A25" s="298"/>
      <c r="B25" s="293"/>
      <c r="C25" s="50"/>
      <c r="D25" s="50"/>
      <c r="E25" s="99"/>
      <c r="F25" s="68"/>
      <c r="G25" s="71"/>
      <c r="H25" s="68"/>
      <c r="I25" s="50"/>
      <c r="J25" s="50"/>
      <c r="K25" s="50"/>
      <c r="L25" s="102"/>
      <c r="M25" s="103"/>
      <c r="N25" s="104"/>
      <c r="O25" s="102"/>
      <c r="P25" s="71"/>
      <c r="Q25" s="68"/>
      <c r="R25" s="49"/>
      <c r="S25" s="50"/>
      <c r="T25" s="56"/>
      <c r="U25" s="295"/>
      <c r="V25" s="46">
        <v>27.5</v>
      </c>
      <c r="W25" s="72" t="s">
        <v>113</v>
      </c>
      <c r="X25" s="48"/>
      <c r="Y25" s="13"/>
      <c r="Z25" s="12" t="s">
        <v>114</v>
      </c>
      <c r="AD25" s="12">
        <f>AA25*15</f>
        <v>0</v>
      </c>
      <c r="AF25" s="12"/>
      <c r="AG25" s="16"/>
      <c r="AH25" s="12"/>
      <c r="AI25" s="12"/>
      <c r="AJ25" s="12"/>
      <c r="AK25" s="12"/>
    </row>
    <row r="26" spans="1:37" ht="17.100000000000001" customHeight="1">
      <c r="A26" s="74" t="s">
        <v>115</v>
      </c>
      <c r="B26" s="75"/>
      <c r="C26" s="68"/>
      <c r="D26" s="71"/>
      <c r="E26" s="68"/>
      <c r="F26" s="68"/>
      <c r="G26" s="71"/>
      <c r="H26" s="68"/>
      <c r="I26" s="49"/>
      <c r="J26" s="50"/>
      <c r="K26" s="105"/>
      <c r="L26" s="102"/>
      <c r="M26" s="103"/>
      <c r="N26" s="104"/>
      <c r="O26" s="102"/>
      <c r="P26" s="71"/>
      <c r="Q26" s="68"/>
      <c r="R26" s="68"/>
      <c r="S26" s="71"/>
      <c r="T26" s="68"/>
      <c r="U26" s="295"/>
      <c r="V26" s="61" t="s">
        <v>116</v>
      </c>
      <c r="W26" s="76"/>
      <c r="X26" s="48"/>
      <c r="Y26" s="12"/>
      <c r="AB26" s="12">
        <f>SUM(AB21:AB25)</f>
        <v>27.5</v>
      </c>
      <c r="AC26" s="12">
        <f>SUM(AC21:AC25)</f>
        <v>22.5</v>
      </c>
      <c r="AD26" s="12">
        <f>SUM(AD21:AD25)</f>
        <v>96</v>
      </c>
      <c r="AE26" s="12">
        <f>AB26*4+AC26*9+AD26*4</f>
        <v>696.5</v>
      </c>
      <c r="AF26" s="12"/>
      <c r="AG26" s="16"/>
      <c r="AH26" s="12"/>
      <c r="AI26" s="12"/>
      <c r="AJ26" s="12"/>
      <c r="AK26" s="12"/>
    </row>
    <row r="27" spans="1:37" ht="17.100000000000001" customHeight="1" thickBot="1">
      <c r="A27" s="106"/>
      <c r="B27" s="107"/>
      <c r="C27" s="66"/>
      <c r="D27" s="66"/>
      <c r="E27" s="59"/>
      <c r="F27" s="59"/>
      <c r="G27" s="66"/>
      <c r="H27" s="59"/>
      <c r="I27" s="59"/>
      <c r="J27" s="66"/>
      <c r="K27" s="108"/>
      <c r="L27" s="98"/>
      <c r="M27" s="109"/>
      <c r="N27" s="110"/>
      <c r="O27" s="98"/>
      <c r="P27" s="66"/>
      <c r="Q27" s="59"/>
      <c r="R27" s="59"/>
      <c r="S27" s="66"/>
      <c r="T27" s="59"/>
      <c r="U27" s="302"/>
      <c r="V27" s="46">
        <v>696.5</v>
      </c>
      <c r="W27" s="82"/>
      <c r="X27" s="48"/>
      <c r="Y27" s="13"/>
      <c r="AB27" s="84">
        <f>AB26*4/AE26</f>
        <v>0.15793251974156497</v>
      </c>
      <c r="AC27" s="84">
        <f>AC26*9/AE26</f>
        <v>0.29073941134242642</v>
      </c>
      <c r="AD27" s="84">
        <f>AD26*4/AE26</f>
        <v>0.55132806891600861</v>
      </c>
      <c r="AF27" s="12"/>
      <c r="AG27" s="16"/>
      <c r="AH27" s="84"/>
      <c r="AI27" s="84"/>
      <c r="AJ27" s="84"/>
      <c r="AK27" s="12"/>
    </row>
    <row r="28" spans="1:37" ht="17.100000000000001" customHeight="1">
      <c r="A28" s="27">
        <v>1</v>
      </c>
      <c r="B28" s="292"/>
      <c r="C28" s="229" t="str">
        <f>玉美彰化菜單!M3</f>
        <v>糙米飯</v>
      </c>
      <c r="D28" s="229" t="s">
        <v>76</v>
      </c>
      <c r="E28" s="229"/>
      <c r="F28" s="229" t="str">
        <f>玉美彰化菜單!M4</f>
        <v>五味魚丁(海)</v>
      </c>
      <c r="G28" s="226" t="s">
        <v>77</v>
      </c>
      <c r="H28" s="229"/>
      <c r="I28" s="229" t="str">
        <f>玉美彰化菜單!M5</f>
        <v>紹子蒸蛋</v>
      </c>
      <c r="J28" s="226" t="s">
        <v>76</v>
      </c>
      <c r="K28" s="229"/>
      <c r="L28" s="229" t="str">
        <f>玉美彰化菜單!M6</f>
        <v>韓式冬粉</v>
      </c>
      <c r="M28" s="226" t="s">
        <v>78</v>
      </c>
      <c r="N28" s="229"/>
      <c r="O28" s="229" t="str">
        <f>玉美彰化菜單!M7</f>
        <v>深色蔬菜</v>
      </c>
      <c r="P28" s="229" t="s">
        <v>79</v>
      </c>
      <c r="Q28" s="229"/>
      <c r="R28" s="229" t="str">
        <f>玉美彰化菜單!M8</f>
        <v>冬瓜蕈菇湯</v>
      </c>
      <c r="S28" s="229" t="s">
        <v>77</v>
      </c>
      <c r="T28" s="229"/>
      <c r="U28" s="294"/>
      <c r="V28" s="29" t="s">
        <v>29</v>
      </c>
      <c r="W28" s="30" t="s">
        <v>81</v>
      </c>
      <c r="X28" s="111">
        <v>6.5</v>
      </c>
      <c r="Y28" s="12"/>
      <c r="AB28" s="12" t="s">
        <v>82</v>
      </c>
      <c r="AC28" s="12" t="s">
        <v>83</v>
      </c>
      <c r="AD28" s="12" t="s">
        <v>84</v>
      </c>
      <c r="AE28" s="12" t="s">
        <v>85</v>
      </c>
      <c r="AF28" s="12"/>
      <c r="AG28" s="16"/>
      <c r="AH28" s="12"/>
      <c r="AI28" s="12"/>
      <c r="AJ28" s="12"/>
      <c r="AK28" s="12"/>
    </row>
    <row r="29" spans="1:37" ht="17.100000000000001" customHeight="1">
      <c r="A29" s="32" t="s">
        <v>86</v>
      </c>
      <c r="B29" s="293"/>
      <c r="C29" s="33" t="s">
        <v>87</v>
      </c>
      <c r="D29" s="34"/>
      <c r="E29" s="42">
        <v>80</v>
      </c>
      <c r="F29" s="39" t="s">
        <v>139</v>
      </c>
      <c r="G29" s="95" t="s">
        <v>380</v>
      </c>
      <c r="H29" s="34">
        <v>60</v>
      </c>
      <c r="I29" s="95" t="s">
        <v>89</v>
      </c>
      <c r="J29" s="41"/>
      <c r="K29" s="112">
        <v>40</v>
      </c>
      <c r="L29" s="39" t="s">
        <v>140</v>
      </c>
      <c r="M29" s="41"/>
      <c r="N29" s="112">
        <v>12</v>
      </c>
      <c r="O29" s="43" t="s">
        <v>91</v>
      </c>
      <c r="P29" s="44"/>
      <c r="Q29" s="45">
        <v>100</v>
      </c>
      <c r="R29" s="95" t="s">
        <v>141</v>
      </c>
      <c r="S29" s="41"/>
      <c r="T29" s="34">
        <v>40</v>
      </c>
      <c r="U29" s="295"/>
      <c r="V29" s="46">
        <v>95</v>
      </c>
      <c r="W29" s="47" t="s">
        <v>93</v>
      </c>
      <c r="X29" s="113">
        <v>2</v>
      </c>
      <c r="Y29" s="13"/>
      <c r="Z29" s="16" t="s">
        <v>94</v>
      </c>
      <c r="AA29" s="16">
        <v>5.8</v>
      </c>
      <c r="AB29" s="16">
        <f>AA29*2</f>
        <v>11.6</v>
      </c>
      <c r="AC29" s="16"/>
      <c r="AD29" s="16">
        <f>AA29*15</f>
        <v>87</v>
      </c>
      <c r="AE29" s="16">
        <f>AB29*4+AD29*4</f>
        <v>394.4</v>
      </c>
      <c r="AF29" s="16"/>
      <c r="AG29" s="16"/>
      <c r="AH29" s="16"/>
      <c r="AI29" s="16"/>
      <c r="AJ29" s="16"/>
      <c r="AK29" s="16"/>
    </row>
    <row r="30" spans="1:37" ht="17.100000000000001" customHeight="1">
      <c r="A30" s="32">
        <v>7</v>
      </c>
      <c r="B30" s="293"/>
      <c r="C30" s="49" t="s">
        <v>142</v>
      </c>
      <c r="D30" s="50"/>
      <c r="E30" s="58">
        <v>40</v>
      </c>
      <c r="F30" s="60" t="s">
        <v>135</v>
      </c>
      <c r="G30" s="57"/>
      <c r="H30" s="50">
        <v>10</v>
      </c>
      <c r="I30" s="55" t="s">
        <v>132</v>
      </c>
      <c r="J30" s="57"/>
      <c r="K30" s="114">
        <v>3</v>
      </c>
      <c r="L30" s="55" t="s">
        <v>97</v>
      </c>
      <c r="M30" s="57"/>
      <c r="N30" s="114">
        <v>5</v>
      </c>
      <c r="O30" s="68"/>
      <c r="P30" s="68"/>
      <c r="Q30" s="68"/>
      <c r="R30" s="60" t="s">
        <v>143</v>
      </c>
      <c r="S30" s="57"/>
      <c r="T30" s="50">
        <v>5</v>
      </c>
      <c r="U30" s="295"/>
      <c r="V30" s="61" t="s">
        <v>28</v>
      </c>
      <c r="W30" s="62" t="s">
        <v>100</v>
      </c>
      <c r="X30" s="113">
        <v>1.7</v>
      </c>
      <c r="Y30" s="12"/>
      <c r="Z30" s="63" t="s">
        <v>101</v>
      </c>
      <c r="AA30" s="16">
        <v>2</v>
      </c>
      <c r="AB30" s="64">
        <f>AA30*7</f>
        <v>14</v>
      </c>
      <c r="AC30" s="16">
        <f>AA30*5</f>
        <v>10</v>
      </c>
      <c r="AD30" s="16" t="s">
        <v>102</v>
      </c>
      <c r="AE30" s="65">
        <f>AB30*4+AC30*9</f>
        <v>146</v>
      </c>
      <c r="AF30" s="63"/>
      <c r="AG30" s="16"/>
      <c r="AH30" s="64"/>
      <c r="AI30" s="16"/>
      <c r="AJ30" s="16"/>
      <c r="AK30" s="65"/>
    </row>
    <row r="31" spans="1:37" ht="17.100000000000001" customHeight="1">
      <c r="A31" s="32" t="s">
        <v>103</v>
      </c>
      <c r="B31" s="293"/>
      <c r="C31" s="71"/>
      <c r="D31" s="71"/>
      <c r="E31" s="68"/>
      <c r="F31" s="55" t="s">
        <v>144</v>
      </c>
      <c r="G31" s="57"/>
      <c r="H31" s="50">
        <v>3</v>
      </c>
      <c r="I31" s="55"/>
      <c r="J31" s="57"/>
      <c r="K31" s="114"/>
      <c r="L31" s="60" t="s">
        <v>132</v>
      </c>
      <c r="M31" s="57"/>
      <c r="N31" s="114">
        <v>3</v>
      </c>
      <c r="O31" s="68"/>
      <c r="P31" s="71"/>
      <c r="Q31" s="68"/>
      <c r="R31" s="60" t="s">
        <v>145</v>
      </c>
      <c r="S31" s="57"/>
      <c r="T31" s="50">
        <v>1</v>
      </c>
      <c r="U31" s="295"/>
      <c r="V31" s="46">
        <v>22.5</v>
      </c>
      <c r="W31" s="62" t="s">
        <v>105</v>
      </c>
      <c r="X31" s="113">
        <v>2.5</v>
      </c>
      <c r="Y31" s="13"/>
      <c r="Z31" s="12" t="s">
        <v>106</v>
      </c>
      <c r="AA31" s="16">
        <v>1.6</v>
      </c>
      <c r="AB31" s="16">
        <f>AA31*1</f>
        <v>1.6</v>
      </c>
      <c r="AC31" s="16" t="s">
        <v>102</v>
      </c>
      <c r="AD31" s="16">
        <f>AA31*5</f>
        <v>8</v>
      </c>
      <c r="AE31" s="16">
        <f>AB31*4+AD31*4</f>
        <v>38.4</v>
      </c>
      <c r="AF31" s="12"/>
      <c r="AG31" s="16"/>
      <c r="AH31" s="16"/>
      <c r="AI31" s="16"/>
      <c r="AJ31" s="16"/>
      <c r="AK31" s="16"/>
    </row>
    <row r="32" spans="1:37" ht="17.100000000000001" customHeight="1">
      <c r="A32" s="297" t="s">
        <v>146</v>
      </c>
      <c r="B32" s="293"/>
      <c r="C32" s="71"/>
      <c r="D32" s="71"/>
      <c r="E32" s="68"/>
      <c r="F32" s="49"/>
      <c r="G32" s="50"/>
      <c r="H32" s="58"/>
      <c r="I32" s="55"/>
      <c r="J32" s="55"/>
      <c r="K32" s="114"/>
      <c r="L32" s="60" t="s">
        <v>108</v>
      </c>
      <c r="M32" s="57"/>
      <c r="N32" s="114">
        <v>3</v>
      </c>
      <c r="O32" s="68"/>
      <c r="P32" s="71"/>
      <c r="Q32" s="68"/>
      <c r="R32" s="49"/>
      <c r="S32" s="50"/>
      <c r="T32" s="58"/>
      <c r="U32" s="295"/>
      <c r="V32" s="61" t="s">
        <v>30</v>
      </c>
      <c r="W32" s="62" t="s">
        <v>110</v>
      </c>
      <c r="X32" s="113"/>
      <c r="Y32" s="12"/>
      <c r="Z32" s="12" t="s">
        <v>111</v>
      </c>
      <c r="AA32" s="16">
        <v>2.5</v>
      </c>
      <c r="AB32" s="16"/>
      <c r="AC32" s="16">
        <f>AA32*5</f>
        <v>12.5</v>
      </c>
      <c r="AD32" s="16" t="s">
        <v>102</v>
      </c>
      <c r="AE32" s="16">
        <f>AC32*9</f>
        <v>112.5</v>
      </c>
      <c r="AF32" s="12"/>
      <c r="AG32" s="16"/>
      <c r="AH32" s="16"/>
      <c r="AI32" s="16"/>
      <c r="AJ32" s="16"/>
      <c r="AK32" s="16"/>
    </row>
    <row r="33" spans="1:37" ht="17.100000000000001" customHeight="1">
      <c r="A33" s="298"/>
      <c r="B33" s="293"/>
      <c r="C33" s="71"/>
      <c r="D33" s="71"/>
      <c r="E33" s="68"/>
      <c r="F33" s="68"/>
      <c r="G33" s="71"/>
      <c r="H33" s="68"/>
      <c r="I33" s="57"/>
      <c r="J33" s="57"/>
      <c r="K33" s="114"/>
      <c r="L33" s="60" t="s">
        <v>112</v>
      </c>
      <c r="M33" s="50"/>
      <c r="N33" s="56">
        <v>0.1</v>
      </c>
      <c r="O33" s="68"/>
      <c r="P33" s="71"/>
      <c r="Q33" s="68"/>
      <c r="R33" s="49"/>
      <c r="S33" s="50"/>
      <c r="T33" s="69"/>
      <c r="U33" s="295"/>
      <c r="V33" s="46">
        <v>27.2</v>
      </c>
      <c r="W33" s="72" t="s">
        <v>113</v>
      </c>
      <c r="X33" s="113"/>
      <c r="Y33" s="13"/>
      <c r="Z33" s="12" t="s">
        <v>114</v>
      </c>
      <c r="AD33" s="12">
        <f>AA33*15</f>
        <v>0</v>
      </c>
      <c r="AF33" s="12"/>
      <c r="AG33" s="16"/>
      <c r="AH33" s="12"/>
      <c r="AI33" s="12"/>
      <c r="AJ33" s="12"/>
      <c r="AK33" s="12"/>
    </row>
    <row r="34" spans="1:37" ht="17.100000000000001" customHeight="1">
      <c r="A34" s="74" t="s">
        <v>115</v>
      </c>
      <c r="B34" s="75"/>
      <c r="C34" s="71"/>
      <c r="D34" s="71"/>
      <c r="E34" s="68"/>
      <c r="F34" s="68"/>
      <c r="G34" s="71"/>
      <c r="H34" s="68"/>
      <c r="I34" s="50"/>
      <c r="J34" s="50"/>
      <c r="K34" s="69"/>
      <c r="L34" s="68" t="s">
        <v>147</v>
      </c>
      <c r="M34" s="71"/>
      <c r="N34" s="56">
        <v>0.1</v>
      </c>
      <c r="O34" s="68"/>
      <c r="P34" s="71"/>
      <c r="Q34" s="68"/>
      <c r="R34" s="68"/>
      <c r="S34" s="71"/>
      <c r="T34" s="68"/>
      <c r="U34" s="295"/>
      <c r="V34" s="61" t="s">
        <v>116</v>
      </c>
      <c r="W34" s="76"/>
      <c r="X34" s="113"/>
      <c r="Y34" s="12"/>
      <c r="AB34" s="12">
        <f>SUM(AB29:AB33)</f>
        <v>27.200000000000003</v>
      </c>
      <c r="AC34" s="12">
        <f>SUM(AC29:AC33)</f>
        <v>22.5</v>
      </c>
      <c r="AD34" s="12">
        <f>SUM(AD29:AD33)</f>
        <v>95</v>
      </c>
      <c r="AE34" s="12">
        <f>AB34*4+AC34*9+AD34*4</f>
        <v>691.3</v>
      </c>
      <c r="AF34" s="12"/>
      <c r="AG34" s="16"/>
      <c r="AH34" s="12"/>
      <c r="AI34" s="12"/>
      <c r="AJ34" s="12"/>
      <c r="AK34" s="12"/>
    </row>
    <row r="35" spans="1:37" ht="17.100000000000001" customHeight="1">
      <c r="A35" s="91"/>
      <c r="B35" s="92"/>
      <c r="C35" s="115"/>
      <c r="D35" s="115"/>
      <c r="E35" s="116"/>
      <c r="F35" s="116"/>
      <c r="G35" s="115"/>
      <c r="H35" s="116"/>
      <c r="I35" s="117"/>
      <c r="J35" s="117"/>
      <c r="K35" s="118"/>
      <c r="L35" s="116"/>
      <c r="M35" s="115"/>
      <c r="N35" s="116"/>
      <c r="O35" s="116"/>
      <c r="P35" s="115"/>
      <c r="Q35" s="116"/>
      <c r="R35" s="116"/>
      <c r="S35" s="115"/>
      <c r="T35" s="116"/>
      <c r="U35" s="302"/>
      <c r="V35" s="46">
        <v>691.3</v>
      </c>
      <c r="W35" s="93"/>
      <c r="X35" s="113"/>
      <c r="Y35" s="13"/>
      <c r="AB35" s="84">
        <f>AB34*4/AE34</f>
        <v>0.15738463763923047</v>
      </c>
      <c r="AC35" s="84">
        <f>AC34*9/AE34</f>
        <v>0.29292637060610444</v>
      </c>
      <c r="AD35" s="84">
        <f>AD34*4/AE34</f>
        <v>0.54968899175466512</v>
      </c>
    </row>
    <row r="36" spans="1:37" ht="17.100000000000001" customHeight="1">
      <c r="A36" s="27">
        <v>1</v>
      </c>
      <c r="B36" s="292"/>
      <c r="C36" s="229" t="str">
        <f>玉美彰化菜單!Q3</f>
        <v>油飯</v>
      </c>
      <c r="D36" s="229" t="s">
        <v>372</v>
      </c>
      <c r="E36" s="229"/>
      <c r="F36" s="229" t="str">
        <f>玉美彰化菜單!Q4</f>
        <v>淋汁豬排</v>
      </c>
      <c r="G36" s="226" t="s">
        <v>77</v>
      </c>
      <c r="H36" s="229"/>
      <c r="I36" s="229" t="str">
        <f>玉美彰化菜單!Q5</f>
        <v>口袋餅(冷)</v>
      </c>
      <c r="J36" s="226" t="s">
        <v>373</v>
      </c>
      <c r="K36" s="229"/>
      <c r="L36" s="229" t="str">
        <f>玉美彰化菜單!Q6</f>
        <v>高麗炒鮮菇</v>
      </c>
      <c r="M36" s="226" t="s">
        <v>78</v>
      </c>
      <c r="N36" s="229"/>
      <c r="O36" s="229" t="str">
        <f>玉美彰化菜單!Q7</f>
        <v>深色蔬菜</v>
      </c>
      <c r="P36" s="229" t="s">
        <v>79</v>
      </c>
      <c r="Q36" s="229"/>
      <c r="R36" s="229" t="str">
        <f>玉美彰化菜單!Q8</f>
        <v>結頭菜豚骨湯</v>
      </c>
      <c r="S36" s="229" t="s">
        <v>77</v>
      </c>
      <c r="T36" s="229"/>
      <c r="U36" s="294"/>
      <c r="V36" s="29" t="s">
        <v>29</v>
      </c>
      <c r="W36" s="30" t="s">
        <v>81</v>
      </c>
      <c r="X36" s="119">
        <v>6</v>
      </c>
      <c r="Y36" s="12"/>
      <c r="AB36" s="12" t="s">
        <v>82</v>
      </c>
      <c r="AC36" s="12" t="s">
        <v>83</v>
      </c>
      <c r="AD36" s="12" t="s">
        <v>84</v>
      </c>
      <c r="AE36" s="12" t="s">
        <v>85</v>
      </c>
      <c r="AF36" s="12"/>
      <c r="AG36" s="16"/>
      <c r="AH36" s="12"/>
      <c r="AI36" s="12"/>
      <c r="AJ36" s="12"/>
      <c r="AK36" s="12"/>
    </row>
    <row r="37" spans="1:37" ht="17.100000000000001" customHeight="1">
      <c r="A37" s="32" t="s">
        <v>86</v>
      </c>
      <c r="B37" s="293"/>
      <c r="C37" s="33" t="s">
        <v>447</v>
      </c>
      <c r="D37" s="34"/>
      <c r="E37" s="34">
        <v>100</v>
      </c>
      <c r="F37" s="95" t="s">
        <v>148</v>
      </c>
      <c r="G37" s="39"/>
      <c r="H37" s="34">
        <v>45</v>
      </c>
      <c r="I37" s="39" t="s">
        <v>374</v>
      </c>
      <c r="J37" s="95" t="s">
        <v>414</v>
      </c>
      <c r="K37" s="34">
        <v>30</v>
      </c>
      <c r="L37" s="39" t="s">
        <v>150</v>
      </c>
      <c r="M37" s="41"/>
      <c r="N37" s="34">
        <v>60</v>
      </c>
      <c r="O37" s="43" t="s">
        <v>91</v>
      </c>
      <c r="P37" s="44"/>
      <c r="Q37" s="45">
        <v>100</v>
      </c>
      <c r="R37" s="39" t="s">
        <v>151</v>
      </c>
      <c r="S37" s="41"/>
      <c r="T37" s="34">
        <v>40</v>
      </c>
      <c r="U37" s="295"/>
      <c r="V37" s="46">
        <v>95</v>
      </c>
      <c r="W37" s="47" t="s">
        <v>93</v>
      </c>
      <c r="X37" s="113">
        <v>2</v>
      </c>
      <c r="Y37" s="13"/>
      <c r="Z37" s="16" t="s">
        <v>94</v>
      </c>
      <c r="AA37" s="16">
        <v>5.6</v>
      </c>
      <c r="AB37" s="16">
        <f>AA37*2</f>
        <v>11.2</v>
      </c>
      <c r="AC37" s="16"/>
      <c r="AD37" s="16">
        <f>AA37*15</f>
        <v>84</v>
      </c>
      <c r="AE37" s="16">
        <f>AB37*4+AD37*4</f>
        <v>380.8</v>
      </c>
      <c r="AF37" s="16"/>
      <c r="AG37" s="16"/>
      <c r="AH37" s="16"/>
      <c r="AI37" s="16"/>
      <c r="AJ37" s="16"/>
      <c r="AK37" s="16"/>
    </row>
    <row r="38" spans="1:37" ht="17.100000000000001" customHeight="1">
      <c r="A38" s="32">
        <v>8</v>
      </c>
      <c r="B38" s="293"/>
      <c r="C38" s="49" t="s">
        <v>448</v>
      </c>
      <c r="D38" s="50"/>
      <c r="E38" s="50">
        <v>15</v>
      </c>
      <c r="F38" s="55" t="s">
        <v>135</v>
      </c>
      <c r="G38" s="57"/>
      <c r="H38" s="50">
        <v>5</v>
      </c>
      <c r="I38" s="60"/>
      <c r="J38" s="57"/>
      <c r="K38" s="50"/>
      <c r="L38" s="55" t="s">
        <v>97</v>
      </c>
      <c r="M38" s="57"/>
      <c r="N38" s="50">
        <v>5</v>
      </c>
      <c r="O38" s="68"/>
      <c r="P38" s="68"/>
      <c r="Q38" s="68"/>
      <c r="R38" s="57" t="s">
        <v>152</v>
      </c>
      <c r="S38" s="57"/>
      <c r="T38" s="50">
        <v>20</v>
      </c>
      <c r="U38" s="295"/>
      <c r="V38" s="61" t="s">
        <v>28</v>
      </c>
      <c r="W38" s="62" t="s">
        <v>100</v>
      </c>
      <c r="X38" s="113">
        <v>2.5</v>
      </c>
      <c r="Y38" s="12"/>
      <c r="Z38" s="63" t="s">
        <v>101</v>
      </c>
      <c r="AA38" s="16">
        <v>2</v>
      </c>
      <c r="AB38" s="64">
        <f>AA38*7</f>
        <v>14</v>
      </c>
      <c r="AC38" s="16">
        <f>AA38*5</f>
        <v>10</v>
      </c>
      <c r="AD38" s="16" t="s">
        <v>102</v>
      </c>
      <c r="AE38" s="65">
        <f>AB38*4+AC38*9</f>
        <v>146</v>
      </c>
      <c r="AF38" s="63"/>
      <c r="AG38" s="16"/>
      <c r="AH38" s="64"/>
      <c r="AI38" s="16"/>
      <c r="AJ38" s="16"/>
      <c r="AK38" s="65"/>
    </row>
    <row r="39" spans="1:37" ht="17.100000000000001" customHeight="1">
      <c r="A39" s="32" t="s">
        <v>103</v>
      </c>
      <c r="B39" s="293"/>
      <c r="C39" s="49" t="s">
        <v>192</v>
      </c>
      <c r="D39" s="50"/>
      <c r="E39" s="58">
        <v>20</v>
      </c>
      <c r="F39" s="60" t="s">
        <v>153</v>
      </c>
      <c r="G39" s="57"/>
      <c r="H39" s="58">
        <v>3</v>
      </c>
      <c r="I39" s="60"/>
      <c r="J39" s="57"/>
      <c r="K39" s="50"/>
      <c r="L39" s="60" t="s">
        <v>127</v>
      </c>
      <c r="M39" s="57"/>
      <c r="N39" s="50">
        <v>5</v>
      </c>
      <c r="O39" s="68"/>
      <c r="P39" s="71"/>
      <c r="Q39" s="68"/>
      <c r="R39" s="55" t="s">
        <v>136</v>
      </c>
      <c r="S39" s="57"/>
      <c r="T39" s="50">
        <v>1</v>
      </c>
      <c r="U39" s="295"/>
      <c r="V39" s="46">
        <v>22.5</v>
      </c>
      <c r="W39" s="62" t="s">
        <v>105</v>
      </c>
      <c r="X39" s="113">
        <v>2.5</v>
      </c>
      <c r="Y39" s="13"/>
      <c r="Z39" s="12" t="s">
        <v>106</v>
      </c>
      <c r="AA39" s="16">
        <v>2.2000000000000002</v>
      </c>
      <c r="AB39" s="16">
        <f>AA39*1</f>
        <v>2.2000000000000002</v>
      </c>
      <c r="AC39" s="16" t="s">
        <v>102</v>
      </c>
      <c r="AD39" s="16">
        <f>AA39*5</f>
        <v>11</v>
      </c>
      <c r="AE39" s="16">
        <f>AB39*4+AD39*4</f>
        <v>52.8</v>
      </c>
      <c r="AF39" s="12"/>
      <c r="AG39" s="16"/>
      <c r="AH39" s="16"/>
      <c r="AI39" s="16"/>
      <c r="AJ39" s="16"/>
      <c r="AK39" s="16"/>
    </row>
    <row r="40" spans="1:37" ht="17.100000000000001" customHeight="1">
      <c r="A40" s="297" t="s">
        <v>154</v>
      </c>
      <c r="B40" s="293"/>
      <c r="C40" s="49" t="s">
        <v>449</v>
      </c>
      <c r="D40" s="50"/>
      <c r="E40" s="58">
        <v>1</v>
      </c>
      <c r="F40" s="67"/>
      <c r="G40" s="58"/>
      <c r="H40" s="69"/>
      <c r="I40" s="60"/>
      <c r="J40" s="57"/>
      <c r="K40" s="58"/>
      <c r="L40" s="55" t="s">
        <v>143</v>
      </c>
      <c r="M40" s="57"/>
      <c r="N40" s="50">
        <v>5</v>
      </c>
      <c r="O40" s="68"/>
      <c r="P40" s="68"/>
      <c r="Q40" s="68"/>
      <c r="R40" s="55"/>
      <c r="S40" s="57"/>
      <c r="T40" s="69"/>
      <c r="U40" s="295"/>
      <c r="V40" s="61" t="s">
        <v>30</v>
      </c>
      <c r="W40" s="62" t="s">
        <v>110</v>
      </c>
      <c r="X40" s="113"/>
      <c r="Y40" s="12"/>
      <c r="Z40" s="12" t="s">
        <v>111</v>
      </c>
      <c r="AA40" s="16">
        <v>2.5</v>
      </c>
      <c r="AB40" s="16"/>
      <c r="AC40" s="16">
        <f>AA40*5</f>
        <v>12.5</v>
      </c>
      <c r="AD40" s="16" t="s">
        <v>102</v>
      </c>
      <c r="AE40" s="16">
        <f>AC40*9</f>
        <v>112.5</v>
      </c>
      <c r="AF40" s="12"/>
      <c r="AG40" s="16"/>
      <c r="AH40" s="16"/>
      <c r="AI40" s="16"/>
      <c r="AJ40" s="16"/>
      <c r="AK40" s="16"/>
    </row>
    <row r="41" spans="1:37" ht="17.100000000000001" customHeight="1">
      <c r="A41" s="298"/>
      <c r="B41" s="293"/>
      <c r="C41" s="49" t="s">
        <v>450</v>
      </c>
      <c r="D41" s="50"/>
      <c r="E41" s="99">
        <v>0.1</v>
      </c>
      <c r="F41" s="68"/>
      <c r="G41" s="71"/>
      <c r="H41" s="68"/>
      <c r="I41" s="60"/>
      <c r="J41" s="50"/>
      <c r="K41" s="69"/>
      <c r="L41" s="50"/>
      <c r="M41" s="50"/>
      <c r="N41" s="69"/>
      <c r="O41" s="68"/>
      <c r="P41" s="71"/>
      <c r="Q41" s="68"/>
      <c r="R41" s="50"/>
      <c r="S41" s="50"/>
      <c r="T41" s="69"/>
      <c r="U41" s="295"/>
      <c r="V41" s="46">
        <v>27.4</v>
      </c>
      <c r="W41" s="72" t="s">
        <v>113</v>
      </c>
      <c r="X41" s="113"/>
      <c r="Y41" s="13"/>
      <c r="Z41" s="12" t="s">
        <v>114</v>
      </c>
      <c r="AD41" s="12">
        <f>AA41*15</f>
        <v>0</v>
      </c>
      <c r="AF41" s="12"/>
      <c r="AG41" s="16"/>
      <c r="AH41" s="12"/>
      <c r="AI41" s="12"/>
      <c r="AJ41" s="12"/>
      <c r="AK41" s="12"/>
    </row>
    <row r="42" spans="1:37" ht="17.100000000000001" customHeight="1">
      <c r="A42" s="74" t="s">
        <v>115</v>
      </c>
      <c r="B42" s="75"/>
      <c r="C42" s="49"/>
      <c r="D42" s="71"/>
      <c r="E42" s="68"/>
      <c r="F42" s="68"/>
      <c r="G42" s="71"/>
      <c r="H42" s="68"/>
      <c r="I42" s="58"/>
      <c r="J42" s="58"/>
      <c r="K42" s="69"/>
      <c r="L42" s="49"/>
      <c r="M42" s="50"/>
      <c r="N42" s="69"/>
      <c r="O42" s="68"/>
      <c r="P42" s="71"/>
      <c r="Q42" s="68"/>
      <c r="R42" s="68"/>
      <c r="S42" s="71"/>
      <c r="T42" s="68"/>
      <c r="U42" s="295"/>
      <c r="V42" s="61" t="s">
        <v>116</v>
      </c>
      <c r="W42" s="76"/>
      <c r="X42" s="113"/>
      <c r="Y42" s="12"/>
      <c r="AB42" s="12">
        <f>SUM(AB37:AB41)</f>
        <v>27.4</v>
      </c>
      <c r="AC42" s="12">
        <f>SUM(AC37:AC41)</f>
        <v>22.5</v>
      </c>
      <c r="AD42" s="12">
        <f>SUM(AD37:AD41)</f>
        <v>95</v>
      </c>
      <c r="AE42" s="12">
        <f>AB42*4+AC42*9+AD42*4</f>
        <v>692.1</v>
      </c>
      <c r="AF42" s="12"/>
      <c r="AG42" s="16"/>
      <c r="AH42" s="12"/>
      <c r="AI42" s="12"/>
      <c r="AJ42" s="12"/>
      <c r="AK42" s="12"/>
    </row>
    <row r="43" spans="1:37" ht="17.100000000000001" customHeight="1" thickBot="1">
      <c r="A43" s="120"/>
      <c r="B43" s="121"/>
      <c r="C43" s="122"/>
      <c r="D43" s="122"/>
      <c r="E43" s="123"/>
      <c r="F43" s="123"/>
      <c r="G43" s="122"/>
      <c r="H43" s="123"/>
      <c r="I43" s="123"/>
      <c r="J43" s="122"/>
      <c r="K43" s="123"/>
      <c r="L43" s="123"/>
      <c r="M43" s="122"/>
      <c r="N43" s="123"/>
      <c r="O43" s="123"/>
      <c r="P43" s="122"/>
      <c r="Q43" s="123"/>
      <c r="R43" s="123"/>
      <c r="S43" s="122"/>
      <c r="T43" s="123"/>
      <c r="U43" s="296"/>
      <c r="V43" s="124">
        <v>692.1</v>
      </c>
      <c r="W43" s="125"/>
      <c r="X43" s="126"/>
      <c r="Y43" s="13"/>
      <c r="AB43" s="84">
        <f>AB42*4/AE42</f>
        <v>0.1583586186967201</v>
      </c>
      <c r="AC43" s="84">
        <f>AC42*9/AE42</f>
        <v>0.29258777633289984</v>
      </c>
      <c r="AD43" s="84">
        <f>AD42*4/AE42</f>
        <v>0.54905360497038003</v>
      </c>
    </row>
    <row r="44" spans="1:37" ht="21.75" customHeight="1">
      <c r="A44" s="215"/>
      <c r="B44" s="12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129"/>
    </row>
    <row r="45" spans="1:37" ht="16.5">
      <c r="A45" s="16"/>
      <c r="C45" s="300"/>
      <c r="D45" s="300"/>
      <c r="E45" s="300"/>
      <c r="F45" s="300"/>
      <c r="G45" s="130"/>
      <c r="H45" s="12"/>
      <c r="I45" s="12"/>
      <c r="J45" s="130"/>
      <c r="K45" s="12"/>
      <c r="M45" s="130"/>
      <c r="N45" s="12"/>
      <c r="P45" s="130"/>
      <c r="Q45" s="12"/>
      <c r="S45" s="130"/>
      <c r="T45" s="12"/>
      <c r="U45" s="12"/>
      <c r="V45" s="26"/>
      <c r="W45" s="131"/>
      <c r="X45" s="16"/>
    </row>
    <row r="46" spans="1:37" ht="16.5">
      <c r="V46" s="26"/>
      <c r="W46" s="131"/>
      <c r="X46" s="16"/>
    </row>
    <row r="47" spans="1:37" ht="16.5">
      <c r="V47" s="26"/>
      <c r="W47" s="131"/>
      <c r="X47" s="16"/>
    </row>
    <row r="48" spans="1:37">
      <c r="X48" s="134"/>
    </row>
    <row r="49" spans="24:24">
      <c r="X49" s="134"/>
    </row>
    <row r="50" spans="24:24">
      <c r="X50" s="134"/>
    </row>
    <row r="51" spans="24:24">
      <c r="X51" s="134"/>
    </row>
  </sheetData>
  <mergeCells count="18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zoomScaleNormal="100" workbookViewId="0">
      <selection activeCell="U20" sqref="U20:U27"/>
    </sheetView>
  </sheetViews>
  <sheetFormatPr defaultRowHeight="20.25"/>
  <cols>
    <col min="1" max="1" width="5.625" style="127" customWidth="1"/>
    <col min="2" max="2" width="0" style="26" hidden="1" customWidth="1"/>
    <col min="3" max="3" width="12.625" style="26" customWidth="1"/>
    <col min="4" max="4" width="4.625" style="128" customWidth="1"/>
    <col min="5" max="5" width="4.625" style="26" customWidth="1"/>
    <col min="6" max="6" width="12.625" style="26" customWidth="1"/>
    <col min="7" max="7" width="4.625" style="128" customWidth="1"/>
    <col min="8" max="8" width="4.625" style="26" customWidth="1"/>
    <col min="9" max="9" width="12.625" style="26" customWidth="1"/>
    <col min="10" max="10" width="4.625" style="128" customWidth="1"/>
    <col min="11" max="11" width="4.625" style="26" customWidth="1"/>
    <col min="12" max="12" width="12.625" style="26" customWidth="1"/>
    <col min="13" max="13" width="4.625" style="128" customWidth="1"/>
    <col min="14" max="14" width="4.625" style="26" customWidth="1"/>
    <col min="15" max="15" width="12.625" style="26" customWidth="1"/>
    <col min="16" max="16" width="4.625" style="128" customWidth="1"/>
    <col min="17" max="17" width="4.625" style="26" customWidth="1"/>
    <col min="18" max="18" width="12.625" style="26" customWidth="1"/>
    <col min="19" max="19" width="4.625" style="128" customWidth="1"/>
    <col min="20" max="20" width="4.625" style="26" customWidth="1"/>
    <col min="21" max="21" width="5.625" style="26" customWidth="1"/>
    <col min="22" max="22" width="12.625" style="132" customWidth="1"/>
    <col min="23" max="23" width="12.625" style="133" customWidth="1"/>
    <col min="24" max="24" width="5.625" style="135" customWidth="1"/>
    <col min="25" max="25" width="6.625" style="26" customWidth="1"/>
    <col min="26" max="26" width="6" style="12" customWidth="1"/>
    <col min="27" max="27" width="5.5" style="16" customWidth="1"/>
    <col min="28" max="28" width="7.75" style="12" customWidth="1"/>
    <col min="29" max="29" width="8" style="12" customWidth="1"/>
    <col min="30" max="30" width="7.875" style="12" customWidth="1"/>
    <col min="31" max="31" width="7.5" style="12" customWidth="1"/>
    <col min="32" max="16384" width="9" style="26"/>
  </cols>
  <sheetData>
    <row r="1" spans="1:31" s="189" customFormat="1" ht="20.100000000000001" customHeight="1">
      <c r="A1" s="303" t="s">
        <v>433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223"/>
      <c r="AA1" s="224"/>
    </row>
    <row r="2" spans="1:31" s="12" customFormat="1" ht="17.100000000000001" customHeight="1" thickBot="1">
      <c r="A2" s="9" t="s">
        <v>64</v>
      </c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1"/>
      <c r="T2" s="11"/>
      <c r="U2" s="11"/>
      <c r="V2" s="13"/>
      <c r="W2" s="14"/>
      <c r="X2" s="15"/>
    </row>
    <row r="3" spans="1:31" ht="17.100000000000001" customHeight="1">
      <c r="A3" s="17" t="s">
        <v>65</v>
      </c>
      <c r="B3" s="18" t="s">
        <v>66</v>
      </c>
      <c r="C3" s="19" t="s">
        <v>67</v>
      </c>
      <c r="D3" s="20" t="s">
        <v>68</v>
      </c>
      <c r="E3" s="20" t="s">
        <v>69</v>
      </c>
      <c r="F3" s="19" t="s">
        <v>70</v>
      </c>
      <c r="G3" s="20" t="s">
        <v>68</v>
      </c>
      <c r="H3" s="20" t="s">
        <v>69</v>
      </c>
      <c r="I3" s="19" t="s">
        <v>71</v>
      </c>
      <c r="J3" s="20" t="s">
        <v>68</v>
      </c>
      <c r="K3" s="20" t="s">
        <v>69</v>
      </c>
      <c r="L3" s="19" t="s">
        <v>71</v>
      </c>
      <c r="M3" s="20" t="s">
        <v>68</v>
      </c>
      <c r="N3" s="20" t="s">
        <v>69</v>
      </c>
      <c r="O3" s="19" t="s">
        <v>71</v>
      </c>
      <c r="P3" s="20" t="s">
        <v>68</v>
      </c>
      <c r="Q3" s="20" t="s">
        <v>69</v>
      </c>
      <c r="R3" s="21" t="s">
        <v>72</v>
      </c>
      <c r="S3" s="20" t="s">
        <v>68</v>
      </c>
      <c r="T3" s="20" t="s">
        <v>69</v>
      </c>
      <c r="U3" s="22" t="s">
        <v>451</v>
      </c>
      <c r="V3" s="23" t="s">
        <v>73</v>
      </c>
      <c r="W3" s="24" t="s">
        <v>74</v>
      </c>
      <c r="X3" s="25" t="s">
        <v>75</v>
      </c>
      <c r="Z3" s="26"/>
      <c r="AA3" s="26"/>
      <c r="AB3" s="26"/>
      <c r="AC3" s="26"/>
      <c r="AD3" s="26"/>
      <c r="AE3" s="26"/>
    </row>
    <row r="4" spans="1:31" ht="17.100000000000001" customHeight="1">
      <c r="A4" s="27">
        <v>1</v>
      </c>
      <c r="B4" s="292"/>
      <c r="C4" s="229" t="str">
        <f>玉美彰化菜單!A13</f>
        <v>白飯</v>
      </c>
      <c r="D4" s="226" t="s">
        <v>76</v>
      </c>
      <c r="E4" s="247"/>
      <c r="F4" s="229" t="str">
        <f>玉美彰化菜單!A14</f>
        <v>蔥油雞</v>
      </c>
      <c r="G4" s="226" t="s">
        <v>77</v>
      </c>
      <c r="H4" s="247"/>
      <c r="I4" s="229" t="str">
        <f>玉美彰化菜單!A15</f>
        <v>三杯干丁鮑菇(豆)</v>
      </c>
      <c r="J4" s="226" t="s">
        <v>77</v>
      </c>
      <c r="K4" s="247"/>
      <c r="L4" s="229" t="str">
        <f>玉美彰化菜單!A16</f>
        <v>烤地瓜薯條</v>
      </c>
      <c r="M4" s="226" t="s">
        <v>117</v>
      </c>
      <c r="N4" s="247"/>
      <c r="O4" s="229" t="str">
        <f>玉美彰化菜單!A17</f>
        <v>淺色蔬菜</v>
      </c>
      <c r="P4" s="230" t="s">
        <v>79</v>
      </c>
      <c r="Q4" s="247"/>
      <c r="R4" s="229" t="str">
        <f>玉美彰化菜單!A18</f>
        <v>酸辣湯(醃.芡)</v>
      </c>
      <c r="S4" s="230" t="s">
        <v>77</v>
      </c>
      <c r="T4" s="247"/>
      <c r="U4" s="294"/>
      <c r="V4" s="29" t="s">
        <v>80</v>
      </c>
      <c r="W4" s="30" t="s">
        <v>81</v>
      </c>
      <c r="X4" s="31">
        <v>6</v>
      </c>
      <c r="Z4" s="26"/>
      <c r="AA4" s="26"/>
      <c r="AB4" s="26"/>
      <c r="AC4" s="26"/>
      <c r="AD4" s="26"/>
      <c r="AE4" s="26"/>
    </row>
    <row r="5" spans="1:31" ht="17.100000000000001" customHeight="1">
      <c r="A5" s="32" t="s">
        <v>86</v>
      </c>
      <c r="B5" s="293"/>
      <c r="C5" s="136" t="s">
        <v>87</v>
      </c>
      <c r="D5" s="34"/>
      <c r="E5" s="42">
        <v>120</v>
      </c>
      <c r="F5" s="33" t="s">
        <v>88</v>
      </c>
      <c r="G5" s="34"/>
      <c r="H5" s="40">
        <v>70</v>
      </c>
      <c r="I5" s="39" t="s">
        <v>155</v>
      </c>
      <c r="J5" s="41"/>
      <c r="K5" s="34">
        <v>40</v>
      </c>
      <c r="L5" s="39" t="s">
        <v>156</v>
      </c>
      <c r="M5" s="39"/>
      <c r="N5" s="34">
        <v>55</v>
      </c>
      <c r="O5" s="43" t="s">
        <v>91</v>
      </c>
      <c r="P5" s="88"/>
      <c r="Q5" s="137">
        <v>100</v>
      </c>
      <c r="R5" s="39" t="s">
        <v>149</v>
      </c>
      <c r="S5" s="95" t="s">
        <v>134</v>
      </c>
      <c r="T5" s="138">
        <v>20</v>
      </c>
      <c r="U5" s="295"/>
      <c r="V5" s="46">
        <v>97.5</v>
      </c>
      <c r="W5" s="47" t="s">
        <v>93</v>
      </c>
      <c r="X5" s="48">
        <v>2</v>
      </c>
      <c r="Z5" s="26"/>
      <c r="AA5" s="26"/>
      <c r="AB5" s="26"/>
      <c r="AC5" s="26"/>
      <c r="AD5" s="26"/>
      <c r="AE5" s="26"/>
    </row>
    <row r="6" spans="1:31" ht="17.100000000000001" customHeight="1">
      <c r="A6" s="32">
        <v>11</v>
      </c>
      <c r="B6" s="293"/>
      <c r="C6" s="139"/>
      <c r="D6" s="50"/>
      <c r="E6" s="58"/>
      <c r="F6" s="49" t="s">
        <v>157</v>
      </c>
      <c r="G6" s="50"/>
      <c r="H6" s="56">
        <v>1</v>
      </c>
      <c r="I6" s="60" t="s">
        <v>158</v>
      </c>
      <c r="J6" s="60" t="s">
        <v>134</v>
      </c>
      <c r="K6" s="50">
        <v>15</v>
      </c>
      <c r="L6" s="57"/>
      <c r="M6" s="57"/>
      <c r="N6" s="50"/>
      <c r="O6" s="59"/>
      <c r="P6" s="59"/>
      <c r="Q6" s="59"/>
      <c r="R6" s="55" t="s">
        <v>98</v>
      </c>
      <c r="S6" s="216" t="s">
        <v>426</v>
      </c>
      <c r="T6" s="140">
        <v>10</v>
      </c>
      <c r="U6" s="295"/>
      <c r="V6" s="61" t="s">
        <v>99</v>
      </c>
      <c r="W6" s="62" t="s">
        <v>100</v>
      </c>
      <c r="X6" s="48">
        <v>1.6</v>
      </c>
      <c r="Z6" s="26"/>
      <c r="AA6" s="26"/>
      <c r="AB6" s="26"/>
      <c r="AC6" s="26"/>
      <c r="AD6" s="26"/>
      <c r="AE6" s="26"/>
    </row>
    <row r="7" spans="1:31" ht="17.100000000000001" customHeight="1">
      <c r="A7" s="32" t="s">
        <v>103</v>
      </c>
      <c r="B7" s="293"/>
      <c r="C7" s="66"/>
      <c r="D7" s="66"/>
      <c r="E7" s="59"/>
      <c r="F7" s="49"/>
      <c r="G7" s="50"/>
      <c r="H7" s="56"/>
      <c r="I7" s="55" t="s">
        <v>97</v>
      </c>
      <c r="J7" s="57"/>
      <c r="K7" s="50">
        <v>5</v>
      </c>
      <c r="L7" s="57"/>
      <c r="M7" s="57"/>
      <c r="N7" s="50"/>
      <c r="O7" s="59"/>
      <c r="P7" s="66"/>
      <c r="Q7" s="59"/>
      <c r="R7" s="60" t="s">
        <v>89</v>
      </c>
      <c r="S7" s="57"/>
      <c r="T7" s="140">
        <v>8</v>
      </c>
      <c r="U7" s="295"/>
      <c r="V7" s="46">
        <v>22.5</v>
      </c>
      <c r="W7" s="62" t="s">
        <v>105</v>
      </c>
      <c r="X7" s="48">
        <v>2.5</v>
      </c>
      <c r="Z7" s="26"/>
      <c r="AA7" s="26"/>
      <c r="AB7" s="26"/>
      <c r="AC7" s="26"/>
      <c r="AD7" s="26"/>
      <c r="AE7" s="26"/>
    </row>
    <row r="8" spans="1:31" ht="17.100000000000001" customHeight="1">
      <c r="A8" s="298" t="s">
        <v>107</v>
      </c>
      <c r="B8" s="293"/>
      <c r="C8" s="59"/>
      <c r="D8" s="59"/>
      <c r="E8" s="59"/>
      <c r="F8" s="49"/>
      <c r="G8" s="50"/>
      <c r="H8" s="56"/>
      <c r="I8" s="60" t="s">
        <v>138</v>
      </c>
      <c r="J8" s="57"/>
      <c r="K8" s="50">
        <v>1</v>
      </c>
      <c r="L8" s="57"/>
      <c r="M8" s="57"/>
      <c r="N8" s="50"/>
      <c r="O8" s="59"/>
      <c r="P8" s="66"/>
      <c r="Q8" s="59"/>
      <c r="R8" s="55" t="s">
        <v>97</v>
      </c>
      <c r="S8" s="55"/>
      <c r="T8" s="140">
        <v>5</v>
      </c>
      <c r="U8" s="295"/>
      <c r="V8" s="61" t="s">
        <v>109</v>
      </c>
      <c r="W8" s="62" t="s">
        <v>110</v>
      </c>
      <c r="X8" s="48"/>
      <c r="Z8" s="26"/>
      <c r="AA8" s="26"/>
      <c r="AB8" s="26"/>
      <c r="AC8" s="26"/>
      <c r="AD8" s="26"/>
      <c r="AE8" s="26"/>
    </row>
    <row r="9" spans="1:31" ht="17.100000000000001" customHeight="1">
      <c r="A9" s="298"/>
      <c r="B9" s="293"/>
      <c r="C9" s="59"/>
      <c r="D9" s="59"/>
      <c r="E9" s="59"/>
      <c r="F9" s="49"/>
      <c r="G9" s="50"/>
      <c r="H9" s="56"/>
      <c r="I9" s="49"/>
      <c r="J9" s="50"/>
      <c r="K9" s="56"/>
      <c r="L9" s="49"/>
      <c r="M9" s="50"/>
      <c r="N9" s="50"/>
      <c r="O9" s="59"/>
      <c r="P9" s="66"/>
      <c r="Q9" s="59"/>
      <c r="R9" s="60" t="s">
        <v>108</v>
      </c>
      <c r="S9" s="57"/>
      <c r="T9" s="140">
        <v>3</v>
      </c>
      <c r="U9" s="295"/>
      <c r="V9" s="46">
        <v>27.5</v>
      </c>
      <c r="W9" s="72" t="s">
        <v>113</v>
      </c>
      <c r="X9" s="73"/>
      <c r="Z9" s="26"/>
      <c r="AA9" s="26"/>
      <c r="AB9" s="26"/>
      <c r="AC9" s="26"/>
      <c r="AD9" s="26"/>
      <c r="AE9" s="26"/>
    </row>
    <row r="10" spans="1:31" ht="17.100000000000001" customHeight="1">
      <c r="A10" s="74" t="s">
        <v>115</v>
      </c>
      <c r="B10" s="75"/>
      <c r="C10" s="59"/>
      <c r="D10" s="66"/>
      <c r="E10" s="59"/>
      <c r="F10" s="59"/>
      <c r="G10" s="66"/>
      <c r="H10" s="59"/>
      <c r="I10" s="59"/>
      <c r="J10" s="66"/>
      <c r="K10" s="59"/>
      <c r="L10" s="58"/>
      <c r="M10" s="66"/>
      <c r="N10" s="58"/>
      <c r="O10" s="59"/>
      <c r="P10" s="66"/>
      <c r="Q10" s="59"/>
      <c r="R10" s="140"/>
      <c r="S10" s="140"/>
      <c r="T10" s="140"/>
      <c r="U10" s="295"/>
      <c r="V10" s="61" t="s">
        <v>116</v>
      </c>
      <c r="W10" s="76"/>
      <c r="X10" s="48"/>
      <c r="Z10" s="26"/>
      <c r="AA10" s="26"/>
      <c r="AB10" s="26"/>
      <c r="AC10" s="26"/>
      <c r="AD10" s="26"/>
      <c r="AE10" s="26"/>
    </row>
    <row r="11" spans="1:31" ht="17.100000000000001" customHeight="1">
      <c r="A11" s="91"/>
      <c r="B11" s="92"/>
      <c r="C11" s="59"/>
      <c r="D11" s="66"/>
      <c r="E11" s="59"/>
      <c r="F11" s="59"/>
      <c r="G11" s="66"/>
      <c r="H11" s="59"/>
      <c r="I11" s="59"/>
      <c r="J11" s="66"/>
      <c r="K11" s="59"/>
      <c r="L11" s="59"/>
      <c r="M11" s="66"/>
      <c r="N11" s="59"/>
      <c r="O11" s="59"/>
      <c r="P11" s="66"/>
      <c r="Q11" s="59"/>
      <c r="R11" s="59"/>
      <c r="S11" s="66"/>
      <c r="T11" s="66"/>
      <c r="U11" s="302"/>
      <c r="V11" s="81">
        <v>702.5</v>
      </c>
      <c r="W11" s="82"/>
      <c r="X11" s="83"/>
      <c r="Z11" s="26"/>
      <c r="AA11" s="26"/>
      <c r="AB11" s="26"/>
      <c r="AC11" s="26"/>
      <c r="AD11" s="26"/>
      <c r="AE11" s="26"/>
    </row>
    <row r="12" spans="1:31" ht="17.100000000000001" customHeight="1">
      <c r="A12" s="27">
        <v>1</v>
      </c>
      <c r="B12" s="292"/>
      <c r="C12" s="229" t="str">
        <f>玉美彰化菜單!E13</f>
        <v>燕麥飯</v>
      </c>
      <c r="D12" s="226" t="s">
        <v>76</v>
      </c>
      <c r="E12" s="229"/>
      <c r="F12" s="229" t="str">
        <f>玉美彰化菜單!E14</f>
        <v>椒鹽魚柳(海.炸)</v>
      </c>
      <c r="G12" s="226" t="s">
        <v>128</v>
      </c>
      <c r="H12" s="229"/>
      <c r="I12" s="229" t="str">
        <f>玉美彰化菜單!E15</f>
        <v>咖哩雞</v>
      </c>
      <c r="J12" s="226" t="s">
        <v>77</v>
      </c>
      <c r="K12" s="229"/>
      <c r="L12" s="229" t="str">
        <f>玉美彰化菜單!E16</f>
        <v>大阪燒高麗</v>
      </c>
      <c r="M12" s="226" t="s">
        <v>78</v>
      </c>
      <c r="N12" s="229"/>
      <c r="O12" s="229" t="str">
        <f>玉美彰化菜單!E17</f>
        <v>深色蔬菜</v>
      </c>
      <c r="P12" s="230" t="s">
        <v>79</v>
      </c>
      <c r="Q12" s="229"/>
      <c r="R12" s="229" t="str">
        <f>玉美彰化菜單!E18</f>
        <v>味噌海芽湯</v>
      </c>
      <c r="S12" s="230" t="s">
        <v>77</v>
      </c>
      <c r="T12" s="248"/>
      <c r="U12" s="301" t="str">
        <f>玉美彰化菜單!E19</f>
        <v>小牛角</v>
      </c>
      <c r="V12" s="29" t="s">
        <v>29</v>
      </c>
      <c r="W12" s="30" t="s">
        <v>81</v>
      </c>
      <c r="X12" s="31">
        <v>6.7</v>
      </c>
      <c r="Z12" s="26"/>
      <c r="AA12" s="26"/>
      <c r="AB12" s="26"/>
      <c r="AC12" s="26"/>
      <c r="AD12" s="26"/>
      <c r="AE12" s="26"/>
    </row>
    <row r="13" spans="1:31" ht="17.100000000000001" customHeight="1">
      <c r="A13" s="32" t="s">
        <v>86</v>
      </c>
      <c r="B13" s="293"/>
      <c r="C13" s="142" t="s">
        <v>159</v>
      </c>
      <c r="D13" s="143"/>
      <c r="E13" s="34">
        <v>80</v>
      </c>
      <c r="F13" s="39" t="s">
        <v>160</v>
      </c>
      <c r="G13" s="95" t="s">
        <v>380</v>
      </c>
      <c r="H13" s="34">
        <v>60</v>
      </c>
      <c r="I13" s="41" t="s">
        <v>161</v>
      </c>
      <c r="J13" s="41"/>
      <c r="K13" s="112">
        <v>60</v>
      </c>
      <c r="L13" s="39" t="s">
        <v>162</v>
      </c>
      <c r="M13" s="41"/>
      <c r="N13" s="112">
        <v>60</v>
      </c>
      <c r="O13" s="43" t="s">
        <v>91</v>
      </c>
      <c r="P13" s="88"/>
      <c r="Q13" s="137">
        <v>100</v>
      </c>
      <c r="R13" s="39" t="s">
        <v>163</v>
      </c>
      <c r="S13" s="39"/>
      <c r="T13" s="34">
        <v>10</v>
      </c>
      <c r="U13" s="295"/>
      <c r="V13" s="46">
        <v>100.5</v>
      </c>
      <c r="W13" s="47" t="s">
        <v>93</v>
      </c>
      <c r="X13" s="48">
        <v>2</v>
      </c>
      <c r="Z13" s="26"/>
      <c r="AA13" s="26"/>
      <c r="AB13" s="26"/>
      <c r="AC13" s="26"/>
      <c r="AD13" s="26"/>
      <c r="AE13" s="26"/>
    </row>
    <row r="14" spans="1:31" ht="17.100000000000001" customHeight="1">
      <c r="A14" s="32">
        <v>12</v>
      </c>
      <c r="B14" s="293"/>
      <c r="C14" s="144" t="s">
        <v>164</v>
      </c>
      <c r="D14" s="145"/>
      <c r="E14" s="50">
        <v>40</v>
      </c>
      <c r="F14" s="55" t="s">
        <v>165</v>
      </c>
      <c r="G14" s="57"/>
      <c r="H14" s="50">
        <v>20</v>
      </c>
      <c r="I14" s="213" t="s">
        <v>422</v>
      </c>
      <c r="J14" s="55"/>
      <c r="K14" s="114">
        <v>20</v>
      </c>
      <c r="L14" s="55" t="s">
        <v>167</v>
      </c>
      <c r="M14" s="57"/>
      <c r="N14" s="114">
        <v>10</v>
      </c>
      <c r="O14" s="59"/>
      <c r="P14" s="59"/>
      <c r="Q14" s="59"/>
      <c r="R14" s="55" t="s">
        <v>168</v>
      </c>
      <c r="S14" s="57"/>
      <c r="T14" s="50">
        <v>3</v>
      </c>
      <c r="U14" s="295"/>
      <c r="V14" s="61" t="s">
        <v>28</v>
      </c>
      <c r="W14" s="62" t="s">
        <v>100</v>
      </c>
      <c r="X14" s="48">
        <v>2.1</v>
      </c>
      <c r="Z14" s="26"/>
      <c r="AA14" s="26"/>
      <c r="AB14" s="26"/>
      <c r="AC14" s="26"/>
      <c r="AD14" s="26"/>
      <c r="AE14" s="26"/>
    </row>
    <row r="15" spans="1:31" ht="17.100000000000001" customHeight="1">
      <c r="A15" s="32" t="s">
        <v>103</v>
      </c>
      <c r="B15" s="293"/>
      <c r="C15" s="66"/>
      <c r="D15" s="66"/>
      <c r="E15" s="59"/>
      <c r="F15" s="57"/>
      <c r="G15" s="57"/>
      <c r="H15" s="58"/>
      <c r="I15" s="57" t="s">
        <v>163</v>
      </c>
      <c r="J15" s="57"/>
      <c r="K15" s="58">
        <v>10</v>
      </c>
      <c r="L15" s="57" t="s">
        <v>169</v>
      </c>
      <c r="M15" s="57"/>
      <c r="N15" s="114">
        <v>5</v>
      </c>
      <c r="O15" s="59"/>
      <c r="P15" s="66"/>
      <c r="Q15" s="59"/>
      <c r="R15" s="57" t="s">
        <v>170</v>
      </c>
      <c r="S15" s="57"/>
      <c r="T15" s="50">
        <v>3</v>
      </c>
      <c r="U15" s="295"/>
      <c r="V15" s="46">
        <v>22.5</v>
      </c>
      <c r="W15" s="62" t="s">
        <v>105</v>
      </c>
      <c r="X15" s="48">
        <v>2.5</v>
      </c>
      <c r="Z15" s="26"/>
      <c r="AA15" s="26"/>
      <c r="AB15" s="26"/>
      <c r="AC15" s="26"/>
      <c r="AD15" s="26"/>
      <c r="AE15" s="26"/>
    </row>
    <row r="16" spans="1:31" ht="17.100000000000001" customHeight="1">
      <c r="A16" s="298" t="s">
        <v>126</v>
      </c>
      <c r="B16" s="293"/>
      <c r="C16" s="66"/>
      <c r="D16" s="66"/>
      <c r="E16" s="59"/>
      <c r="F16" s="50"/>
      <c r="G16" s="50"/>
      <c r="H16" s="51"/>
      <c r="I16" s="57" t="s">
        <v>169</v>
      </c>
      <c r="J16" s="57"/>
      <c r="K16" s="51">
        <v>5</v>
      </c>
      <c r="L16" s="55" t="s">
        <v>171</v>
      </c>
      <c r="M16" s="57"/>
      <c r="N16" s="114">
        <v>0.1</v>
      </c>
      <c r="O16" s="59"/>
      <c r="P16" s="66"/>
      <c r="Q16" s="59"/>
      <c r="R16" s="55"/>
      <c r="S16" s="57"/>
      <c r="T16" s="51"/>
      <c r="U16" s="295"/>
      <c r="V16" s="61" t="s">
        <v>30</v>
      </c>
      <c r="W16" s="62" t="s">
        <v>110</v>
      </c>
      <c r="X16" s="48"/>
      <c r="Z16" s="26"/>
      <c r="AA16" s="26"/>
      <c r="AB16" s="26"/>
      <c r="AC16" s="26"/>
      <c r="AD16" s="26"/>
      <c r="AE16" s="26"/>
    </row>
    <row r="17" spans="1:31" ht="17.100000000000001" customHeight="1">
      <c r="A17" s="298"/>
      <c r="B17" s="293"/>
      <c r="C17" s="66"/>
      <c r="D17" s="66"/>
      <c r="E17" s="59"/>
      <c r="F17" s="59"/>
      <c r="G17" s="66"/>
      <c r="H17" s="59"/>
      <c r="I17" s="57"/>
      <c r="J17" s="57"/>
      <c r="K17" s="51"/>
      <c r="L17" s="57"/>
      <c r="M17" s="57"/>
      <c r="N17" s="56"/>
      <c r="O17" s="59"/>
      <c r="P17" s="66"/>
      <c r="Q17" s="59"/>
      <c r="R17" s="59"/>
      <c r="S17" s="66"/>
      <c r="T17" s="59"/>
      <c r="U17" s="295"/>
      <c r="V17" s="46">
        <v>28.1</v>
      </c>
      <c r="W17" s="72" t="s">
        <v>113</v>
      </c>
      <c r="X17" s="73"/>
      <c r="Z17" s="26"/>
      <c r="AA17" s="26"/>
      <c r="AB17" s="26"/>
      <c r="AC17" s="26"/>
      <c r="AD17" s="26"/>
      <c r="AE17" s="26"/>
    </row>
    <row r="18" spans="1:31" ht="17.100000000000001" customHeight="1">
      <c r="A18" s="74" t="s">
        <v>115</v>
      </c>
      <c r="B18" s="75"/>
      <c r="C18" s="66"/>
      <c r="D18" s="66"/>
      <c r="E18" s="59"/>
      <c r="F18" s="59"/>
      <c r="G18" s="66"/>
      <c r="H18" s="59"/>
      <c r="I18" s="59"/>
      <c r="J18" s="66"/>
      <c r="K18" s="59"/>
      <c r="L18" s="49"/>
      <c r="M18" s="50"/>
      <c r="N18" s="56"/>
      <c r="O18" s="59"/>
      <c r="P18" s="66"/>
      <c r="Q18" s="59"/>
      <c r="R18" s="59"/>
      <c r="S18" s="66"/>
      <c r="T18" s="59"/>
      <c r="U18" s="295"/>
      <c r="V18" s="61" t="s">
        <v>116</v>
      </c>
      <c r="W18" s="76"/>
      <c r="X18" s="48"/>
      <c r="Z18" s="26"/>
      <c r="AA18" s="26"/>
      <c r="AB18" s="26"/>
      <c r="AC18" s="26"/>
      <c r="AD18" s="26"/>
      <c r="AE18" s="26"/>
    </row>
    <row r="19" spans="1:31" ht="17.100000000000001" customHeight="1">
      <c r="A19" s="91"/>
      <c r="B19" s="92"/>
      <c r="C19" s="66"/>
      <c r="D19" s="66"/>
      <c r="E19" s="59"/>
      <c r="F19" s="59"/>
      <c r="G19" s="66"/>
      <c r="H19" s="59"/>
      <c r="I19" s="59"/>
      <c r="J19" s="66"/>
      <c r="K19" s="59"/>
      <c r="L19" s="59"/>
      <c r="M19" s="66"/>
      <c r="N19" s="59"/>
      <c r="O19" s="59"/>
      <c r="P19" s="66"/>
      <c r="Q19" s="59"/>
      <c r="R19" s="59"/>
      <c r="S19" s="66"/>
      <c r="T19" s="59"/>
      <c r="U19" s="302"/>
      <c r="V19" s="46">
        <v>716.9</v>
      </c>
      <c r="W19" s="93"/>
      <c r="X19" s="73"/>
      <c r="Z19" s="26"/>
      <c r="AA19" s="26"/>
      <c r="AB19" s="26"/>
      <c r="AC19" s="26"/>
      <c r="AD19" s="26"/>
      <c r="AE19" s="26"/>
    </row>
    <row r="20" spans="1:31" ht="17.100000000000001" customHeight="1">
      <c r="A20" s="27">
        <v>1</v>
      </c>
      <c r="B20" s="293"/>
      <c r="C20" s="230" t="str">
        <f>玉美彰化菜單!I13</f>
        <v>白飯</v>
      </c>
      <c r="D20" s="230" t="s">
        <v>76</v>
      </c>
      <c r="E20" s="230"/>
      <c r="F20" s="230" t="str">
        <f>玉美彰化菜單!I14</f>
        <v>燒烤雞腿</v>
      </c>
      <c r="G20" s="249" t="s">
        <v>117</v>
      </c>
      <c r="H20" s="230"/>
      <c r="I20" s="230" t="str">
        <f>玉美彰化菜單!I15</f>
        <v>綜合滷味(豆)</v>
      </c>
      <c r="J20" s="232" t="s">
        <v>77</v>
      </c>
      <c r="K20" s="231"/>
      <c r="L20" s="230" t="str">
        <f>玉美彰化菜單!I16</f>
        <v>蕪菁總匯</v>
      </c>
      <c r="M20" s="249" t="s">
        <v>77</v>
      </c>
      <c r="N20" s="230"/>
      <c r="O20" s="230" t="str">
        <f>玉美彰化菜單!I17</f>
        <v>深色蔬菜</v>
      </c>
      <c r="P20" s="230" t="s">
        <v>79</v>
      </c>
      <c r="Q20" s="230"/>
      <c r="R20" s="230" t="str">
        <f>玉美彰化菜單!I18</f>
        <v>玉米蛋花湯</v>
      </c>
      <c r="S20" s="230" t="s">
        <v>77</v>
      </c>
      <c r="T20" s="231"/>
      <c r="U20" s="301"/>
      <c r="V20" s="29" t="s">
        <v>29</v>
      </c>
      <c r="W20" s="30" t="s">
        <v>81</v>
      </c>
      <c r="X20" s="31">
        <v>6</v>
      </c>
      <c r="Z20" s="26"/>
      <c r="AA20" s="26"/>
      <c r="AB20" s="26"/>
      <c r="AC20" s="26"/>
      <c r="AD20" s="26"/>
      <c r="AE20" s="26"/>
    </row>
    <row r="21" spans="1:31" ht="17.100000000000001" customHeight="1">
      <c r="A21" s="32" t="s">
        <v>86</v>
      </c>
      <c r="B21" s="293"/>
      <c r="C21" s="142" t="s">
        <v>394</v>
      </c>
      <c r="D21" s="143"/>
      <c r="E21" s="34">
        <v>120</v>
      </c>
      <c r="F21" s="39" t="s">
        <v>397</v>
      </c>
      <c r="G21" s="41"/>
      <c r="H21" s="34">
        <v>120</v>
      </c>
      <c r="I21" s="39" t="s">
        <v>172</v>
      </c>
      <c r="J21" s="95" t="s">
        <v>378</v>
      </c>
      <c r="K21" s="34">
        <v>20</v>
      </c>
      <c r="L21" s="41" t="s">
        <v>173</v>
      </c>
      <c r="M21" s="39"/>
      <c r="N21" s="34">
        <v>50</v>
      </c>
      <c r="O21" s="43" t="s">
        <v>395</v>
      </c>
      <c r="P21" s="88"/>
      <c r="Q21" s="137">
        <v>100</v>
      </c>
      <c r="R21" s="39" t="s">
        <v>174</v>
      </c>
      <c r="T21" s="41">
        <v>25</v>
      </c>
      <c r="U21" s="304"/>
      <c r="V21" s="46">
        <v>103</v>
      </c>
      <c r="W21" s="47" t="s">
        <v>93</v>
      </c>
      <c r="X21" s="48">
        <v>2</v>
      </c>
      <c r="Z21" s="26"/>
      <c r="AA21" s="26"/>
      <c r="AB21" s="26"/>
      <c r="AC21" s="26"/>
      <c r="AD21" s="26"/>
      <c r="AE21" s="26"/>
    </row>
    <row r="22" spans="1:31" ht="17.100000000000001" customHeight="1">
      <c r="A22" s="32">
        <v>13</v>
      </c>
      <c r="B22" s="293"/>
      <c r="C22" s="144"/>
      <c r="D22" s="145"/>
      <c r="E22" s="58"/>
      <c r="F22" s="57"/>
      <c r="G22" s="57"/>
      <c r="H22" s="147"/>
      <c r="I22" s="57" t="s">
        <v>175</v>
      </c>
      <c r="J22" s="57"/>
      <c r="K22" s="50">
        <v>20</v>
      </c>
      <c r="L22" s="55" t="s">
        <v>176</v>
      </c>
      <c r="M22" s="55"/>
      <c r="N22" s="50">
        <v>15</v>
      </c>
      <c r="O22" s="59"/>
      <c r="P22" s="59"/>
      <c r="Q22" s="148"/>
      <c r="R22" s="57" t="s">
        <v>177</v>
      </c>
      <c r="T22" s="57">
        <v>5</v>
      </c>
      <c r="U22" s="304"/>
      <c r="V22" s="61" t="s">
        <v>28</v>
      </c>
      <c r="W22" s="62" t="s">
        <v>100</v>
      </c>
      <c r="X22" s="48">
        <v>2</v>
      </c>
      <c r="Z22" s="26"/>
      <c r="AA22" s="26"/>
      <c r="AB22" s="26"/>
      <c r="AC22" s="26"/>
      <c r="AD22" s="26"/>
      <c r="AE22" s="26"/>
    </row>
    <row r="23" spans="1:31" ht="17.100000000000001" customHeight="1">
      <c r="A23" s="32" t="s">
        <v>103</v>
      </c>
      <c r="B23" s="293"/>
      <c r="C23" s="66"/>
      <c r="D23" s="66"/>
      <c r="E23" s="58"/>
      <c r="F23" s="55"/>
      <c r="G23" s="57"/>
      <c r="H23" s="147"/>
      <c r="I23" s="210" t="s">
        <v>415</v>
      </c>
      <c r="J23" s="55"/>
      <c r="K23" s="50">
        <v>5</v>
      </c>
      <c r="L23" s="55" t="s">
        <v>178</v>
      </c>
      <c r="M23" s="57"/>
      <c r="N23" s="50">
        <v>3</v>
      </c>
      <c r="O23" s="59"/>
      <c r="P23" s="66"/>
      <c r="Q23" s="148"/>
      <c r="R23" s="57"/>
      <c r="S23" s="57"/>
      <c r="T23" s="149"/>
      <c r="U23" s="304"/>
      <c r="V23" s="46">
        <v>22.5</v>
      </c>
      <c r="W23" s="62" t="s">
        <v>105</v>
      </c>
      <c r="X23" s="48">
        <v>2.5</v>
      </c>
      <c r="Z23" s="26"/>
      <c r="AA23" s="26"/>
      <c r="AB23" s="26"/>
      <c r="AC23" s="26"/>
      <c r="AD23" s="26"/>
      <c r="AE23" s="26"/>
    </row>
    <row r="24" spans="1:31" ht="17.100000000000001" customHeight="1">
      <c r="A24" s="298" t="s">
        <v>137</v>
      </c>
      <c r="B24" s="293"/>
      <c r="C24" s="49"/>
      <c r="D24" s="50"/>
      <c r="E24" s="58"/>
      <c r="F24" s="49"/>
      <c r="G24" s="50"/>
      <c r="H24" s="147"/>
      <c r="I24" s="57" t="s">
        <v>169</v>
      </c>
      <c r="J24" s="55"/>
      <c r="K24" s="50">
        <v>5</v>
      </c>
      <c r="L24" s="57" t="s">
        <v>179</v>
      </c>
      <c r="M24" s="57"/>
      <c r="N24" s="58">
        <v>3</v>
      </c>
      <c r="O24" s="59"/>
      <c r="P24" s="66"/>
      <c r="Q24" s="148"/>
      <c r="R24" s="49"/>
      <c r="S24" s="50"/>
      <c r="T24" s="150"/>
      <c r="U24" s="304"/>
      <c r="V24" s="61" t="s">
        <v>30</v>
      </c>
      <c r="W24" s="62" t="s">
        <v>110</v>
      </c>
      <c r="X24" s="48"/>
      <c r="Z24" s="26"/>
      <c r="AA24" s="26"/>
      <c r="AB24" s="26"/>
      <c r="AC24" s="26"/>
      <c r="AD24" s="26"/>
      <c r="AE24" s="26"/>
    </row>
    <row r="25" spans="1:31" ht="17.100000000000001" customHeight="1">
      <c r="A25" s="298"/>
      <c r="B25" s="293"/>
      <c r="C25" s="49"/>
      <c r="D25" s="50"/>
      <c r="E25" s="99"/>
      <c r="F25" s="59"/>
      <c r="G25" s="66"/>
      <c r="H25" s="147"/>
      <c r="I25" s="57"/>
      <c r="J25" s="57"/>
      <c r="K25" s="151"/>
      <c r="L25" s="57"/>
      <c r="M25" s="57"/>
      <c r="N25" s="58"/>
      <c r="O25" s="59"/>
      <c r="P25" s="66"/>
      <c r="Q25" s="148"/>
      <c r="R25" s="49"/>
      <c r="S25" s="50"/>
      <c r="T25" s="152"/>
      <c r="U25" s="304"/>
      <c r="V25" s="46">
        <v>28.6</v>
      </c>
      <c r="W25" s="72" t="s">
        <v>113</v>
      </c>
      <c r="X25" s="48"/>
      <c r="Z25" s="26"/>
      <c r="AA25" s="26"/>
      <c r="AB25" s="26"/>
      <c r="AC25" s="26"/>
      <c r="AD25" s="26"/>
      <c r="AE25" s="26"/>
    </row>
    <row r="26" spans="1:31" ht="17.100000000000001" customHeight="1">
      <c r="A26" s="74" t="s">
        <v>115</v>
      </c>
      <c r="B26" s="75"/>
      <c r="C26" s="59"/>
      <c r="D26" s="66"/>
      <c r="E26" s="59"/>
      <c r="F26" s="59"/>
      <c r="G26" s="66"/>
      <c r="H26" s="148"/>
      <c r="I26" s="153"/>
      <c r="J26" s="154"/>
      <c r="K26" s="153"/>
      <c r="L26" s="89"/>
      <c r="M26" s="66"/>
      <c r="N26" s="58"/>
      <c r="O26" s="59"/>
      <c r="P26" s="66"/>
      <c r="Q26" s="148"/>
      <c r="R26" s="153"/>
      <c r="S26" s="109"/>
      <c r="T26" s="153"/>
      <c r="U26" s="304"/>
      <c r="V26" s="61" t="s">
        <v>116</v>
      </c>
      <c r="W26" s="76"/>
      <c r="X26" s="48"/>
      <c r="Z26" s="26"/>
      <c r="AA26" s="26"/>
      <c r="AB26" s="26"/>
      <c r="AC26" s="26"/>
      <c r="AD26" s="26"/>
      <c r="AE26" s="26"/>
    </row>
    <row r="27" spans="1:31" ht="17.100000000000001" customHeight="1" thickBot="1">
      <c r="A27" s="106"/>
      <c r="B27" s="107"/>
      <c r="C27" s="66"/>
      <c r="D27" s="66"/>
      <c r="E27" s="59"/>
      <c r="F27" s="59"/>
      <c r="G27" s="66"/>
      <c r="H27" s="148"/>
      <c r="I27" s="155"/>
      <c r="J27" s="110"/>
      <c r="K27" s="155"/>
      <c r="L27" s="89"/>
      <c r="M27" s="66"/>
      <c r="N27" s="58"/>
      <c r="O27" s="59"/>
      <c r="P27" s="66"/>
      <c r="Q27" s="148"/>
      <c r="R27" s="155"/>
      <c r="S27" s="109"/>
      <c r="T27" s="155"/>
      <c r="U27" s="305"/>
      <c r="V27" s="46">
        <v>728.9</v>
      </c>
      <c r="W27" s="82"/>
      <c r="X27" s="48"/>
      <c r="Z27" s="26"/>
      <c r="AA27" s="26"/>
      <c r="AB27" s="26"/>
      <c r="AC27" s="26"/>
      <c r="AD27" s="26"/>
      <c r="AE27" s="26"/>
    </row>
    <row r="28" spans="1:31" ht="17.100000000000001" customHeight="1">
      <c r="A28" s="27">
        <v>1</v>
      </c>
      <c r="B28" s="293"/>
      <c r="C28" s="230" t="str">
        <f>玉美彰化菜單!M13</f>
        <v>小米飯</v>
      </c>
      <c r="D28" s="230" t="s">
        <v>76</v>
      </c>
      <c r="E28" s="230"/>
      <c r="F28" s="230" t="str">
        <f>玉美彰化菜單!M14</f>
        <v>糖醋豬柳</v>
      </c>
      <c r="G28" s="249" t="s">
        <v>77</v>
      </c>
      <c r="H28" s="230"/>
      <c r="I28" s="230" t="str">
        <f>玉美彰化菜單!M15</f>
        <v>古早味炒蛋(醃)</v>
      </c>
      <c r="J28" s="250" t="s">
        <v>78</v>
      </c>
      <c r="K28" s="251"/>
      <c r="L28" s="230" t="str">
        <f>玉美彰化菜單!M16</f>
        <v>脆炒雙花</v>
      </c>
      <c r="M28" s="230" t="s">
        <v>78</v>
      </c>
      <c r="N28" s="230"/>
      <c r="O28" s="230" t="str">
        <f>玉美彰化菜單!M17</f>
        <v>深色蔬菜</v>
      </c>
      <c r="P28" s="230" t="s">
        <v>79</v>
      </c>
      <c r="Q28" s="230"/>
      <c r="R28" s="230" t="str">
        <f>玉美彰化菜單!M18</f>
        <v>刺瓜鮮菇湯</v>
      </c>
      <c r="S28" s="230" t="s">
        <v>77</v>
      </c>
      <c r="T28" s="251"/>
      <c r="U28" s="301"/>
      <c r="V28" s="29" t="s">
        <v>29</v>
      </c>
      <c r="W28" s="30" t="s">
        <v>81</v>
      </c>
      <c r="X28" s="111">
        <v>6</v>
      </c>
      <c r="Z28" s="26"/>
      <c r="AA28" s="26"/>
      <c r="AB28" s="26"/>
      <c r="AC28" s="26"/>
      <c r="AD28" s="26"/>
      <c r="AE28" s="26"/>
    </row>
    <row r="29" spans="1:31" ht="17.100000000000001" customHeight="1">
      <c r="A29" s="32" t="s">
        <v>86</v>
      </c>
      <c r="B29" s="293"/>
      <c r="C29" s="142" t="s">
        <v>87</v>
      </c>
      <c r="D29" s="143"/>
      <c r="E29" s="42">
        <v>80</v>
      </c>
      <c r="F29" s="41" t="s">
        <v>180</v>
      </c>
      <c r="G29" s="39"/>
      <c r="H29" s="34">
        <v>50</v>
      </c>
      <c r="I29" s="39" t="s">
        <v>177</v>
      </c>
      <c r="J29" s="41"/>
      <c r="K29" s="34">
        <v>35</v>
      </c>
      <c r="L29" s="39" t="s">
        <v>181</v>
      </c>
      <c r="M29" s="39"/>
      <c r="N29" s="34">
        <v>40</v>
      </c>
      <c r="O29" s="43" t="s">
        <v>91</v>
      </c>
      <c r="P29" s="88"/>
      <c r="Q29" s="35">
        <v>100</v>
      </c>
      <c r="R29" s="39" t="s">
        <v>182</v>
      </c>
      <c r="S29" s="41"/>
      <c r="T29" s="34">
        <v>40</v>
      </c>
      <c r="U29" s="295"/>
      <c r="V29" s="46">
        <v>101.5</v>
      </c>
      <c r="W29" s="47" t="s">
        <v>93</v>
      </c>
      <c r="X29" s="113">
        <v>2</v>
      </c>
      <c r="Z29" s="26"/>
      <c r="AA29" s="26"/>
      <c r="AB29" s="26"/>
      <c r="AC29" s="26"/>
      <c r="AD29" s="26"/>
      <c r="AE29" s="26"/>
    </row>
    <row r="30" spans="1:31" ht="17.100000000000001" customHeight="1">
      <c r="A30" s="32">
        <v>14</v>
      </c>
      <c r="B30" s="293"/>
      <c r="C30" s="144" t="s">
        <v>183</v>
      </c>
      <c r="D30" s="145"/>
      <c r="E30" s="58">
        <v>40</v>
      </c>
      <c r="F30" s="55" t="s">
        <v>163</v>
      </c>
      <c r="G30" s="57"/>
      <c r="H30" s="58">
        <v>20</v>
      </c>
      <c r="I30" s="57" t="s">
        <v>184</v>
      </c>
      <c r="J30" s="210" t="s">
        <v>429</v>
      </c>
      <c r="K30" s="50">
        <v>20</v>
      </c>
      <c r="L30" s="57" t="s">
        <v>185</v>
      </c>
      <c r="M30" s="57"/>
      <c r="N30" s="50">
        <v>20</v>
      </c>
      <c r="O30" s="59"/>
      <c r="P30" s="59"/>
      <c r="Q30" s="59"/>
      <c r="R30" s="210" t="s">
        <v>412</v>
      </c>
      <c r="S30" s="55"/>
      <c r="T30" s="50">
        <v>15</v>
      </c>
      <c r="U30" s="295"/>
      <c r="V30" s="61" t="s">
        <v>28</v>
      </c>
      <c r="W30" s="62" t="s">
        <v>100</v>
      </c>
      <c r="X30" s="113">
        <v>2.6</v>
      </c>
      <c r="Z30" s="26"/>
      <c r="AA30" s="26"/>
      <c r="AB30" s="26"/>
      <c r="AC30" s="26"/>
      <c r="AD30" s="26"/>
      <c r="AE30" s="26"/>
    </row>
    <row r="31" spans="1:31" ht="17.100000000000001" customHeight="1">
      <c r="A31" s="32" t="s">
        <v>103</v>
      </c>
      <c r="B31" s="293"/>
      <c r="C31" s="66"/>
      <c r="D31" s="66"/>
      <c r="E31" s="59"/>
      <c r="F31" s="55" t="s">
        <v>178</v>
      </c>
      <c r="G31" s="57"/>
      <c r="H31" s="58">
        <v>5</v>
      </c>
      <c r="I31" s="57" t="s">
        <v>169</v>
      </c>
      <c r="J31" s="57"/>
      <c r="K31" s="50">
        <v>5</v>
      </c>
      <c r="L31" s="55" t="s">
        <v>169</v>
      </c>
      <c r="M31" s="57"/>
      <c r="N31" s="50">
        <v>5</v>
      </c>
      <c r="O31" s="59"/>
      <c r="P31" s="66"/>
      <c r="Q31" s="59"/>
      <c r="R31" s="55"/>
      <c r="S31" s="55"/>
      <c r="T31" s="50"/>
      <c r="U31" s="295"/>
      <c r="V31" s="46">
        <v>22.5</v>
      </c>
      <c r="W31" s="62" t="s">
        <v>105</v>
      </c>
      <c r="X31" s="113">
        <v>2.5</v>
      </c>
      <c r="Z31" s="26"/>
      <c r="AA31" s="26"/>
      <c r="AB31" s="26"/>
      <c r="AC31" s="26"/>
      <c r="AD31" s="26"/>
      <c r="AE31" s="26"/>
    </row>
    <row r="32" spans="1:31" ht="17.100000000000001" customHeight="1">
      <c r="A32" s="298" t="s">
        <v>146</v>
      </c>
      <c r="B32" s="293"/>
      <c r="C32" s="66"/>
      <c r="D32" s="66"/>
      <c r="E32" s="59"/>
      <c r="F32" s="58"/>
      <c r="G32" s="58"/>
      <c r="H32" s="58"/>
      <c r="I32" s="57" t="s">
        <v>186</v>
      </c>
      <c r="J32" s="57"/>
      <c r="K32" s="50">
        <v>2</v>
      </c>
      <c r="L32" s="57" t="s">
        <v>187</v>
      </c>
      <c r="M32" s="57"/>
      <c r="N32" s="50">
        <v>5</v>
      </c>
      <c r="O32" s="59"/>
      <c r="P32" s="66"/>
      <c r="Q32" s="59"/>
      <c r="R32" s="57"/>
      <c r="S32" s="57"/>
      <c r="T32" s="49"/>
      <c r="U32" s="295"/>
      <c r="V32" s="61" t="s">
        <v>30</v>
      </c>
      <c r="W32" s="62" t="s">
        <v>110</v>
      </c>
      <c r="X32" s="113"/>
      <c r="Z32" s="26"/>
      <c r="AA32" s="26"/>
      <c r="AB32" s="26"/>
      <c r="AC32" s="26"/>
      <c r="AD32" s="26"/>
      <c r="AE32" s="26"/>
    </row>
    <row r="33" spans="1:31" ht="17.100000000000001" customHeight="1">
      <c r="A33" s="298"/>
      <c r="B33" s="293"/>
      <c r="C33" s="66"/>
      <c r="D33" s="66"/>
      <c r="E33" s="59"/>
      <c r="F33" s="59"/>
      <c r="G33" s="66"/>
      <c r="H33" s="59"/>
      <c r="I33" s="55"/>
      <c r="J33" s="57"/>
      <c r="K33" s="58"/>
      <c r="L33" s="57"/>
      <c r="M33" s="57"/>
      <c r="N33" s="58"/>
      <c r="O33" s="59"/>
      <c r="P33" s="66"/>
      <c r="Q33" s="59"/>
      <c r="R33" s="49"/>
      <c r="S33" s="50"/>
      <c r="T33" s="50"/>
      <c r="U33" s="295"/>
      <c r="V33" s="46">
        <v>28.3</v>
      </c>
      <c r="W33" s="72" t="s">
        <v>113</v>
      </c>
      <c r="X33" s="113"/>
      <c r="Z33" s="26"/>
      <c r="AA33" s="26"/>
      <c r="AB33" s="26"/>
      <c r="AC33" s="26"/>
      <c r="AD33" s="26"/>
      <c r="AE33" s="26"/>
    </row>
    <row r="34" spans="1:31" ht="17.100000000000001" customHeight="1">
      <c r="A34" s="74" t="s">
        <v>115</v>
      </c>
      <c r="B34" s="75"/>
      <c r="C34" s="66"/>
      <c r="D34" s="66"/>
      <c r="E34" s="59"/>
      <c r="F34" s="59"/>
      <c r="G34" s="66"/>
      <c r="H34" s="59"/>
      <c r="I34" s="59"/>
      <c r="J34" s="66"/>
      <c r="K34" s="59"/>
      <c r="L34" s="55"/>
      <c r="M34" s="57"/>
      <c r="N34" s="51"/>
      <c r="O34" s="59"/>
      <c r="P34" s="66"/>
      <c r="Q34" s="59"/>
      <c r="R34" s="50"/>
      <c r="S34" s="50"/>
      <c r="T34" s="50"/>
      <c r="U34" s="295"/>
      <c r="V34" s="61" t="s">
        <v>116</v>
      </c>
      <c r="W34" s="76"/>
      <c r="X34" s="113"/>
      <c r="Z34" s="26"/>
      <c r="AA34" s="26"/>
      <c r="AB34" s="26"/>
      <c r="AC34" s="26"/>
      <c r="AD34" s="26"/>
      <c r="AE34" s="26"/>
    </row>
    <row r="35" spans="1:31" ht="17.100000000000001" customHeight="1">
      <c r="A35" s="91"/>
      <c r="B35" s="92"/>
      <c r="C35" s="66"/>
      <c r="D35" s="66"/>
      <c r="E35" s="59"/>
      <c r="F35" s="59"/>
      <c r="G35" s="66"/>
      <c r="H35" s="59"/>
      <c r="I35" s="59"/>
      <c r="J35" s="66"/>
      <c r="K35" s="59"/>
      <c r="L35" s="59"/>
      <c r="M35" s="66"/>
      <c r="N35" s="59"/>
      <c r="O35" s="59"/>
      <c r="P35" s="66"/>
      <c r="Q35" s="59"/>
      <c r="R35" s="59"/>
      <c r="S35" s="66"/>
      <c r="T35" s="59"/>
      <c r="U35" s="302"/>
      <c r="V35" s="46">
        <v>721.7</v>
      </c>
      <c r="W35" s="93"/>
      <c r="X35" s="113"/>
      <c r="Z35" s="26"/>
      <c r="AA35" s="26"/>
      <c r="AB35" s="26"/>
      <c r="AC35" s="26"/>
      <c r="AD35" s="26"/>
      <c r="AE35" s="26"/>
    </row>
    <row r="36" spans="1:31" ht="17.100000000000001" customHeight="1">
      <c r="A36" s="27">
        <v>1</v>
      </c>
      <c r="B36" s="293"/>
      <c r="C36" s="225" t="str">
        <f>玉美彰化菜單!Q13</f>
        <v>台式炒麵</v>
      </c>
      <c r="D36" s="225" t="s">
        <v>375</v>
      </c>
      <c r="E36" s="225"/>
      <c r="F36" s="225" t="str">
        <f>玉美彰化菜單!Q14</f>
        <v>照燒雞丁</v>
      </c>
      <c r="G36" s="228" t="s">
        <v>77</v>
      </c>
      <c r="H36" s="225"/>
      <c r="I36" s="225" t="str">
        <f>玉美彰化菜單!Q15</f>
        <v>客家小炒(豆)</v>
      </c>
      <c r="J36" s="228" t="s">
        <v>78</v>
      </c>
      <c r="K36" s="225"/>
      <c r="L36" s="225" t="str">
        <f>玉美彰化菜單!Q16</f>
        <v>煉乳銀絲卷(冷、炸)</v>
      </c>
      <c r="M36" s="228" t="s">
        <v>128</v>
      </c>
      <c r="N36" s="225"/>
      <c r="O36" s="225" t="str">
        <f>玉美彰化菜單!Q17</f>
        <v>深色蔬菜</v>
      </c>
      <c r="P36" s="225" t="s">
        <v>79</v>
      </c>
      <c r="Q36" s="225"/>
      <c r="R36" s="225" t="str">
        <f>玉美彰化菜單!Q18</f>
        <v>蘿蔔湯</v>
      </c>
      <c r="S36" s="225" t="s">
        <v>77</v>
      </c>
      <c r="T36" s="225"/>
      <c r="U36" s="301"/>
      <c r="V36" s="29" t="s">
        <v>29</v>
      </c>
      <c r="W36" s="30" t="s">
        <v>81</v>
      </c>
      <c r="X36" s="119">
        <v>6.3</v>
      </c>
      <c r="Z36" s="26"/>
      <c r="AA36" s="26"/>
      <c r="AB36" s="26"/>
      <c r="AC36" s="26"/>
      <c r="AD36" s="26"/>
      <c r="AE36" s="26"/>
    </row>
    <row r="37" spans="1:31" ht="17.100000000000001" customHeight="1">
      <c r="A37" s="32" t="s">
        <v>86</v>
      </c>
      <c r="B37" s="293"/>
      <c r="C37" s="142" t="s">
        <v>376</v>
      </c>
      <c r="D37" s="143"/>
      <c r="E37" s="143">
        <v>240</v>
      </c>
      <c r="F37" s="39" t="s">
        <v>188</v>
      </c>
      <c r="G37" s="41"/>
      <c r="H37" s="34">
        <v>50</v>
      </c>
      <c r="I37" s="39" t="s">
        <v>189</v>
      </c>
      <c r="J37" s="95" t="s">
        <v>378</v>
      </c>
      <c r="K37" s="34">
        <v>30</v>
      </c>
      <c r="L37" s="39" t="s">
        <v>409</v>
      </c>
      <c r="M37" s="39" t="s">
        <v>414</v>
      </c>
      <c r="N37" s="34">
        <v>30</v>
      </c>
      <c r="O37" s="43" t="s">
        <v>91</v>
      </c>
      <c r="P37" s="156"/>
      <c r="Q37" s="157">
        <v>100</v>
      </c>
      <c r="R37" s="39" t="s">
        <v>190</v>
      </c>
      <c r="S37" s="41"/>
      <c r="T37" s="34">
        <v>40</v>
      </c>
      <c r="U37" s="304"/>
      <c r="V37" s="46">
        <v>100.5</v>
      </c>
      <c r="W37" s="47" t="s">
        <v>93</v>
      </c>
      <c r="X37" s="113">
        <v>2</v>
      </c>
      <c r="Z37" s="26"/>
      <c r="AA37" s="26"/>
      <c r="AB37" s="26"/>
      <c r="AC37" s="26"/>
      <c r="AD37" s="26"/>
      <c r="AE37" s="26"/>
    </row>
    <row r="38" spans="1:31" ht="17.100000000000001" customHeight="1">
      <c r="A38" s="32">
        <v>15</v>
      </c>
      <c r="B38" s="293"/>
      <c r="C38" s="144" t="s">
        <v>162</v>
      </c>
      <c r="D38" s="145"/>
      <c r="E38" s="145">
        <v>20</v>
      </c>
      <c r="F38" s="55" t="s">
        <v>163</v>
      </c>
      <c r="G38" s="57"/>
      <c r="H38" s="50">
        <v>20</v>
      </c>
      <c r="I38" s="57" t="s">
        <v>191</v>
      </c>
      <c r="J38" s="55"/>
      <c r="K38" s="50">
        <v>10</v>
      </c>
      <c r="L38" s="55" t="s">
        <v>410</v>
      </c>
      <c r="M38" s="55"/>
      <c r="N38" s="50">
        <v>5</v>
      </c>
      <c r="O38" s="153"/>
      <c r="P38" s="153"/>
      <c r="Q38" s="153"/>
      <c r="R38" s="57" t="s">
        <v>152</v>
      </c>
      <c r="S38" s="57"/>
      <c r="T38" s="50">
        <v>5</v>
      </c>
      <c r="U38" s="304"/>
      <c r="V38" s="61" t="s">
        <v>28</v>
      </c>
      <c r="W38" s="62" t="s">
        <v>100</v>
      </c>
      <c r="X38" s="113">
        <v>2.1</v>
      </c>
      <c r="Z38" s="26"/>
      <c r="AA38" s="26"/>
      <c r="AB38" s="26"/>
      <c r="AC38" s="26"/>
      <c r="AD38" s="26"/>
      <c r="AE38" s="26"/>
    </row>
    <row r="39" spans="1:31" ht="17.100000000000001" customHeight="1">
      <c r="A39" s="32" t="s">
        <v>103</v>
      </c>
      <c r="B39" s="293"/>
      <c r="C39" s="50" t="s">
        <v>200</v>
      </c>
      <c r="D39" s="50"/>
      <c r="E39" s="50">
        <v>7</v>
      </c>
      <c r="F39" s="57" t="s">
        <v>169</v>
      </c>
      <c r="G39" s="57"/>
      <c r="H39" s="50">
        <v>5</v>
      </c>
      <c r="I39" s="57" t="s">
        <v>192</v>
      </c>
      <c r="J39" s="57"/>
      <c r="K39" s="58">
        <v>5</v>
      </c>
      <c r="L39" s="57"/>
      <c r="M39" s="57"/>
      <c r="N39" s="50"/>
      <c r="O39" s="153"/>
      <c r="P39" s="153"/>
      <c r="Q39" s="153"/>
      <c r="R39" s="55" t="s">
        <v>368</v>
      </c>
      <c r="S39" s="57"/>
      <c r="T39" s="50">
        <v>1</v>
      </c>
      <c r="U39" s="304"/>
      <c r="V39" s="46">
        <v>22.5</v>
      </c>
      <c r="W39" s="62" t="s">
        <v>105</v>
      </c>
      <c r="X39" s="113">
        <v>2.5</v>
      </c>
      <c r="Z39" s="26"/>
      <c r="AA39" s="26"/>
      <c r="AB39" s="26"/>
      <c r="AC39" s="26"/>
      <c r="AD39" s="26"/>
      <c r="AE39" s="26"/>
    </row>
    <row r="40" spans="1:31" ht="17.100000000000001" customHeight="1">
      <c r="A40" s="298" t="s">
        <v>154</v>
      </c>
      <c r="B40" s="293"/>
      <c r="C40" s="50" t="s">
        <v>169</v>
      </c>
      <c r="D40" s="50"/>
      <c r="E40" s="50">
        <v>5</v>
      </c>
      <c r="F40" s="57" t="s">
        <v>193</v>
      </c>
      <c r="G40" s="57"/>
      <c r="H40" s="50">
        <v>0.1</v>
      </c>
      <c r="I40" s="57" t="s">
        <v>194</v>
      </c>
      <c r="J40" s="57"/>
      <c r="K40" s="58">
        <v>1</v>
      </c>
      <c r="L40" s="57"/>
      <c r="M40" s="57"/>
      <c r="N40" s="50"/>
      <c r="O40" s="153"/>
      <c r="P40" s="153"/>
      <c r="Q40" s="153"/>
      <c r="R40" s="57"/>
      <c r="S40" s="57"/>
      <c r="T40" s="151"/>
      <c r="U40" s="304"/>
      <c r="V40" s="61" t="s">
        <v>30</v>
      </c>
      <c r="W40" s="62" t="s">
        <v>110</v>
      </c>
      <c r="X40" s="113"/>
      <c r="Z40" s="26"/>
      <c r="AA40" s="26"/>
      <c r="AB40" s="26"/>
      <c r="AC40" s="26"/>
      <c r="AD40" s="26"/>
      <c r="AE40" s="26"/>
    </row>
    <row r="41" spans="1:31" ht="17.100000000000001" customHeight="1">
      <c r="A41" s="298"/>
      <c r="B41" s="293"/>
      <c r="C41" s="50" t="s">
        <v>163</v>
      </c>
      <c r="D41" s="50"/>
      <c r="E41" s="50">
        <v>5</v>
      </c>
      <c r="F41" s="153"/>
      <c r="G41" s="154"/>
      <c r="H41" s="153"/>
      <c r="I41" s="57"/>
      <c r="J41" s="57"/>
      <c r="K41" s="58"/>
      <c r="L41" s="49"/>
      <c r="M41" s="50"/>
      <c r="N41" s="50"/>
      <c r="O41" s="153"/>
      <c r="P41" s="154"/>
      <c r="Q41" s="153"/>
      <c r="R41" s="57"/>
      <c r="S41" s="57"/>
      <c r="T41" s="151"/>
      <c r="U41" s="304"/>
      <c r="V41" s="46">
        <v>28.1</v>
      </c>
      <c r="W41" s="72" t="s">
        <v>113</v>
      </c>
      <c r="X41" s="113"/>
      <c r="Z41" s="26"/>
      <c r="AA41" s="26"/>
      <c r="AB41" s="26"/>
      <c r="AC41" s="26"/>
      <c r="AD41" s="26"/>
      <c r="AE41" s="26"/>
    </row>
    <row r="42" spans="1:31" ht="17.100000000000001" customHeight="1">
      <c r="A42" s="74" t="s">
        <v>115</v>
      </c>
      <c r="B42" s="75"/>
      <c r="C42" s="50" t="s">
        <v>179</v>
      </c>
      <c r="D42" s="50"/>
      <c r="E42" s="50">
        <v>3</v>
      </c>
      <c r="F42" s="153"/>
      <c r="G42" s="154"/>
      <c r="H42" s="153"/>
      <c r="I42" s="153"/>
      <c r="J42" s="154"/>
      <c r="K42" s="153"/>
      <c r="L42" s="153"/>
      <c r="M42" s="154"/>
      <c r="N42" s="153"/>
      <c r="O42" s="153"/>
      <c r="P42" s="154"/>
      <c r="Q42" s="153"/>
      <c r="R42" s="153"/>
      <c r="S42" s="154"/>
      <c r="T42" s="100"/>
      <c r="U42" s="295"/>
      <c r="V42" s="61" t="s">
        <v>116</v>
      </c>
      <c r="W42" s="76"/>
      <c r="X42" s="113"/>
      <c r="Z42" s="26"/>
      <c r="AA42" s="26"/>
      <c r="AB42" s="26"/>
      <c r="AC42" s="26"/>
      <c r="AD42" s="26"/>
      <c r="AE42" s="26"/>
    </row>
    <row r="43" spans="1:31" ht="17.100000000000001" customHeight="1" thickBot="1">
      <c r="A43" s="120"/>
      <c r="B43" s="121"/>
      <c r="C43" s="122"/>
      <c r="D43" s="122"/>
      <c r="E43" s="123"/>
      <c r="F43" s="123"/>
      <c r="G43" s="122"/>
      <c r="H43" s="123"/>
      <c r="I43" s="123"/>
      <c r="J43" s="122"/>
      <c r="K43" s="123"/>
      <c r="L43" s="123"/>
      <c r="M43" s="122"/>
      <c r="N43" s="123"/>
      <c r="O43" s="123"/>
      <c r="P43" s="122"/>
      <c r="Q43" s="123"/>
      <c r="R43" s="123"/>
      <c r="S43" s="122"/>
      <c r="T43" s="123"/>
      <c r="U43" s="296"/>
      <c r="V43" s="124">
        <v>716.9</v>
      </c>
      <c r="W43" s="125"/>
      <c r="X43" s="126"/>
      <c r="Z43" s="26"/>
      <c r="AA43" s="26"/>
      <c r="AB43" s="26"/>
      <c r="AC43" s="26"/>
      <c r="AD43" s="26"/>
      <c r="AE43" s="26"/>
    </row>
    <row r="44" spans="1:31" ht="28.5">
      <c r="A44" s="215"/>
    </row>
    <row r="45" spans="1:31">
      <c r="V45" s="26"/>
      <c r="X45" s="16"/>
    </row>
    <row r="46" spans="1:31">
      <c r="V46" s="26"/>
      <c r="X46" s="16"/>
    </row>
    <row r="47" spans="1:31">
      <c r="V47" s="26"/>
      <c r="X47" s="16"/>
    </row>
    <row r="48" spans="1:31">
      <c r="X48" s="134"/>
    </row>
    <row r="49" spans="24:24">
      <c r="X49" s="134"/>
    </row>
    <row r="50" spans="24:24">
      <c r="X50" s="134"/>
    </row>
    <row r="51" spans="24:24">
      <c r="X51" s="134"/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3</vt:i4>
      </vt:variant>
    </vt:vector>
  </HeadingPairs>
  <TitlesOfParts>
    <vt:vector size="15" baseType="lpstr">
      <vt:lpstr>國華1-2月菜單</vt:lpstr>
      <vt:lpstr>1月第ㄧ週明細)</vt:lpstr>
      <vt:lpstr>1月第二週明細</vt:lpstr>
      <vt:lpstr>1月第三週明細</vt:lpstr>
      <vt:lpstr>2月第三明細</vt:lpstr>
      <vt:lpstr>2月第四週明細</vt:lpstr>
      <vt:lpstr>玉美彰化菜單</vt:lpstr>
      <vt:lpstr>第一週明細</vt:lpstr>
      <vt:lpstr>第二週明細</vt:lpstr>
      <vt:lpstr>第三週明細</vt:lpstr>
      <vt:lpstr>第四週明細</vt:lpstr>
      <vt:lpstr>第五週明細</vt:lpstr>
      <vt:lpstr>第一週明細!Print_Area</vt:lpstr>
      <vt:lpstr>第三週明細!Print_Area</vt:lpstr>
      <vt:lpstr>第五週明細!Print_Area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user</cp:lastModifiedBy>
  <cp:lastPrinted>2020-12-15T01:29:18Z</cp:lastPrinted>
  <dcterms:created xsi:type="dcterms:W3CDTF">2020-12-03T08:33:26Z</dcterms:created>
  <dcterms:modified xsi:type="dcterms:W3CDTF">2020-12-31T07:08:51Z</dcterms:modified>
</cp:coreProperties>
</file>