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國華12月菜單" sheetId="9" r:id="rId1"/>
    <sheet name="國華第一週明細)" sheetId="10" r:id="rId2"/>
    <sheet name="國華第二週明細" sheetId="11" r:id="rId3"/>
    <sheet name="國華第三週明細" sheetId="12" r:id="rId4"/>
    <sheet name="國華第四週明細" sheetId="13" r:id="rId5"/>
    <sheet name="國華第五週明細" sheetId="14" r:id="rId6"/>
    <sheet name="玉美彰化菜單ok" sheetId="2" r:id="rId7"/>
    <sheet name="彰化菜單ok (2)" sheetId="8" state="hidden" r:id="rId8"/>
    <sheet name="玉美第一週明細" sheetId="3" r:id="rId9"/>
    <sheet name="玉美第二週明細" sheetId="4" r:id="rId10"/>
    <sheet name="玉美第三週明細" sheetId="5" r:id="rId11"/>
    <sheet name="玉美第四週明細" sheetId="6" r:id="rId12"/>
    <sheet name="玉美第五週明細" sheetId="7" r:id="rId13"/>
    <sheet name="工作表1" sheetId="1" r:id="rId14"/>
  </sheets>
  <definedNames>
    <definedName name="_xlnm.Print_Area" localSheetId="8">玉美第一週明細!$A$1:$X$43</definedName>
    <definedName name="_xlnm.Print_Area" localSheetId="10">玉美第三週明細!$A$1:$X$43</definedName>
    <definedName name="_xlnm.Print_Area" localSheetId="12">玉美第五週明細!$A$1:$X$43</definedName>
    <definedName name="_xlnm.Print_Area" localSheetId="11">玉美第四週明細!$A$1:$X$43</definedName>
    <definedName name="_xlnm.Print_Area" localSheetId="5">國華第五週明細!$A$1:$Y$45</definedName>
    <definedName name="_xlnm.Print_Area" localSheetId="7">'彰化菜單ok (2)'!$A$1:$T$51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4" l="1"/>
  <c r="G5" i="14"/>
  <c r="J5" i="14"/>
  <c r="M5" i="14"/>
  <c r="P5" i="14"/>
  <c r="S5" i="14"/>
  <c r="AC6" i="14"/>
  <c r="AE6" i="14"/>
  <c r="AF6" i="14"/>
  <c r="AC7" i="14"/>
  <c r="AD7" i="14"/>
  <c r="AF7" i="14" s="1"/>
  <c r="AC8" i="14"/>
  <c r="AE8" i="14"/>
  <c r="AF8" i="14"/>
  <c r="AD9" i="14"/>
  <c r="AF9" i="14"/>
  <c r="AE10" i="14"/>
  <c r="AC11" i="14"/>
  <c r="AD11" i="14"/>
  <c r="AE11" i="14"/>
  <c r="AF11" i="14"/>
  <c r="AC12" i="14" s="1"/>
  <c r="AD12" i="14"/>
  <c r="D13" i="14"/>
  <c r="G13" i="14"/>
  <c r="J13" i="14"/>
  <c r="M13" i="14"/>
  <c r="P13" i="14"/>
  <c r="S13" i="14"/>
  <c r="AC14" i="14"/>
  <c r="AE14" i="14"/>
  <c r="AF14" i="14"/>
  <c r="AC15" i="14"/>
  <c r="AD15" i="14"/>
  <c r="AF15" i="14" s="1"/>
  <c r="AC16" i="14"/>
  <c r="AE16" i="14"/>
  <c r="AF16" i="14"/>
  <c r="AD17" i="14"/>
  <c r="AF17" i="14"/>
  <c r="AE18" i="14"/>
  <c r="AC19" i="14"/>
  <c r="AF19" i="14" s="1"/>
  <c r="AD19" i="14"/>
  <c r="AE19" i="14"/>
  <c r="D21" i="14"/>
  <c r="G21" i="14"/>
  <c r="J21" i="14"/>
  <c r="M21" i="14"/>
  <c r="P21" i="14"/>
  <c r="S21" i="14"/>
  <c r="AC22" i="14"/>
  <c r="AE22" i="14"/>
  <c r="AF22" i="14" s="1"/>
  <c r="AC23" i="14"/>
  <c r="AC27" i="14" s="1"/>
  <c r="AD23" i="14"/>
  <c r="AF23" i="14"/>
  <c r="AC24" i="14"/>
  <c r="AE24" i="14"/>
  <c r="AF24" i="14" s="1"/>
  <c r="AD25" i="14"/>
  <c r="AF25" i="14" s="1"/>
  <c r="AE26" i="14"/>
  <c r="AD27" i="14"/>
  <c r="D29" i="14"/>
  <c r="G29" i="14"/>
  <c r="J29" i="14"/>
  <c r="M29" i="14"/>
  <c r="P29" i="14"/>
  <c r="S29" i="14"/>
  <c r="AC30" i="14"/>
  <c r="AE30" i="14"/>
  <c r="AF30" i="14"/>
  <c r="AC31" i="14"/>
  <c r="AD31" i="14"/>
  <c r="AF31" i="14" s="1"/>
  <c r="AC32" i="14"/>
  <c r="AE32" i="14"/>
  <c r="AF32" i="14"/>
  <c r="AD33" i="14"/>
  <c r="AF33" i="14"/>
  <c r="AE34" i="14"/>
  <c r="AC35" i="14"/>
  <c r="AE35" i="14"/>
  <c r="D37" i="14"/>
  <c r="G37" i="14"/>
  <c r="J37" i="14"/>
  <c r="M37" i="14"/>
  <c r="P37" i="14"/>
  <c r="S37" i="14"/>
  <c r="AC38" i="14"/>
  <c r="AE38" i="14"/>
  <c r="AF38" i="14" s="1"/>
  <c r="AC39" i="14"/>
  <c r="AC43" i="14" s="1"/>
  <c r="AD39" i="14"/>
  <c r="AF39" i="14"/>
  <c r="AC40" i="14"/>
  <c r="AE40" i="14"/>
  <c r="AF40" i="14" s="1"/>
  <c r="AD41" i="14"/>
  <c r="AF41" i="14" s="1"/>
  <c r="AE42" i="14"/>
  <c r="AD43" i="14"/>
  <c r="D5" i="13"/>
  <c r="G5" i="13"/>
  <c r="J5" i="13"/>
  <c r="M5" i="13"/>
  <c r="P5" i="13"/>
  <c r="S5" i="13"/>
  <c r="AC6" i="13"/>
  <c r="AE6" i="13"/>
  <c r="AF6" i="13"/>
  <c r="AC7" i="13"/>
  <c r="AD7" i="13"/>
  <c r="AF7" i="13" s="1"/>
  <c r="AC8" i="13"/>
  <c r="AE8" i="13"/>
  <c r="AF8" i="13"/>
  <c r="AD9" i="13"/>
  <c r="AF9" i="13"/>
  <c r="AE10" i="13"/>
  <c r="AC11" i="13"/>
  <c r="AE11" i="13"/>
  <c r="D13" i="13"/>
  <c r="G13" i="13"/>
  <c r="J13" i="13"/>
  <c r="M13" i="13"/>
  <c r="P13" i="13"/>
  <c r="S13" i="13"/>
  <c r="AC14" i="13"/>
  <c r="AE14" i="13"/>
  <c r="AF14" i="13" s="1"/>
  <c r="AC15" i="13"/>
  <c r="AC19" i="13" s="1"/>
  <c r="AD15" i="13"/>
  <c r="AF15" i="13"/>
  <c r="AC16" i="13"/>
  <c r="AE16" i="13"/>
  <c r="AF16" i="13" s="1"/>
  <c r="AD17" i="13"/>
  <c r="AF17" i="13" s="1"/>
  <c r="AE18" i="13"/>
  <c r="AD19" i="13"/>
  <c r="D21" i="13"/>
  <c r="G21" i="13"/>
  <c r="J21" i="13"/>
  <c r="M21" i="13"/>
  <c r="P21" i="13"/>
  <c r="S21" i="13"/>
  <c r="AC22" i="13"/>
  <c r="AC27" i="13" s="1"/>
  <c r="AE22" i="13"/>
  <c r="AF22" i="13"/>
  <c r="AC23" i="13"/>
  <c r="AD23" i="13"/>
  <c r="AF23" i="13" s="1"/>
  <c r="AC24" i="13"/>
  <c r="AE24" i="13"/>
  <c r="AF24" i="13"/>
  <c r="Y25" i="13"/>
  <c r="AD25" i="13"/>
  <c r="AF25" i="13" s="1"/>
  <c r="AE26" i="13"/>
  <c r="AE27" i="13" s="1"/>
  <c r="AD27" i="13"/>
  <c r="D29" i="13"/>
  <c r="G29" i="13"/>
  <c r="J29" i="13"/>
  <c r="M29" i="13"/>
  <c r="P29" i="13"/>
  <c r="S29" i="13"/>
  <c r="AC30" i="13"/>
  <c r="AE30" i="13"/>
  <c r="AF30" i="13"/>
  <c r="AC31" i="13"/>
  <c r="AD31" i="13"/>
  <c r="AF31" i="13" s="1"/>
  <c r="AC32" i="13"/>
  <c r="AE32" i="13"/>
  <c r="AF32" i="13"/>
  <c r="AD33" i="13"/>
  <c r="AF33" i="13"/>
  <c r="AE34" i="13"/>
  <c r="AC35" i="13"/>
  <c r="AE35" i="13"/>
  <c r="D37" i="13"/>
  <c r="G37" i="13"/>
  <c r="J37" i="13"/>
  <c r="M37" i="13"/>
  <c r="P37" i="13"/>
  <c r="S37" i="13"/>
  <c r="AC38" i="13"/>
  <c r="AE38" i="13"/>
  <c r="AF38" i="13" s="1"/>
  <c r="AC39" i="13"/>
  <c r="AD39" i="13"/>
  <c r="AF39" i="13"/>
  <c r="AC40" i="13"/>
  <c r="AE40" i="13"/>
  <c r="AF40" i="13" s="1"/>
  <c r="Y41" i="13"/>
  <c r="AD41" i="13"/>
  <c r="AF41" i="13"/>
  <c r="AE42" i="13"/>
  <c r="AC43" i="13"/>
  <c r="AF43" i="13" s="1"/>
  <c r="AD43" i="13"/>
  <c r="AE43" i="13"/>
  <c r="D5" i="12"/>
  <c r="G5" i="12"/>
  <c r="J5" i="12"/>
  <c r="M5" i="12"/>
  <c r="P5" i="12"/>
  <c r="S5" i="12"/>
  <c r="AC6" i="12"/>
  <c r="AE6" i="12"/>
  <c r="AF6" i="12" s="1"/>
  <c r="AC7" i="12"/>
  <c r="AC11" i="12" s="1"/>
  <c r="AD7" i="12"/>
  <c r="AF7" i="12"/>
  <c r="AC8" i="12"/>
  <c r="AE8" i="12"/>
  <c r="AF8" i="12" s="1"/>
  <c r="AD9" i="12"/>
  <c r="AF9" i="12" s="1"/>
  <c r="AE10" i="12"/>
  <c r="AD11" i="12"/>
  <c r="D13" i="12"/>
  <c r="G13" i="12"/>
  <c r="J13" i="12"/>
  <c r="M13" i="12"/>
  <c r="P13" i="12"/>
  <c r="S13" i="12"/>
  <c r="AC14" i="12"/>
  <c r="AE14" i="12"/>
  <c r="AF14" i="12"/>
  <c r="AC15" i="12"/>
  <c r="AD15" i="12"/>
  <c r="AF15" i="12" s="1"/>
  <c r="AC16" i="12"/>
  <c r="AE16" i="12"/>
  <c r="AF16" i="12"/>
  <c r="AD17" i="12"/>
  <c r="AF17" i="12"/>
  <c r="AE18" i="12"/>
  <c r="AC19" i="12"/>
  <c r="AE19" i="12"/>
  <c r="D21" i="12"/>
  <c r="G21" i="12"/>
  <c r="J21" i="12"/>
  <c r="M21" i="12"/>
  <c r="P21" i="12"/>
  <c r="S21" i="12"/>
  <c r="AC22" i="12"/>
  <c r="AE22" i="12"/>
  <c r="AF22" i="12" s="1"/>
  <c r="AC23" i="12"/>
  <c r="AD23" i="12"/>
  <c r="AF23" i="12"/>
  <c r="AC24" i="12"/>
  <c r="AE24" i="12"/>
  <c r="AF24" i="12" s="1"/>
  <c r="Y25" i="12"/>
  <c r="AD25" i="12"/>
  <c r="AF25" i="12"/>
  <c r="AE26" i="12"/>
  <c r="AC27" i="12"/>
  <c r="AF27" i="12" s="1"/>
  <c r="AD27" i="12"/>
  <c r="AE27" i="12"/>
  <c r="D29" i="12"/>
  <c r="G29" i="12"/>
  <c r="J29" i="12"/>
  <c r="M29" i="12"/>
  <c r="P29" i="12"/>
  <c r="S29" i="12"/>
  <c r="AC30" i="12"/>
  <c r="AE30" i="12"/>
  <c r="AF30" i="12" s="1"/>
  <c r="AC31" i="12"/>
  <c r="AC35" i="12" s="1"/>
  <c r="AD31" i="12"/>
  <c r="AF31" i="12"/>
  <c r="AC32" i="12"/>
  <c r="AE32" i="12"/>
  <c r="AF32" i="12" s="1"/>
  <c r="AD33" i="12"/>
  <c r="AF33" i="12" s="1"/>
  <c r="AE34" i="12"/>
  <c r="AD35" i="12"/>
  <c r="D37" i="12"/>
  <c r="G37" i="12"/>
  <c r="J37" i="12"/>
  <c r="M37" i="12"/>
  <c r="P37" i="12"/>
  <c r="S37" i="12"/>
  <c r="AC38" i="12"/>
  <c r="AE38" i="12"/>
  <c r="AF38" i="12"/>
  <c r="AC39" i="12"/>
  <c r="AD39" i="12"/>
  <c r="AF39" i="12" s="1"/>
  <c r="AC40" i="12"/>
  <c r="AE40" i="12"/>
  <c r="AF40" i="12"/>
  <c r="AD41" i="12"/>
  <c r="AF41" i="12"/>
  <c r="AE42" i="12"/>
  <c r="AC43" i="12"/>
  <c r="AE43" i="12"/>
  <c r="D5" i="11"/>
  <c r="G5" i="11"/>
  <c r="J5" i="11"/>
  <c r="M5" i="11"/>
  <c r="P5" i="11"/>
  <c r="S5" i="11"/>
  <c r="AC6" i="11"/>
  <c r="AE6" i="11"/>
  <c r="AC7" i="11"/>
  <c r="AC11" i="11" s="1"/>
  <c r="AD7" i="11"/>
  <c r="AF7" i="11"/>
  <c r="AC8" i="11"/>
  <c r="AE8" i="11"/>
  <c r="AF8" i="11" s="1"/>
  <c r="AD9" i="11"/>
  <c r="AF9" i="11" s="1"/>
  <c r="AE10" i="11"/>
  <c r="AD11" i="11"/>
  <c r="D13" i="11"/>
  <c r="G13" i="11"/>
  <c r="J13" i="11"/>
  <c r="M13" i="11"/>
  <c r="P13" i="11"/>
  <c r="S13" i="11"/>
  <c r="AC14" i="11"/>
  <c r="AC19" i="11" s="1"/>
  <c r="AE14" i="11"/>
  <c r="AF14" i="11"/>
  <c r="AC15" i="11"/>
  <c r="AD15" i="11"/>
  <c r="AC16" i="11"/>
  <c r="AE16" i="11"/>
  <c r="AF16" i="11"/>
  <c r="AD17" i="11"/>
  <c r="AF17" i="11"/>
  <c r="AE18" i="11"/>
  <c r="AE19" i="11"/>
  <c r="D21" i="11"/>
  <c r="G21" i="11"/>
  <c r="J21" i="11"/>
  <c r="M21" i="11"/>
  <c r="P21" i="11"/>
  <c r="S21" i="11"/>
  <c r="AC22" i="11"/>
  <c r="AE22" i="11"/>
  <c r="AF22" i="11" s="1"/>
  <c r="AC23" i="11"/>
  <c r="AD23" i="11"/>
  <c r="AF23" i="11"/>
  <c r="AC24" i="11"/>
  <c r="AE24" i="11"/>
  <c r="AF24" i="11" s="1"/>
  <c r="Y25" i="11"/>
  <c r="AD25" i="11"/>
  <c r="AF25" i="11"/>
  <c r="AE26" i="11"/>
  <c r="AC27" i="11"/>
  <c r="AF27" i="11" s="1"/>
  <c r="AD27" i="11"/>
  <c r="AE27" i="11"/>
  <c r="D29" i="11"/>
  <c r="G29" i="11"/>
  <c r="J29" i="11"/>
  <c r="M29" i="11"/>
  <c r="P29" i="11"/>
  <c r="S29" i="11"/>
  <c r="AC30" i="11"/>
  <c r="AE30" i="11"/>
  <c r="AF30" i="11" s="1"/>
  <c r="AC31" i="11"/>
  <c r="AC35" i="11" s="1"/>
  <c r="AD31" i="11"/>
  <c r="AF31" i="11"/>
  <c r="AC32" i="11"/>
  <c r="AE32" i="11"/>
  <c r="AF32" i="11" s="1"/>
  <c r="AD33" i="11"/>
  <c r="AF33" i="11" s="1"/>
  <c r="AE34" i="11"/>
  <c r="AD35" i="11"/>
  <c r="D37" i="11"/>
  <c r="G37" i="11"/>
  <c r="J37" i="11"/>
  <c r="M37" i="11"/>
  <c r="P37" i="11"/>
  <c r="S37" i="11"/>
  <c r="AC38" i="11"/>
  <c r="AE38" i="11"/>
  <c r="AF38" i="11"/>
  <c r="AC39" i="11"/>
  <c r="AD39" i="11"/>
  <c r="AF39" i="11" s="1"/>
  <c r="AC40" i="11"/>
  <c r="AE40" i="11"/>
  <c r="AF40" i="11"/>
  <c r="AD41" i="11"/>
  <c r="AF41" i="11"/>
  <c r="AE42" i="11"/>
  <c r="AC43" i="11"/>
  <c r="AE43" i="11"/>
  <c r="D5" i="10"/>
  <c r="G5" i="10"/>
  <c r="J5" i="10"/>
  <c r="M5" i="10"/>
  <c r="P5" i="10"/>
  <c r="S5" i="10"/>
  <c r="AC6" i="10"/>
  <c r="AE6" i="10"/>
  <c r="AF6" i="10" s="1"/>
  <c r="AC7" i="10"/>
  <c r="AC11" i="10" s="1"/>
  <c r="AD7" i="10"/>
  <c r="AF7" i="10"/>
  <c r="AC8" i="10"/>
  <c r="AE8" i="10"/>
  <c r="AF8" i="10" s="1"/>
  <c r="AD9" i="10"/>
  <c r="AF9" i="10" s="1"/>
  <c r="AE10" i="10"/>
  <c r="AD11" i="10"/>
  <c r="D13" i="10"/>
  <c r="G13" i="10"/>
  <c r="J13" i="10"/>
  <c r="M13" i="10"/>
  <c r="P13" i="10"/>
  <c r="S13" i="10"/>
  <c r="AC14" i="10"/>
  <c r="AE14" i="10"/>
  <c r="AF14" i="10"/>
  <c r="AC15" i="10"/>
  <c r="AD15" i="10"/>
  <c r="AF15" i="10" s="1"/>
  <c r="AC16" i="10"/>
  <c r="AE16" i="10"/>
  <c r="AF16" i="10"/>
  <c r="AD17" i="10"/>
  <c r="AF17" i="10"/>
  <c r="AE18" i="10"/>
  <c r="AC19" i="10"/>
  <c r="AE19" i="10"/>
  <c r="D21" i="10"/>
  <c r="G21" i="10"/>
  <c r="J21" i="10"/>
  <c r="M21" i="10"/>
  <c r="P21" i="10"/>
  <c r="S21" i="10"/>
  <c r="AC22" i="10"/>
  <c r="AE22" i="10"/>
  <c r="AF22" i="10" s="1"/>
  <c r="AC23" i="10"/>
  <c r="AD23" i="10"/>
  <c r="AF23" i="10"/>
  <c r="AC24" i="10"/>
  <c r="AE24" i="10"/>
  <c r="AF24" i="10" s="1"/>
  <c r="Y25" i="10"/>
  <c r="AD25" i="10"/>
  <c r="AF25" i="10"/>
  <c r="AE26" i="10"/>
  <c r="AC27" i="10"/>
  <c r="AF27" i="10" s="1"/>
  <c r="AD27" i="10"/>
  <c r="AE27" i="10"/>
  <c r="D29" i="10"/>
  <c r="G29" i="10"/>
  <c r="J29" i="10"/>
  <c r="M29" i="10"/>
  <c r="P29" i="10"/>
  <c r="S29" i="10"/>
  <c r="AC30" i="10"/>
  <c r="AE30" i="10"/>
  <c r="AF30" i="10" s="1"/>
  <c r="AC31" i="10"/>
  <c r="AC35" i="10" s="1"/>
  <c r="AD31" i="10"/>
  <c r="AF31" i="10"/>
  <c r="AC32" i="10"/>
  <c r="AE32" i="10"/>
  <c r="AF32" i="10" s="1"/>
  <c r="AD33" i="10"/>
  <c r="AF33" i="10" s="1"/>
  <c r="AE34" i="10"/>
  <c r="AD35" i="10"/>
  <c r="D37" i="10"/>
  <c r="G37" i="10"/>
  <c r="J37" i="10"/>
  <c r="M37" i="10"/>
  <c r="P37" i="10"/>
  <c r="S37" i="10"/>
  <c r="AC38" i="10"/>
  <c r="AC43" i="10" s="1"/>
  <c r="AE38" i="10"/>
  <c r="AC39" i="10"/>
  <c r="AD39" i="10"/>
  <c r="AF39" i="10" s="1"/>
  <c r="AC40" i="10"/>
  <c r="AF40" i="10" s="1"/>
  <c r="AE40" i="10"/>
  <c r="Y41" i="10"/>
  <c r="AD41" i="10"/>
  <c r="AF41" i="10" s="1"/>
  <c r="AE42" i="10"/>
  <c r="AE43" i="10" s="1"/>
  <c r="AD43" i="10"/>
  <c r="F9" i="9"/>
  <c r="H9" i="9"/>
  <c r="J9" i="9"/>
  <c r="L9" i="9"/>
  <c r="N9" i="9"/>
  <c r="P9" i="9"/>
  <c r="R9" i="9"/>
  <c r="T9" i="9"/>
  <c r="F10" i="9"/>
  <c r="H10" i="9"/>
  <c r="J10" i="9"/>
  <c r="L10" i="9"/>
  <c r="N10" i="9"/>
  <c r="P10" i="9"/>
  <c r="R10" i="9"/>
  <c r="T10" i="9"/>
  <c r="B18" i="9"/>
  <c r="D18" i="9"/>
  <c r="F18" i="9"/>
  <c r="H18" i="9"/>
  <c r="J18" i="9"/>
  <c r="L18" i="9"/>
  <c r="N18" i="9"/>
  <c r="P18" i="9"/>
  <c r="R18" i="9"/>
  <c r="T18" i="9"/>
  <c r="B19" i="9"/>
  <c r="D19" i="9"/>
  <c r="F19" i="9"/>
  <c r="H19" i="9"/>
  <c r="J19" i="9"/>
  <c r="L19" i="9"/>
  <c r="N19" i="9"/>
  <c r="P19" i="9"/>
  <c r="R19" i="9"/>
  <c r="T19" i="9"/>
  <c r="B27" i="9"/>
  <c r="D27" i="9"/>
  <c r="F27" i="9"/>
  <c r="H27" i="9"/>
  <c r="J27" i="9"/>
  <c r="L27" i="9"/>
  <c r="N27" i="9"/>
  <c r="P27" i="9"/>
  <c r="R27" i="9"/>
  <c r="T27" i="9"/>
  <c r="B28" i="9"/>
  <c r="D28" i="9"/>
  <c r="F28" i="9"/>
  <c r="H28" i="9"/>
  <c r="J28" i="9"/>
  <c r="L28" i="9"/>
  <c r="N28" i="9"/>
  <c r="P28" i="9"/>
  <c r="R28" i="9"/>
  <c r="T28" i="9"/>
  <c r="B36" i="9"/>
  <c r="D36" i="9"/>
  <c r="F36" i="9"/>
  <c r="H36" i="9"/>
  <c r="J36" i="9"/>
  <c r="L36" i="9"/>
  <c r="N36" i="9"/>
  <c r="P36" i="9"/>
  <c r="R36" i="9"/>
  <c r="T36" i="9"/>
  <c r="B37" i="9"/>
  <c r="D37" i="9"/>
  <c r="F37" i="9"/>
  <c r="H37" i="9"/>
  <c r="J37" i="9"/>
  <c r="L37" i="9"/>
  <c r="N37" i="9"/>
  <c r="P37" i="9"/>
  <c r="R37" i="9"/>
  <c r="T37" i="9"/>
  <c r="B45" i="9"/>
  <c r="D45" i="9"/>
  <c r="F45" i="9"/>
  <c r="H45" i="9"/>
  <c r="J45" i="9"/>
  <c r="L45" i="9"/>
  <c r="N45" i="9"/>
  <c r="P45" i="9"/>
  <c r="B46" i="9"/>
  <c r="D46" i="9"/>
  <c r="F46" i="9"/>
  <c r="H46" i="9"/>
  <c r="J46" i="9"/>
  <c r="L46" i="9"/>
  <c r="N46" i="9"/>
  <c r="P46" i="9"/>
  <c r="AF43" i="10" l="1"/>
  <c r="AD44" i="10" s="1"/>
  <c r="AD28" i="10"/>
  <c r="AC28" i="10"/>
  <c r="AE28" i="10"/>
  <c r="AD28" i="11"/>
  <c r="AC28" i="11"/>
  <c r="AE28" i="11"/>
  <c r="AF38" i="10"/>
  <c r="AF15" i="11"/>
  <c r="AD19" i="11"/>
  <c r="AD28" i="12"/>
  <c r="AC28" i="12"/>
  <c r="AE28" i="12"/>
  <c r="AF43" i="14"/>
  <c r="AD44" i="14" s="1"/>
  <c r="AD20" i="14"/>
  <c r="AC20" i="14"/>
  <c r="AE20" i="14"/>
  <c r="AE35" i="10"/>
  <c r="AD19" i="10"/>
  <c r="AF19" i="10" s="1"/>
  <c r="AE11" i="10"/>
  <c r="AD43" i="11"/>
  <c r="AF43" i="11" s="1"/>
  <c r="AE35" i="11"/>
  <c r="AF35" i="11" s="1"/>
  <c r="AF6" i="11"/>
  <c r="AE11" i="11"/>
  <c r="AD44" i="13"/>
  <c r="AC44" i="13"/>
  <c r="AE44" i="13"/>
  <c r="AF27" i="13"/>
  <c r="AD28" i="13" s="1"/>
  <c r="AF19" i="13"/>
  <c r="AD20" i="13" s="1"/>
  <c r="AD43" i="12"/>
  <c r="AF43" i="12" s="1"/>
  <c r="AE35" i="12"/>
  <c r="AD19" i="12"/>
  <c r="AE11" i="12"/>
  <c r="AD35" i="13"/>
  <c r="AE19" i="13"/>
  <c r="AD11" i="13"/>
  <c r="AE43" i="14"/>
  <c r="AD35" i="14"/>
  <c r="AE27" i="14"/>
  <c r="AE12" i="14"/>
  <c r="T51" i="8"/>
  <c r="R51" i="8"/>
  <c r="P51" i="8"/>
  <c r="N51" i="8"/>
  <c r="L51" i="8"/>
  <c r="J51" i="8"/>
  <c r="H51" i="8"/>
  <c r="F51" i="8"/>
  <c r="D51" i="8"/>
  <c r="B51" i="8"/>
  <c r="T50" i="8"/>
  <c r="R50" i="8"/>
  <c r="P50" i="8"/>
  <c r="N50" i="8"/>
  <c r="L50" i="8"/>
  <c r="J50" i="8"/>
  <c r="H50" i="8"/>
  <c r="F50" i="8"/>
  <c r="D50" i="8"/>
  <c r="B50" i="8"/>
  <c r="T41" i="8"/>
  <c r="R41" i="8"/>
  <c r="P41" i="8"/>
  <c r="N41" i="8"/>
  <c r="L41" i="8"/>
  <c r="J41" i="8"/>
  <c r="H41" i="8"/>
  <c r="F41" i="8"/>
  <c r="D41" i="8"/>
  <c r="B41" i="8"/>
  <c r="T40" i="8"/>
  <c r="R40" i="8"/>
  <c r="P40" i="8"/>
  <c r="N40" i="8"/>
  <c r="L40" i="8"/>
  <c r="J40" i="8"/>
  <c r="H40" i="8"/>
  <c r="F40" i="8"/>
  <c r="D40" i="8"/>
  <c r="B40" i="8"/>
  <c r="T31" i="8"/>
  <c r="R31" i="8"/>
  <c r="P31" i="8"/>
  <c r="N31" i="8"/>
  <c r="L31" i="8"/>
  <c r="J31" i="8"/>
  <c r="H31" i="8"/>
  <c r="F31" i="8"/>
  <c r="D31" i="8"/>
  <c r="B31" i="8"/>
  <c r="T30" i="8"/>
  <c r="R30" i="8"/>
  <c r="P30" i="8"/>
  <c r="N30" i="8"/>
  <c r="L30" i="8"/>
  <c r="J30" i="8"/>
  <c r="H30" i="8"/>
  <c r="F30" i="8"/>
  <c r="D30" i="8"/>
  <c r="B30" i="8"/>
  <c r="T21" i="8"/>
  <c r="R21" i="8"/>
  <c r="P21" i="8"/>
  <c r="N21" i="8"/>
  <c r="L21" i="8"/>
  <c r="J21" i="8"/>
  <c r="H21" i="8"/>
  <c r="F21" i="8"/>
  <c r="D21" i="8"/>
  <c r="B21" i="8"/>
  <c r="T20" i="8"/>
  <c r="R20" i="8"/>
  <c r="P20" i="8"/>
  <c r="N20" i="8"/>
  <c r="L20" i="8"/>
  <c r="J20" i="8"/>
  <c r="H20" i="8"/>
  <c r="F20" i="8"/>
  <c r="D20" i="8"/>
  <c r="B20" i="8"/>
  <c r="T11" i="8"/>
  <c r="R11" i="8"/>
  <c r="P11" i="8"/>
  <c r="N11" i="8"/>
  <c r="L11" i="8"/>
  <c r="J11" i="8"/>
  <c r="H11" i="8"/>
  <c r="F11" i="8"/>
  <c r="D11" i="8"/>
  <c r="B11" i="8"/>
  <c r="T10" i="8"/>
  <c r="R10" i="8"/>
  <c r="P10" i="8"/>
  <c r="N10" i="8"/>
  <c r="L10" i="8"/>
  <c r="J10" i="8"/>
  <c r="H10" i="8"/>
  <c r="F10" i="8"/>
  <c r="D10" i="8"/>
  <c r="B10" i="8"/>
  <c r="AC44" i="12" l="1"/>
  <c r="AE44" i="12"/>
  <c r="AD36" i="11"/>
  <c r="AC36" i="11"/>
  <c r="AC44" i="11"/>
  <c r="AE44" i="11"/>
  <c r="AC20" i="10"/>
  <c r="AE20" i="10"/>
  <c r="AE28" i="13"/>
  <c r="AF35" i="13"/>
  <c r="AC44" i="10"/>
  <c r="AD44" i="12"/>
  <c r="AF19" i="12"/>
  <c r="AD44" i="11"/>
  <c r="AD20" i="10"/>
  <c r="AE44" i="14"/>
  <c r="AE20" i="13"/>
  <c r="AF27" i="14"/>
  <c r="AF11" i="13"/>
  <c r="AC20" i="13"/>
  <c r="AC28" i="13"/>
  <c r="AF35" i="12"/>
  <c r="AF11" i="11"/>
  <c r="AE36" i="11"/>
  <c r="AE12" i="10"/>
  <c r="AF35" i="14"/>
  <c r="AD36" i="14" s="1"/>
  <c r="AC44" i="14"/>
  <c r="AF11" i="12"/>
  <c r="AE12" i="12" s="1"/>
  <c r="AF11" i="10"/>
  <c r="AF19" i="11"/>
  <c r="AF35" i="10"/>
  <c r="AE44" i="10"/>
  <c r="U12" i="7"/>
  <c r="U12" i="6"/>
  <c r="U12" i="5"/>
  <c r="U12" i="4"/>
  <c r="U12" i="3"/>
  <c r="AE20" i="11" l="1"/>
  <c r="AC20" i="11"/>
  <c r="AD28" i="14"/>
  <c r="AC28" i="14"/>
  <c r="AC20" i="12"/>
  <c r="AE20" i="12"/>
  <c r="AD20" i="12"/>
  <c r="AD20" i="11"/>
  <c r="AD12" i="12"/>
  <c r="AC12" i="12"/>
  <c r="AC36" i="14"/>
  <c r="AE36" i="14"/>
  <c r="AD12" i="11"/>
  <c r="AC12" i="11"/>
  <c r="AD36" i="12"/>
  <c r="AC36" i="12"/>
  <c r="AD36" i="10"/>
  <c r="AC36" i="10"/>
  <c r="AD12" i="10"/>
  <c r="AC12" i="10"/>
  <c r="AE36" i="10"/>
  <c r="AE12" i="11"/>
  <c r="AC12" i="13"/>
  <c r="AE12" i="13"/>
  <c r="AE36" i="12"/>
  <c r="AE28" i="14"/>
  <c r="AD12" i="13"/>
  <c r="AC36" i="13"/>
  <c r="AE36" i="13"/>
  <c r="AD36" i="13"/>
  <c r="AD42" i="7"/>
  <c r="AD41" i="7"/>
  <c r="AC40" i="7"/>
  <c r="AE40" i="7" s="1"/>
  <c r="AD39" i="7"/>
  <c r="AB39" i="7"/>
  <c r="AE39" i="7" s="1"/>
  <c r="AC38" i="7"/>
  <c r="AC42" i="7" s="1"/>
  <c r="AB38" i="7"/>
  <c r="AE38" i="7" s="1"/>
  <c r="AD37" i="7"/>
  <c r="AB37" i="7"/>
  <c r="AE37" i="7" s="1"/>
  <c r="AC34" i="7"/>
  <c r="AD33" i="7"/>
  <c r="AE32" i="7"/>
  <c r="AC32" i="7"/>
  <c r="AD31" i="7"/>
  <c r="AE31" i="7" s="1"/>
  <c r="AB31" i="7"/>
  <c r="AC30" i="7"/>
  <c r="AB30" i="7"/>
  <c r="AE30" i="7" s="1"/>
  <c r="AD29" i="7"/>
  <c r="AD34" i="7" s="1"/>
  <c r="AB29" i="7"/>
  <c r="AB34" i="7" s="1"/>
  <c r="R28" i="7"/>
  <c r="O28" i="7"/>
  <c r="L28" i="7"/>
  <c r="I28" i="7"/>
  <c r="F28" i="7"/>
  <c r="C28" i="7"/>
  <c r="AD26" i="7"/>
  <c r="AD25" i="7"/>
  <c r="AE24" i="7"/>
  <c r="AC24" i="7"/>
  <c r="AE23" i="7"/>
  <c r="AD23" i="7"/>
  <c r="AB23" i="7"/>
  <c r="AE22" i="7"/>
  <c r="AC22" i="7"/>
  <c r="AC26" i="7" s="1"/>
  <c r="AB22" i="7"/>
  <c r="AE21" i="7"/>
  <c r="AD21" i="7"/>
  <c r="AB21" i="7"/>
  <c r="AB26" i="7" s="1"/>
  <c r="R20" i="7"/>
  <c r="O20" i="7"/>
  <c r="L20" i="7"/>
  <c r="I20" i="7"/>
  <c r="F20" i="7"/>
  <c r="C20" i="7"/>
  <c r="AD17" i="7"/>
  <c r="AC16" i="7"/>
  <c r="AC18" i="7" s="1"/>
  <c r="AD15" i="7"/>
  <c r="AB15" i="7"/>
  <c r="AE15" i="7" s="1"/>
  <c r="AC14" i="7"/>
  <c r="AB14" i="7"/>
  <c r="AE14" i="7" s="1"/>
  <c r="AD13" i="7"/>
  <c r="AD18" i="7" s="1"/>
  <c r="AB13" i="7"/>
  <c r="AE13" i="7" s="1"/>
  <c r="R12" i="7"/>
  <c r="O12" i="7"/>
  <c r="L12" i="7"/>
  <c r="I12" i="7"/>
  <c r="F12" i="7"/>
  <c r="C12" i="7"/>
  <c r="AD9" i="7"/>
  <c r="AE8" i="7"/>
  <c r="AC8" i="7"/>
  <c r="AD7" i="7"/>
  <c r="AB7" i="7"/>
  <c r="AE7" i="7" s="1"/>
  <c r="AC6" i="7"/>
  <c r="AC10" i="7" s="1"/>
  <c r="AB6" i="7"/>
  <c r="AD5" i="7"/>
  <c r="AD10" i="7" s="1"/>
  <c r="AB5" i="7"/>
  <c r="AE5" i="7" s="1"/>
  <c r="R4" i="7"/>
  <c r="O4" i="7"/>
  <c r="L4" i="7"/>
  <c r="I4" i="7"/>
  <c r="F4" i="7"/>
  <c r="C4" i="7"/>
  <c r="AD41" i="6"/>
  <c r="AC40" i="6"/>
  <c r="AE40" i="6" s="1"/>
  <c r="AE39" i="6"/>
  <c r="AD39" i="6"/>
  <c r="AB39" i="6"/>
  <c r="X39" i="6"/>
  <c r="AC38" i="6"/>
  <c r="AC42" i="6" s="1"/>
  <c r="AB38" i="6"/>
  <c r="AE38" i="6" s="1"/>
  <c r="AD37" i="6"/>
  <c r="AD42" i="6" s="1"/>
  <c r="AB37" i="6"/>
  <c r="AB42" i="6" s="1"/>
  <c r="R36" i="6"/>
  <c r="O36" i="6"/>
  <c r="L36" i="6"/>
  <c r="I36" i="6"/>
  <c r="F36" i="6"/>
  <c r="C36" i="6"/>
  <c r="AD34" i="6"/>
  <c r="AD33" i="6"/>
  <c r="AE32" i="6"/>
  <c r="AC32" i="6"/>
  <c r="AE31" i="6"/>
  <c r="AD31" i="6"/>
  <c r="AB31" i="6"/>
  <c r="AC30" i="6"/>
  <c r="AC34" i="6" s="1"/>
  <c r="AB30" i="6"/>
  <c r="AE30" i="6" s="1"/>
  <c r="AD29" i="6"/>
  <c r="AB29" i="6"/>
  <c r="AE29" i="6" s="1"/>
  <c r="R28" i="6"/>
  <c r="O28" i="6"/>
  <c r="L28" i="6"/>
  <c r="I28" i="6"/>
  <c r="F28" i="6"/>
  <c r="C28" i="6"/>
  <c r="AD25" i="6"/>
  <c r="AE24" i="6"/>
  <c r="AC24" i="6"/>
  <c r="AD23" i="6"/>
  <c r="AB23" i="6"/>
  <c r="AE23" i="6" s="1"/>
  <c r="AC22" i="6"/>
  <c r="AC26" i="6" s="1"/>
  <c r="AB22" i="6"/>
  <c r="AE22" i="6" s="1"/>
  <c r="AD21" i="6"/>
  <c r="AD26" i="6" s="1"/>
  <c r="AB21" i="6"/>
  <c r="AE21" i="6" s="1"/>
  <c r="R20" i="6"/>
  <c r="O20" i="6"/>
  <c r="L20" i="6"/>
  <c r="I20" i="6"/>
  <c r="F20" i="6"/>
  <c r="C20" i="6"/>
  <c r="AD17" i="6"/>
  <c r="AE16" i="6"/>
  <c r="AC16" i="6"/>
  <c r="AE15" i="6"/>
  <c r="AD15" i="6"/>
  <c r="AB15" i="6"/>
  <c r="X15" i="6"/>
  <c r="AC14" i="6"/>
  <c r="AC18" i="6" s="1"/>
  <c r="AB14" i="6"/>
  <c r="AE14" i="6" s="1"/>
  <c r="AD13" i="6"/>
  <c r="AD18" i="6" s="1"/>
  <c r="AB13" i="6"/>
  <c r="AB18" i="6" s="1"/>
  <c r="R12" i="6"/>
  <c r="O12" i="6"/>
  <c r="L12" i="6"/>
  <c r="I12" i="6"/>
  <c r="F12" i="6"/>
  <c r="C12" i="6"/>
  <c r="AD10" i="6"/>
  <c r="AD9" i="6"/>
  <c r="AE8" i="6"/>
  <c r="AC8" i="6"/>
  <c r="AE7" i="6"/>
  <c r="AD7" i="6"/>
  <c r="AB7" i="6"/>
  <c r="AE6" i="6"/>
  <c r="AC6" i="6"/>
  <c r="AC10" i="6" s="1"/>
  <c r="AB6" i="6"/>
  <c r="AE5" i="6"/>
  <c r="AD5" i="6"/>
  <c r="AB5" i="6"/>
  <c r="AB10" i="6" s="1"/>
  <c r="R4" i="6"/>
  <c r="O4" i="6"/>
  <c r="L4" i="6"/>
  <c r="I4" i="6"/>
  <c r="F4" i="6"/>
  <c r="C4" i="6"/>
  <c r="AD41" i="5"/>
  <c r="AC40" i="5"/>
  <c r="AE40" i="5" s="1"/>
  <c r="AD39" i="5"/>
  <c r="AB39" i="5"/>
  <c r="AE39" i="5" s="1"/>
  <c r="AC38" i="5"/>
  <c r="AC42" i="5" s="1"/>
  <c r="AB38" i="5"/>
  <c r="AE38" i="5" s="1"/>
  <c r="AD37" i="5"/>
  <c r="AD42" i="5" s="1"/>
  <c r="AB37" i="5"/>
  <c r="AE37" i="5" s="1"/>
  <c r="R36" i="5"/>
  <c r="O36" i="5"/>
  <c r="L36" i="5"/>
  <c r="I36" i="5"/>
  <c r="F36" i="5"/>
  <c r="C36" i="5"/>
  <c r="AD33" i="5"/>
  <c r="AE32" i="5"/>
  <c r="AC32" i="5"/>
  <c r="AD31" i="5"/>
  <c r="AB31" i="5"/>
  <c r="AE31" i="5" s="1"/>
  <c r="AC30" i="5"/>
  <c r="AC34" i="5" s="1"/>
  <c r="AB30" i="5"/>
  <c r="AE30" i="5" s="1"/>
  <c r="AD29" i="5"/>
  <c r="AD34" i="5" s="1"/>
  <c r="AB29" i="5"/>
  <c r="AE29" i="5" s="1"/>
  <c r="R28" i="5"/>
  <c r="O28" i="5"/>
  <c r="L28" i="5"/>
  <c r="I28" i="5"/>
  <c r="F28" i="5"/>
  <c r="C28" i="5"/>
  <c r="AC26" i="5"/>
  <c r="AD25" i="5"/>
  <c r="AD26" i="5" s="1"/>
  <c r="AC24" i="5"/>
  <c r="AE24" i="5" s="1"/>
  <c r="AE23" i="5"/>
  <c r="AD23" i="5"/>
  <c r="AB23" i="5"/>
  <c r="AE22" i="5"/>
  <c r="AC22" i="5"/>
  <c r="AB22" i="5"/>
  <c r="AE21" i="5"/>
  <c r="AD21" i="5"/>
  <c r="AB21" i="5"/>
  <c r="AB26" i="5" s="1"/>
  <c r="R20" i="5"/>
  <c r="O20" i="5"/>
  <c r="L20" i="5"/>
  <c r="I20" i="5"/>
  <c r="F20" i="5"/>
  <c r="C20" i="5"/>
  <c r="AD18" i="5"/>
  <c r="AD17" i="5"/>
  <c r="AC16" i="5"/>
  <c r="AE16" i="5" s="1"/>
  <c r="AD15" i="5"/>
  <c r="AB15" i="5"/>
  <c r="AE15" i="5" s="1"/>
  <c r="AC14" i="5"/>
  <c r="AC18" i="5" s="1"/>
  <c r="AB14" i="5"/>
  <c r="AE14" i="5" s="1"/>
  <c r="AD13" i="5"/>
  <c r="AB13" i="5"/>
  <c r="AE13" i="5" s="1"/>
  <c r="R12" i="5"/>
  <c r="O12" i="5"/>
  <c r="L12" i="5"/>
  <c r="I12" i="5"/>
  <c r="F12" i="5"/>
  <c r="C12" i="5"/>
  <c r="AC10" i="5"/>
  <c r="AD9" i="5"/>
  <c r="AE8" i="5"/>
  <c r="AC8" i="5"/>
  <c r="AD7" i="5"/>
  <c r="AB7" i="5"/>
  <c r="AE7" i="5" s="1"/>
  <c r="X7" i="5"/>
  <c r="AE6" i="5"/>
  <c r="AC6" i="5"/>
  <c r="AB6" i="5"/>
  <c r="AE5" i="5"/>
  <c r="AD5" i="5"/>
  <c r="AD10" i="5" s="1"/>
  <c r="AB5" i="5"/>
  <c r="AB10" i="5" s="1"/>
  <c r="R4" i="5"/>
  <c r="O4" i="5"/>
  <c r="L4" i="5"/>
  <c r="I4" i="5"/>
  <c r="F4" i="5"/>
  <c r="C4" i="5"/>
  <c r="AD41" i="4"/>
  <c r="AC40" i="4"/>
  <c r="AE40" i="4" s="1"/>
  <c r="AD39" i="4"/>
  <c r="AB39" i="4"/>
  <c r="AE39" i="4" s="1"/>
  <c r="AC38" i="4"/>
  <c r="AC42" i="4" s="1"/>
  <c r="AB38" i="4"/>
  <c r="AE38" i="4" s="1"/>
  <c r="AD37" i="4"/>
  <c r="AD42" i="4" s="1"/>
  <c r="AB37" i="4"/>
  <c r="AE37" i="4" s="1"/>
  <c r="R36" i="4"/>
  <c r="O36" i="4"/>
  <c r="L36" i="4"/>
  <c r="I36" i="4"/>
  <c r="F36" i="4"/>
  <c r="C36" i="4"/>
  <c r="AD33" i="4"/>
  <c r="AE32" i="4"/>
  <c r="AC32" i="4"/>
  <c r="AD31" i="4"/>
  <c r="AB31" i="4"/>
  <c r="AE31" i="4" s="1"/>
  <c r="AC30" i="4"/>
  <c r="AC34" i="4" s="1"/>
  <c r="AB30" i="4"/>
  <c r="AE30" i="4" s="1"/>
  <c r="AD29" i="4"/>
  <c r="AD34" i="4" s="1"/>
  <c r="AB29" i="4"/>
  <c r="AE29" i="4" s="1"/>
  <c r="R28" i="4"/>
  <c r="O28" i="4"/>
  <c r="L28" i="4"/>
  <c r="I28" i="4"/>
  <c r="F28" i="4"/>
  <c r="C28" i="4"/>
  <c r="AC26" i="4"/>
  <c r="AD25" i="4"/>
  <c r="AD26" i="4" s="1"/>
  <c r="AC24" i="4"/>
  <c r="AE24" i="4" s="1"/>
  <c r="AE23" i="4"/>
  <c r="AD23" i="4"/>
  <c r="AB23" i="4"/>
  <c r="AE22" i="4"/>
  <c r="AC22" i="4"/>
  <c r="AB22" i="4"/>
  <c r="AE21" i="4"/>
  <c r="AD21" i="4"/>
  <c r="AB21" i="4"/>
  <c r="AB26" i="4" s="1"/>
  <c r="R20" i="4"/>
  <c r="O20" i="4"/>
  <c r="L20" i="4"/>
  <c r="I20" i="4"/>
  <c r="F20" i="4"/>
  <c r="C20" i="4"/>
  <c r="AD18" i="4"/>
  <c r="AD17" i="4"/>
  <c r="AC16" i="4"/>
  <c r="AE16" i="4" s="1"/>
  <c r="AD15" i="4"/>
  <c r="AB15" i="4"/>
  <c r="AE15" i="4" s="1"/>
  <c r="AC14" i="4"/>
  <c r="AC18" i="4" s="1"/>
  <c r="AB14" i="4"/>
  <c r="AE14" i="4" s="1"/>
  <c r="AD13" i="4"/>
  <c r="AB13" i="4"/>
  <c r="AB18" i="4" s="1"/>
  <c r="R12" i="4"/>
  <c r="O12" i="4"/>
  <c r="L12" i="4"/>
  <c r="I12" i="4"/>
  <c r="F12" i="4"/>
  <c r="C12" i="4"/>
  <c r="AC10" i="4"/>
  <c r="AD9" i="4"/>
  <c r="AE8" i="4"/>
  <c r="AC8" i="4"/>
  <c r="AD7" i="4"/>
  <c r="AB7" i="4"/>
  <c r="AE7" i="4" s="1"/>
  <c r="AC6" i="4"/>
  <c r="AB6" i="4"/>
  <c r="AE6" i="4" s="1"/>
  <c r="AD5" i="4"/>
  <c r="AD10" i="4" s="1"/>
  <c r="AB5" i="4"/>
  <c r="AB10" i="4" s="1"/>
  <c r="R4" i="4"/>
  <c r="O4" i="4"/>
  <c r="L4" i="4"/>
  <c r="I4" i="4"/>
  <c r="F4" i="4"/>
  <c r="C4" i="4"/>
  <c r="AD42" i="3"/>
  <c r="AD41" i="3"/>
  <c r="AE40" i="3"/>
  <c r="AC40" i="3"/>
  <c r="AE39" i="3"/>
  <c r="AD39" i="3"/>
  <c r="AB39" i="3"/>
  <c r="AE38" i="3"/>
  <c r="AC38" i="3"/>
  <c r="AC42" i="3" s="1"/>
  <c r="AB38" i="3"/>
  <c r="AE37" i="3"/>
  <c r="AD37" i="3"/>
  <c r="AB37" i="3"/>
  <c r="AB42" i="3" s="1"/>
  <c r="R36" i="3"/>
  <c r="O36" i="3"/>
  <c r="L36" i="3"/>
  <c r="I36" i="3"/>
  <c r="F36" i="3"/>
  <c r="C36" i="3"/>
  <c r="AD33" i="3"/>
  <c r="AC32" i="3"/>
  <c r="AE32" i="3" s="1"/>
  <c r="AD31" i="3"/>
  <c r="AB31" i="3"/>
  <c r="AE31" i="3" s="1"/>
  <c r="AC30" i="3"/>
  <c r="AC34" i="3" s="1"/>
  <c r="AB30" i="3"/>
  <c r="AE30" i="3" s="1"/>
  <c r="AD29" i="3"/>
  <c r="AD34" i="3" s="1"/>
  <c r="AB29" i="3"/>
  <c r="AE29" i="3" s="1"/>
  <c r="R28" i="3"/>
  <c r="O28" i="3"/>
  <c r="L28" i="3"/>
  <c r="I28" i="3"/>
  <c r="F28" i="3"/>
  <c r="C28" i="3"/>
  <c r="AD25" i="3"/>
  <c r="AE24" i="3"/>
  <c r="AC24" i="3"/>
  <c r="AD23" i="3"/>
  <c r="AB23" i="3"/>
  <c r="AE23" i="3" s="1"/>
  <c r="AC22" i="3"/>
  <c r="AC26" i="3" s="1"/>
  <c r="AB22" i="3"/>
  <c r="AE22" i="3" s="1"/>
  <c r="AD21" i="3"/>
  <c r="AD26" i="3" s="1"/>
  <c r="AB21" i="3"/>
  <c r="AE21" i="3" s="1"/>
  <c r="R20" i="3"/>
  <c r="O20" i="3"/>
  <c r="L20" i="3"/>
  <c r="I20" i="3"/>
  <c r="F20" i="3"/>
  <c r="C20" i="3"/>
  <c r="AC18" i="3"/>
  <c r="AD17" i="3"/>
  <c r="AD18" i="3" s="1"/>
  <c r="AC16" i="3"/>
  <c r="AE16" i="3" s="1"/>
  <c r="AE15" i="3"/>
  <c r="AD15" i="3"/>
  <c r="AB15" i="3"/>
  <c r="AE14" i="3"/>
  <c r="AC14" i="3"/>
  <c r="AB14" i="3"/>
  <c r="AE13" i="3"/>
  <c r="AD13" i="3"/>
  <c r="AB13" i="3"/>
  <c r="AB18" i="3" s="1"/>
  <c r="R12" i="3"/>
  <c r="O12" i="3"/>
  <c r="L12" i="3"/>
  <c r="I12" i="3"/>
  <c r="F12" i="3"/>
  <c r="C12" i="3"/>
  <c r="AD10" i="3"/>
  <c r="AD9" i="3"/>
  <c r="AC8" i="3"/>
  <c r="AE8" i="3" s="1"/>
  <c r="AD7" i="3"/>
  <c r="AB7" i="3"/>
  <c r="AE7" i="3" s="1"/>
  <c r="AC6" i="3"/>
  <c r="AB6" i="3"/>
  <c r="AE6" i="3" s="1"/>
  <c r="AD5" i="3"/>
  <c r="AB5" i="3"/>
  <c r="AB10" i="3" s="1"/>
  <c r="R4" i="3"/>
  <c r="O4" i="3"/>
  <c r="L4" i="3"/>
  <c r="I4" i="3"/>
  <c r="F4" i="3"/>
  <c r="C4" i="3"/>
  <c r="T51" i="2"/>
  <c r="R51" i="2"/>
  <c r="P51" i="2"/>
  <c r="N51" i="2"/>
  <c r="L51" i="2"/>
  <c r="J51" i="2"/>
  <c r="H51" i="2"/>
  <c r="F51" i="2"/>
  <c r="D51" i="2"/>
  <c r="B51" i="2"/>
  <c r="T50" i="2"/>
  <c r="R50" i="2"/>
  <c r="P50" i="2"/>
  <c r="N50" i="2"/>
  <c r="L50" i="2"/>
  <c r="J50" i="2"/>
  <c r="H50" i="2"/>
  <c r="F50" i="2"/>
  <c r="D50" i="2"/>
  <c r="B50" i="2"/>
  <c r="T41" i="2"/>
  <c r="R41" i="2"/>
  <c r="P41" i="2"/>
  <c r="N41" i="2"/>
  <c r="L41" i="2"/>
  <c r="J41" i="2"/>
  <c r="H41" i="2"/>
  <c r="F41" i="2"/>
  <c r="D41" i="2"/>
  <c r="B41" i="2"/>
  <c r="R40" i="2"/>
  <c r="N40" i="2"/>
  <c r="L40" i="2"/>
  <c r="J40" i="2"/>
  <c r="F40" i="2"/>
  <c r="D40" i="2"/>
  <c r="B40" i="2"/>
  <c r="T31" i="2"/>
  <c r="R31" i="2"/>
  <c r="P31" i="2"/>
  <c r="N31" i="2"/>
  <c r="L31" i="2"/>
  <c r="J31" i="2"/>
  <c r="H31" i="2"/>
  <c r="F31" i="2"/>
  <c r="D31" i="2"/>
  <c r="B31" i="2"/>
  <c r="T30" i="2"/>
  <c r="R30" i="2"/>
  <c r="P30" i="2"/>
  <c r="N30" i="2"/>
  <c r="L30" i="2"/>
  <c r="J30" i="2"/>
  <c r="H30" i="2"/>
  <c r="F30" i="2"/>
  <c r="D30" i="2"/>
  <c r="B30" i="2"/>
  <c r="T21" i="2"/>
  <c r="R21" i="2"/>
  <c r="P21" i="2"/>
  <c r="N21" i="2"/>
  <c r="L21" i="2"/>
  <c r="J21" i="2"/>
  <c r="H21" i="2"/>
  <c r="F21" i="2"/>
  <c r="D21" i="2"/>
  <c r="B21" i="2"/>
  <c r="T20" i="2"/>
  <c r="R20" i="2"/>
  <c r="P20" i="2"/>
  <c r="N20" i="2"/>
  <c r="L20" i="2"/>
  <c r="J20" i="2"/>
  <c r="H20" i="2"/>
  <c r="F20" i="2"/>
  <c r="D20" i="2"/>
  <c r="B20" i="2"/>
  <c r="T11" i="2"/>
  <c r="R11" i="2"/>
  <c r="P11" i="2"/>
  <c r="N11" i="2"/>
  <c r="L11" i="2"/>
  <c r="J11" i="2"/>
  <c r="H11" i="2"/>
  <c r="F11" i="2"/>
  <c r="D11" i="2"/>
  <c r="B11" i="2"/>
  <c r="T10" i="2"/>
  <c r="R10" i="2"/>
  <c r="P10" i="2"/>
  <c r="N10" i="2"/>
  <c r="L10" i="2"/>
  <c r="J10" i="2"/>
  <c r="H10" i="2"/>
  <c r="F10" i="2"/>
  <c r="D10" i="2"/>
  <c r="B10" i="2"/>
  <c r="AE18" i="4" l="1"/>
  <c r="AD19" i="4" s="1"/>
  <c r="AE26" i="5"/>
  <c r="AC27" i="5" s="1"/>
  <c r="AE18" i="6"/>
  <c r="AB19" i="6" s="1"/>
  <c r="AC19" i="4"/>
  <c r="AE42" i="3"/>
  <c r="AC43" i="3" s="1"/>
  <c r="AD43" i="3"/>
  <c r="AE42" i="6"/>
  <c r="AB43" i="6" s="1"/>
  <c r="AD11" i="5"/>
  <c r="AE18" i="3"/>
  <c r="AC19" i="3" s="1"/>
  <c r="AB11" i="4"/>
  <c r="AE10" i="4"/>
  <c r="AC11" i="4" s="1"/>
  <c r="AE10" i="5"/>
  <c r="AB11" i="5" s="1"/>
  <c r="AC11" i="5"/>
  <c r="AD43" i="6"/>
  <c r="AC27" i="7"/>
  <c r="V15" i="6"/>
  <c r="H40" i="2" s="1"/>
  <c r="AD27" i="5"/>
  <c r="V39" i="6"/>
  <c r="T40" i="2" s="1"/>
  <c r="AC43" i="6"/>
  <c r="AE26" i="7"/>
  <c r="AB27" i="7" s="1"/>
  <c r="AD27" i="7"/>
  <c r="AD11" i="4"/>
  <c r="AE26" i="4"/>
  <c r="AC27" i="4" s="1"/>
  <c r="AE10" i="6"/>
  <c r="AC11" i="6" s="1"/>
  <c r="AD11" i="6"/>
  <c r="V31" i="6"/>
  <c r="P40" i="2" s="1"/>
  <c r="AE34" i="7"/>
  <c r="AB35" i="7" s="1"/>
  <c r="AC10" i="3"/>
  <c r="AE5" i="4"/>
  <c r="AE13" i="6"/>
  <c r="AE37" i="6"/>
  <c r="AE6" i="7"/>
  <c r="AE16" i="7"/>
  <c r="AE29" i="7"/>
  <c r="AB18" i="5"/>
  <c r="AB42" i="7"/>
  <c r="AE5" i="3"/>
  <c r="AB26" i="3"/>
  <c r="AE13" i="4"/>
  <c r="AB34" i="4"/>
  <c r="AB34" i="5"/>
  <c r="AB26" i="6"/>
  <c r="AB10" i="7"/>
  <c r="AB34" i="3"/>
  <c r="AB42" i="4"/>
  <c r="AB42" i="5"/>
  <c r="AB18" i="7"/>
  <c r="AB34" i="6"/>
  <c r="AE18" i="5" l="1"/>
  <c r="AE34" i="4"/>
  <c r="AB35" i="4" s="1"/>
  <c r="AC35" i="7"/>
  <c r="AD35" i="7"/>
  <c r="AB19" i="4"/>
  <c r="AE34" i="5"/>
  <c r="AB27" i="4"/>
  <c r="AB43" i="4"/>
  <c r="AE42" i="4"/>
  <c r="AB11" i="6"/>
  <c r="AB19" i="3"/>
  <c r="AD19" i="6"/>
  <c r="AB43" i="3"/>
  <c r="AE26" i="6"/>
  <c r="AE18" i="7"/>
  <c r="AB19" i="7"/>
  <c r="AE42" i="5"/>
  <c r="AB43" i="5"/>
  <c r="AE34" i="3"/>
  <c r="AE26" i="3"/>
  <c r="AB27" i="3"/>
  <c r="AE10" i="3"/>
  <c r="AC11" i="3" s="1"/>
  <c r="AB27" i="5"/>
  <c r="AD19" i="3"/>
  <c r="AE42" i="7"/>
  <c r="AE10" i="7"/>
  <c r="AB11" i="7" s="1"/>
  <c r="AC19" i="6"/>
  <c r="AB35" i="6"/>
  <c r="AE34" i="6"/>
  <c r="AD27" i="4"/>
  <c r="AC35" i="3" l="1"/>
  <c r="AD35" i="3"/>
  <c r="AC27" i="6"/>
  <c r="AD27" i="6"/>
  <c r="AC35" i="5"/>
  <c r="AD35" i="5"/>
  <c r="AD11" i="3"/>
  <c r="AB11" i="3"/>
  <c r="AC43" i="5"/>
  <c r="AD43" i="5"/>
  <c r="AB35" i="5"/>
  <c r="AD27" i="3"/>
  <c r="AC27" i="3"/>
  <c r="AD19" i="5"/>
  <c r="AC19" i="5"/>
  <c r="AC11" i="7"/>
  <c r="AD11" i="7"/>
  <c r="AD35" i="4"/>
  <c r="AC35" i="4"/>
  <c r="AD43" i="7"/>
  <c r="AC43" i="7"/>
  <c r="AC19" i="7"/>
  <c r="AD19" i="7"/>
  <c r="AD35" i="6"/>
  <c r="AC35" i="6"/>
  <c r="AB43" i="7"/>
  <c r="AB35" i="3"/>
  <c r="AB27" i="6"/>
  <c r="AC43" i="4"/>
  <c r="AD43" i="4"/>
  <c r="AB19" i="5"/>
</calcChain>
</file>

<file path=xl/comments1.xml><?xml version="1.0" encoding="utf-8"?>
<comments xmlns="http://schemas.openxmlformats.org/spreadsheetml/2006/main">
  <authors>
    <author>user1</author>
  </authors>
  <commentList>
    <comment ref="S38" authorId="0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<sst xmlns="http://schemas.openxmlformats.org/spreadsheetml/2006/main" count="3553" uniqueCount="716">
  <si>
    <r>
      <t>菜單設計者:</t>
    </r>
    <r>
      <rPr>
        <sz val="12"/>
        <rFont val="新細明體"/>
        <family val="3"/>
        <charset val="136"/>
      </rPr>
      <t>陳菁雯</t>
    </r>
    <phoneticPr fontId="6" type="noConversion"/>
  </si>
  <si>
    <t>11月30日(一)</t>
    <phoneticPr fontId="6" type="noConversion"/>
  </si>
  <si>
    <t>12月1日(二)</t>
    <phoneticPr fontId="6" type="noConversion"/>
  </si>
  <si>
    <t>12月2日(三)</t>
    <phoneticPr fontId="6" type="noConversion"/>
  </si>
  <si>
    <t>12月3日(四)</t>
    <phoneticPr fontId="6" type="noConversion"/>
  </si>
  <si>
    <t>12月4日(五)</t>
    <phoneticPr fontId="6" type="noConversion"/>
  </si>
  <si>
    <t>廠商營養師</t>
    <phoneticPr fontId="6" type="noConversion"/>
  </si>
  <si>
    <t>小米飯</t>
    <phoneticPr fontId="6" type="noConversion"/>
  </si>
  <si>
    <t>白飯</t>
    <phoneticPr fontId="6" type="noConversion"/>
  </si>
  <si>
    <t>蕎麥飯</t>
    <phoneticPr fontId="6" type="noConversion"/>
  </si>
  <si>
    <t>糙米飯</t>
    <phoneticPr fontId="6" type="noConversion"/>
  </si>
  <si>
    <t>鐵路豬排</t>
    <phoneticPr fontId="6" type="noConversion"/>
  </si>
  <si>
    <t>烤雞腿</t>
    <phoneticPr fontId="6" type="noConversion"/>
  </si>
  <si>
    <t>五味鮮菇(豆)</t>
    <phoneticPr fontId="6" type="noConversion"/>
  </si>
  <si>
    <t>花菜炒雙鮮(海)</t>
    <phoneticPr fontId="6" type="noConversion"/>
  </si>
  <si>
    <t>家常豆腐(豆)</t>
    <phoneticPr fontId="6" type="noConversion"/>
  </si>
  <si>
    <t>香菇蒸蛋</t>
    <phoneticPr fontId="6" type="noConversion"/>
  </si>
  <si>
    <t>培根洋芋(加)</t>
    <phoneticPr fontId="6" type="noConversion"/>
  </si>
  <si>
    <t>蒜茸豆干(豆)</t>
    <phoneticPr fontId="6" type="noConversion"/>
  </si>
  <si>
    <t>開陽白菜</t>
    <phoneticPr fontId="6" type="noConversion"/>
  </si>
  <si>
    <t>深色蔬菜</t>
    <phoneticPr fontId="6" type="noConversion"/>
  </si>
  <si>
    <t>淺色蔬菜</t>
    <phoneticPr fontId="6" type="noConversion"/>
  </si>
  <si>
    <t>味噌蔬菜湯</t>
    <phoneticPr fontId="6" type="noConversion"/>
  </si>
  <si>
    <t>銀蘿玉米湯</t>
    <phoneticPr fontId="6" type="noConversion"/>
  </si>
  <si>
    <t>冬瓜雞湯</t>
    <phoneticPr fontId="6" type="noConversion"/>
  </si>
  <si>
    <t>芹香結頭菜湯</t>
    <phoneticPr fontId="6" type="noConversion"/>
  </si>
  <si>
    <t>熱量:</t>
    <phoneticPr fontId="6" type="noConversion"/>
  </si>
  <si>
    <t>脂肪：</t>
  </si>
  <si>
    <t>醣類：</t>
  </si>
  <si>
    <t>蛋白質：</t>
  </si>
  <si>
    <t>廠商食品技師</t>
    <phoneticPr fontId="6" type="noConversion"/>
  </si>
  <si>
    <t>12月7日(一)</t>
    <phoneticPr fontId="6" type="noConversion"/>
  </si>
  <si>
    <t>12月8日(二)</t>
    <phoneticPr fontId="6" type="noConversion"/>
  </si>
  <si>
    <t>12月9日(三)</t>
    <phoneticPr fontId="6" type="noConversion"/>
  </si>
  <si>
    <t>12月10日(四)</t>
    <phoneticPr fontId="6" type="noConversion"/>
  </si>
  <si>
    <t>12月11日(五)</t>
    <phoneticPr fontId="6" type="noConversion"/>
  </si>
  <si>
    <t>燕麥飯</t>
    <phoneticPr fontId="6" type="noConversion"/>
  </si>
  <si>
    <t>胚芽飯</t>
    <phoneticPr fontId="6" type="noConversion"/>
  </si>
  <si>
    <t>紅燒雞翅</t>
    <phoneticPr fontId="6" type="noConversion"/>
  </si>
  <si>
    <t>五味魚(海)</t>
    <phoneticPr fontId="6" type="noConversion"/>
  </si>
  <si>
    <t>海苔炸雞(炸)</t>
    <phoneticPr fontId="6" type="noConversion"/>
  </si>
  <si>
    <t>糖醋豆包(豆)</t>
    <phoneticPr fontId="6" type="noConversion"/>
  </si>
  <si>
    <t>日式咖哩</t>
    <phoneticPr fontId="6" type="noConversion"/>
  </si>
  <si>
    <t>金茸粉絲</t>
    <phoneticPr fontId="6" type="noConversion"/>
  </si>
  <si>
    <t>五香肉燥(豆)</t>
    <phoneticPr fontId="6" type="noConversion"/>
  </si>
  <si>
    <t>大阪燒高麗</t>
    <phoneticPr fontId="6" type="noConversion"/>
  </si>
  <si>
    <t>雙花鮮菇</t>
    <phoneticPr fontId="6" type="noConversion"/>
  </si>
  <si>
    <t>烤翅腿</t>
    <phoneticPr fontId="6" type="noConversion"/>
  </si>
  <si>
    <t>田園四色</t>
    <phoneticPr fontId="6" type="noConversion"/>
  </si>
  <si>
    <t>雲茸肉絲</t>
    <phoneticPr fontId="6" type="noConversion"/>
  </si>
  <si>
    <t>烤地瓜薯條</t>
    <phoneticPr fontId="6" type="noConversion"/>
  </si>
  <si>
    <t>關東煮湯(加.豆)</t>
    <phoneticPr fontId="6" type="noConversion"/>
  </si>
  <si>
    <t>一品冬瓜湯</t>
    <phoneticPr fontId="6" type="noConversion"/>
  </si>
  <si>
    <t>刺瓜鮮菇湯</t>
    <phoneticPr fontId="6" type="noConversion"/>
  </si>
  <si>
    <t>麻油鮑菇麵線湯</t>
    <phoneticPr fontId="6" type="noConversion"/>
  </si>
  <si>
    <t>午餐秘書</t>
    <phoneticPr fontId="6" type="noConversion"/>
  </si>
  <si>
    <t>12月14日(一)</t>
    <phoneticPr fontId="6" type="noConversion"/>
  </si>
  <si>
    <t>12月15日(二)</t>
    <phoneticPr fontId="6" type="noConversion"/>
  </si>
  <si>
    <t>12月16日(三)</t>
    <phoneticPr fontId="6" type="noConversion"/>
  </si>
  <si>
    <t>12月17日(四)</t>
    <phoneticPr fontId="6" type="noConversion"/>
  </si>
  <si>
    <t>12月18日(五)</t>
    <phoneticPr fontId="6" type="noConversion"/>
  </si>
  <si>
    <t>沙茶肉片</t>
    <phoneticPr fontId="6" type="noConversion"/>
  </si>
  <si>
    <t>烤雞排</t>
    <phoneticPr fontId="6" type="noConversion"/>
  </si>
  <si>
    <t>淋汁豬排</t>
    <phoneticPr fontId="6" type="noConversion"/>
  </si>
  <si>
    <t>麻油雞</t>
    <phoneticPr fontId="6" type="noConversion"/>
  </si>
  <si>
    <t>玉米滑蛋</t>
    <phoneticPr fontId="6" type="noConversion"/>
  </si>
  <si>
    <t>回鍋干片(豆)</t>
    <phoneticPr fontId="6" type="noConversion"/>
  </si>
  <si>
    <t>奶油花椰</t>
    <phoneticPr fontId="6" type="noConversion"/>
  </si>
  <si>
    <t>蕪菁總匯(加)</t>
    <phoneticPr fontId="6" type="noConversion"/>
  </si>
  <si>
    <t>高麗炒豆皮(豆)</t>
    <phoneticPr fontId="6" type="noConversion"/>
  </si>
  <si>
    <t>拌三絲(豆)</t>
    <phoneticPr fontId="6" type="noConversion"/>
  </si>
  <si>
    <t>白菜滷</t>
    <phoneticPr fontId="6" type="noConversion"/>
  </si>
  <si>
    <t>肉燥滷蛋</t>
    <phoneticPr fontId="6" type="noConversion"/>
  </si>
  <si>
    <t>紫菜蛋花湯</t>
    <phoneticPr fontId="6" type="noConversion"/>
  </si>
  <si>
    <t>營養豆薯湯</t>
    <phoneticPr fontId="6" type="noConversion"/>
  </si>
  <si>
    <t>鮮蔬粉絲湯</t>
    <phoneticPr fontId="6" type="noConversion"/>
  </si>
  <si>
    <t>蘿蔔雞湯</t>
    <phoneticPr fontId="6" type="noConversion"/>
  </si>
  <si>
    <t>學校護理師</t>
    <phoneticPr fontId="6" type="noConversion"/>
  </si>
  <si>
    <t>12月21日(一)</t>
    <phoneticPr fontId="6" type="noConversion"/>
  </si>
  <si>
    <t>12月22日(二)</t>
    <phoneticPr fontId="6" type="noConversion"/>
  </si>
  <si>
    <t>12月23日(三)</t>
    <phoneticPr fontId="6" type="noConversion"/>
  </si>
  <si>
    <t>12月24日(四)</t>
    <phoneticPr fontId="6" type="noConversion"/>
  </si>
  <si>
    <t>12月25日(五)</t>
    <phoneticPr fontId="6" type="noConversion"/>
  </si>
  <si>
    <t>蔥燒雞丁</t>
    <phoneticPr fontId="6" type="noConversion"/>
  </si>
  <si>
    <t>咕咾肉</t>
    <phoneticPr fontId="6" type="noConversion"/>
  </si>
  <si>
    <t>香酥雞腿(炸)</t>
    <phoneticPr fontId="6" type="noConversion"/>
  </si>
  <si>
    <t>淋汁魚(海)</t>
    <phoneticPr fontId="6" type="noConversion"/>
  </si>
  <si>
    <t>紅燒肉</t>
    <phoneticPr fontId="6" type="noConversion"/>
  </si>
  <si>
    <t>紅絲炒蛋</t>
    <phoneticPr fontId="6" type="noConversion"/>
  </si>
  <si>
    <t>客家小炒(豆)</t>
    <phoneticPr fontId="6" type="noConversion"/>
  </si>
  <si>
    <t>泰式打拋肉</t>
    <phoneticPr fontId="6" type="noConversion"/>
  </si>
  <si>
    <t>番茄炒蛋</t>
    <phoneticPr fontId="6" type="noConversion"/>
  </si>
  <si>
    <t>玉米炒雪蓮子</t>
    <phoneticPr fontId="6" type="noConversion"/>
  </si>
  <si>
    <t>小瓜鮮菇</t>
    <phoneticPr fontId="6" type="noConversion"/>
  </si>
  <si>
    <t>佛跳牆</t>
    <phoneticPr fontId="6" type="noConversion"/>
  </si>
  <si>
    <t>金菇冬瓜</t>
    <phoneticPr fontId="6" type="noConversion"/>
  </si>
  <si>
    <t>螞蟻上樹</t>
    <phoneticPr fontId="6" type="noConversion"/>
  </si>
  <si>
    <t>主任</t>
    <phoneticPr fontId="6" type="noConversion"/>
  </si>
  <si>
    <t>鮮菇湯</t>
    <phoneticPr fontId="6" type="noConversion"/>
  </si>
  <si>
    <t>馬鈴薯營養湯</t>
    <phoneticPr fontId="6" type="noConversion"/>
  </si>
  <si>
    <t>結頭菜排骨湯</t>
    <phoneticPr fontId="6" type="noConversion"/>
  </si>
  <si>
    <t>日式味噌湯(豆)</t>
    <phoneticPr fontId="6" type="noConversion"/>
  </si>
  <si>
    <t>12月28日(一)</t>
    <phoneticPr fontId="6" type="noConversion"/>
  </si>
  <si>
    <t>12月29日(二)</t>
    <phoneticPr fontId="6" type="noConversion"/>
  </si>
  <si>
    <t>12月30日(三)</t>
    <phoneticPr fontId="6" type="noConversion"/>
  </si>
  <si>
    <t>12月31日(四)</t>
    <phoneticPr fontId="6" type="noConversion"/>
  </si>
  <si>
    <t>1月1日(五)</t>
    <phoneticPr fontId="6" type="noConversion"/>
  </si>
  <si>
    <t>元</t>
    <phoneticPr fontId="6" type="noConversion"/>
  </si>
  <si>
    <t>京醬肉絲</t>
    <phoneticPr fontId="6" type="noConversion"/>
  </si>
  <si>
    <t>豆乳雞(炸)</t>
    <phoneticPr fontId="6" type="noConversion"/>
  </si>
  <si>
    <t>醬燒大排</t>
    <phoneticPr fontId="6" type="noConversion"/>
  </si>
  <si>
    <t>紅燒魚丁(海)</t>
    <phoneticPr fontId="6" type="noConversion"/>
  </si>
  <si>
    <t>旦</t>
    <phoneticPr fontId="6" type="noConversion"/>
  </si>
  <si>
    <t>校長</t>
    <phoneticPr fontId="6" type="noConversion"/>
  </si>
  <si>
    <t>豆皮炒蛋(豆)</t>
    <phoneticPr fontId="6" type="noConversion"/>
  </si>
  <si>
    <t>麻婆豆腐(豆)</t>
    <phoneticPr fontId="6" type="noConversion"/>
  </si>
  <si>
    <t>沙茶高麗</t>
    <phoneticPr fontId="6" type="noConversion"/>
  </si>
  <si>
    <t>放</t>
    <phoneticPr fontId="6" type="noConversion"/>
  </si>
  <si>
    <t>脆炒雙花</t>
    <phoneticPr fontId="6" type="noConversion"/>
  </si>
  <si>
    <t>開陽蘿蔔</t>
    <phoneticPr fontId="6" type="noConversion"/>
  </si>
  <si>
    <t>鐵板銀芽</t>
    <phoneticPr fontId="6" type="noConversion"/>
  </si>
  <si>
    <t>假</t>
    <phoneticPr fontId="6" type="noConversion"/>
  </si>
  <si>
    <t>一</t>
    <phoneticPr fontId="6" type="noConversion"/>
  </si>
  <si>
    <t>南瓜濃湯(芡)</t>
    <phoneticPr fontId="6" type="noConversion"/>
  </si>
  <si>
    <t>清燉冬瓜湯</t>
    <phoneticPr fontId="6" type="noConversion"/>
  </si>
  <si>
    <t>土瓶蒸湯</t>
    <phoneticPr fontId="6" type="noConversion"/>
  </si>
  <si>
    <t>鮮菇白菜湯</t>
    <phoneticPr fontId="6" type="noConversion"/>
  </si>
  <si>
    <t>天</t>
    <phoneticPr fontId="6" type="noConversion"/>
  </si>
  <si>
    <t>12月第一週菜單明細(國小-玉美生技股份有限公司)</t>
    <phoneticPr fontId="6" type="noConversion"/>
  </si>
  <si>
    <t>食材以可食量標示</t>
    <phoneticPr fontId="6" type="noConversion"/>
  </si>
  <si>
    <t>日期</t>
  </si>
  <si>
    <t>星期</t>
  </si>
  <si>
    <t>主食</t>
  </si>
  <si>
    <t>備註</t>
    <phoneticPr fontId="6" type="noConversion"/>
  </si>
  <si>
    <t>個人量(克)</t>
    <phoneticPr fontId="6" type="noConversion"/>
  </si>
  <si>
    <t>主菜</t>
  </si>
  <si>
    <t>副菜</t>
  </si>
  <si>
    <t>湯</t>
  </si>
  <si>
    <t>營養分析</t>
  </si>
  <si>
    <t>食物類別</t>
    <phoneticPr fontId="6" type="noConversion"/>
  </si>
  <si>
    <t>份數</t>
    <phoneticPr fontId="6" type="noConversion"/>
  </si>
  <si>
    <t>醣類：</t>
    <phoneticPr fontId="6" type="noConversion"/>
  </si>
  <si>
    <t>主食類</t>
    <phoneticPr fontId="6" type="noConversion"/>
  </si>
  <si>
    <t>蛋白質</t>
    <phoneticPr fontId="6" type="noConversion"/>
  </si>
  <si>
    <t>脂肪</t>
    <phoneticPr fontId="6" type="noConversion"/>
  </si>
  <si>
    <t>醣類</t>
    <phoneticPr fontId="6" type="noConversion"/>
  </si>
  <si>
    <t>熱量</t>
    <phoneticPr fontId="6" type="noConversion"/>
  </si>
  <si>
    <t>月</t>
  </si>
  <si>
    <t>豆魚肉蛋類</t>
    <phoneticPr fontId="6" type="noConversion"/>
  </si>
  <si>
    <t>主食</t>
    <phoneticPr fontId="6" type="noConversion"/>
  </si>
  <si>
    <t>脂肪：</t>
    <phoneticPr fontId="6" type="noConversion"/>
  </si>
  <si>
    <t>蔬菜類</t>
    <phoneticPr fontId="6" type="noConversion"/>
  </si>
  <si>
    <t>肉</t>
    <phoneticPr fontId="6" type="noConversion"/>
  </si>
  <si>
    <t xml:space="preserve"> </t>
    <phoneticPr fontId="6" type="noConversion"/>
  </si>
  <si>
    <t>日</t>
  </si>
  <si>
    <t>油脂類</t>
    <phoneticPr fontId="6" type="noConversion"/>
  </si>
  <si>
    <t>菜</t>
    <phoneticPr fontId="6" type="noConversion"/>
  </si>
  <si>
    <t>星期一</t>
    <phoneticPr fontId="6" type="noConversion"/>
  </si>
  <si>
    <t>蛋白質：</t>
    <phoneticPr fontId="6" type="noConversion"/>
  </si>
  <si>
    <t>水果類</t>
    <phoneticPr fontId="6" type="noConversion"/>
  </si>
  <si>
    <t>油</t>
    <phoneticPr fontId="6" type="noConversion"/>
  </si>
  <si>
    <t>奶類</t>
    <phoneticPr fontId="6" type="noConversion"/>
  </si>
  <si>
    <t>水果</t>
    <phoneticPr fontId="6" type="noConversion"/>
  </si>
  <si>
    <t>餐數</t>
    <phoneticPr fontId="6" type="noConversion"/>
  </si>
  <si>
    <t>熱量：</t>
  </si>
  <si>
    <t>蒸</t>
    <phoneticPr fontId="6" type="noConversion"/>
  </si>
  <si>
    <t>滷</t>
    <phoneticPr fontId="6" type="noConversion"/>
  </si>
  <si>
    <t>煮</t>
    <phoneticPr fontId="6" type="noConversion"/>
  </si>
  <si>
    <t>川燙</t>
    <phoneticPr fontId="6" type="noConversion"/>
  </si>
  <si>
    <t>白米</t>
    <phoneticPr fontId="6" type="noConversion"/>
  </si>
  <si>
    <t>里肌肉排</t>
    <phoneticPr fontId="6" type="noConversion"/>
  </si>
  <si>
    <t>杏鮑菇</t>
    <phoneticPr fontId="6" type="noConversion"/>
  </si>
  <si>
    <t>馬鈴薯</t>
    <phoneticPr fontId="6" type="noConversion"/>
  </si>
  <si>
    <t>青菜</t>
    <phoneticPr fontId="6" type="noConversion"/>
  </si>
  <si>
    <t>高麗菜</t>
    <phoneticPr fontId="6" type="noConversion"/>
  </si>
  <si>
    <t>洋蔥</t>
    <phoneticPr fontId="6" type="noConversion"/>
  </si>
  <si>
    <t>西芹</t>
    <phoneticPr fontId="6" type="noConversion"/>
  </si>
  <si>
    <t>玉米粒</t>
    <phoneticPr fontId="6" type="noConversion"/>
  </si>
  <si>
    <t>豆干片</t>
    <phoneticPr fontId="6" type="noConversion"/>
  </si>
  <si>
    <t>豆</t>
    <phoneticPr fontId="6" type="noConversion"/>
  </si>
  <si>
    <t>培根絲</t>
    <phoneticPr fontId="6" type="noConversion"/>
  </si>
  <si>
    <t>加</t>
    <phoneticPr fontId="6" type="noConversion"/>
  </si>
  <si>
    <t>味噌</t>
    <phoneticPr fontId="6" type="noConversion"/>
  </si>
  <si>
    <t>星期二</t>
    <phoneticPr fontId="6" type="noConversion"/>
  </si>
  <si>
    <t>胡蘿蔔</t>
    <phoneticPr fontId="6" type="noConversion"/>
  </si>
  <si>
    <t>乾海帶芽</t>
    <phoneticPr fontId="6" type="noConversion"/>
  </si>
  <si>
    <t>毛豆</t>
    <phoneticPr fontId="6" type="noConversion"/>
  </si>
  <si>
    <t>烤</t>
    <phoneticPr fontId="6" type="noConversion"/>
  </si>
  <si>
    <t>炒</t>
    <phoneticPr fontId="6" type="noConversion"/>
  </si>
  <si>
    <t>雞腿</t>
  </si>
  <si>
    <t>花椰菜</t>
    <phoneticPr fontId="6" type="noConversion"/>
  </si>
  <si>
    <t>豆干</t>
    <phoneticPr fontId="6" type="noConversion"/>
  </si>
  <si>
    <t>白蘿蔔</t>
    <phoneticPr fontId="6" type="noConversion"/>
  </si>
  <si>
    <t>青豆仁</t>
    <phoneticPr fontId="6" type="noConversion"/>
  </si>
  <si>
    <t>刻花魷魚</t>
    <phoneticPr fontId="6" type="noConversion"/>
  </si>
  <si>
    <t>海</t>
    <phoneticPr fontId="6" type="noConversion"/>
  </si>
  <si>
    <t>蒜泥</t>
    <phoneticPr fontId="6" type="noConversion"/>
  </si>
  <si>
    <t>星期三</t>
    <phoneticPr fontId="6" type="noConversion"/>
  </si>
  <si>
    <t>肉片</t>
    <phoneticPr fontId="6" type="noConversion"/>
  </si>
  <si>
    <t>雞肉丁</t>
    <phoneticPr fontId="6" type="noConversion"/>
  </si>
  <si>
    <t>炸</t>
    <phoneticPr fontId="6" type="noConversion"/>
  </si>
  <si>
    <t>虱目魚柳</t>
    <phoneticPr fontId="6" type="noConversion"/>
  </si>
  <si>
    <t>盤裝豆腐</t>
    <phoneticPr fontId="6" type="noConversion"/>
  </si>
  <si>
    <t>大白菜</t>
    <phoneticPr fontId="6" type="noConversion"/>
  </si>
  <si>
    <t>冬瓜</t>
    <phoneticPr fontId="6" type="noConversion"/>
  </si>
  <si>
    <t>蕎麥</t>
    <phoneticPr fontId="6" type="noConversion"/>
  </si>
  <si>
    <t>絞肉</t>
    <phoneticPr fontId="6" type="noConversion"/>
  </si>
  <si>
    <t>胡蘿蔔</t>
  </si>
  <si>
    <t>乾木耳絲</t>
    <phoneticPr fontId="6" type="noConversion"/>
  </si>
  <si>
    <t>鴻喜菇</t>
    <phoneticPr fontId="6" type="noConversion"/>
  </si>
  <si>
    <t>星期四</t>
    <phoneticPr fontId="6" type="noConversion"/>
  </si>
  <si>
    <t>蝦皮</t>
    <phoneticPr fontId="6" type="noConversion"/>
  </si>
  <si>
    <t>薑絲</t>
    <phoneticPr fontId="6" type="noConversion"/>
  </si>
  <si>
    <t>全蛋液</t>
    <phoneticPr fontId="6" type="noConversion"/>
  </si>
  <si>
    <t>大黃瓜</t>
    <phoneticPr fontId="6" type="noConversion"/>
  </si>
  <si>
    <t>結頭菜</t>
    <phoneticPr fontId="6" type="noConversion"/>
  </si>
  <si>
    <t>糙米</t>
    <phoneticPr fontId="6" type="noConversion"/>
  </si>
  <si>
    <t>生香菇</t>
  </si>
  <si>
    <t>龍骨丁</t>
  </si>
  <si>
    <t>彩色甜椒</t>
    <phoneticPr fontId="6" type="noConversion"/>
  </si>
  <si>
    <t>芹菜</t>
    <phoneticPr fontId="6" type="noConversion"/>
  </si>
  <si>
    <t>星期五</t>
    <phoneticPr fontId="6" type="noConversion"/>
  </si>
  <si>
    <t>12月第二週菜單明細(國小-玉美生技股份有限公司)</t>
    <phoneticPr fontId="6" type="noConversion"/>
  </si>
  <si>
    <t>雞翅</t>
    <phoneticPr fontId="6" type="noConversion"/>
  </si>
  <si>
    <t>豆包</t>
    <phoneticPr fontId="6" type="noConversion"/>
  </si>
  <si>
    <t>小米</t>
    <phoneticPr fontId="6" type="noConversion"/>
  </si>
  <si>
    <t>青蔥</t>
    <phoneticPr fontId="6" type="noConversion"/>
  </si>
  <si>
    <t>青花菜</t>
    <phoneticPr fontId="6" type="noConversion"/>
  </si>
  <si>
    <t>金絲菇</t>
    <phoneticPr fontId="6" type="noConversion"/>
  </si>
  <si>
    <t>彩色甜椒</t>
  </si>
  <si>
    <t>魚丁</t>
    <phoneticPr fontId="6" type="noConversion"/>
  </si>
  <si>
    <t>翅小腿</t>
    <phoneticPr fontId="6" type="noConversion"/>
  </si>
  <si>
    <t>海帶絲</t>
    <phoneticPr fontId="6" type="noConversion"/>
  </si>
  <si>
    <t>油腐丁</t>
    <phoneticPr fontId="6" type="noConversion"/>
  </si>
  <si>
    <t>咖哩粉</t>
    <phoneticPr fontId="6" type="noConversion"/>
  </si>
  <si>
    <t>豬肉丁</t>
    <phoneticPr fontId="6" type="noConversion"/>
  </si>
  <si>
    <t>豆薯</t>
    <phoneticPr fontId="6" type="noConversion"/>
  </si>
  <si>
    <t>冬粉</t>
    <phoneticPr fontId="6" type="noConversion"/>
  </si>
  <si>
    <t>小黃瓜</t>
    <phoneticPr fontId="6" type="noConversion"/>
  </si>
  <si>
    <t>黑蠔菇</t>
    <phoneticPr fontId="6" type="noConversion"/>
  </si>
  <si>
    <t>木耳絲</t>
    <phoneticPr fontId="6" type="noConversion"/>
  </si>
  <si>
    <t>雞丁</t>
    <phoneticPr fontId="6" type="noConversion"/>
  </si>
  <si>
    <t>豆干丁</t>
    <phoneticPr fontId="6" type="noConversion"/>
  </si>
  <si>
    <t>海苔粉</t>
    <phoneticPr fontId="6" type="noConversion"/>
  </si>
  <si>
    <t>豬肉絲</t>
    <phoneticPr fontId="6" type="noConversion"/>
  </si>
  <si>
    <t>雪白菇</t>
    <phoneticPr fontId="6" type="noConversion"/>
  </si>
  <si>
    <t>油蔥酥</t>
    <phoneticPr fontId="6" type="noConversion"/>
  </si>
  <si>
    <t>肉絲</t>
    <phoneticPr fontId="6" type="noConversion"/>
  </si>
  <si>
    <t>豬柳</t>
    <phoneticPr fontId="6" type="noConversion"/>
  </si>
  <si>
    <t>地瓜條</t>
    <phoneticPr fontId="6" type="noConversion"/>
  </si>
  <si>
    <t>胚芽米</t>
    <phoneticPr fontId="6" type="noConversion"/>
  </si>
  <si>
    <t>三色丁</t>
    <phoneticPr fontId="6" type="noConversion"/>
  </si>
  <si>
    <t>麵線</t>
    <phoneticPr fontId="6" type="noConversion"/>
  </si>
  <si>
    <t>柴魚片</t>
    <phoneticPr fontId="6" type="noConversion"/>
  </si>
  <si>
    <t>麻油</t>
    <phoneticPr fontId="6" type="noConversion"/>
  </si>
  <si>
    <t>12月第三週菜單明細(國小-玉美生技股份有限公司)</t>
    <phoneticPr fontId="6" type="noConversion"/>
  </si>
  <si>
    <t>豬肉片</t>
    <phoneticPr fontId="6" type="noConversion"/>
  </si>
  <si>
    <t>紅麵線</t>
    <phoneticPr fontId="6" type="noConversion"/>
  </si>
  <si>
    <t>豆干絲</t>
    <phoneticPr fontId="6" type="noConversion"/>
  </si>
  <si>
    <t>筍絲</t>
    <phoneticPr fontId="6" type="noConversion"/>
  </si>
  <si>
    <t>彩椒</t>
    <phoneticPr fontId="6" type="noConversion"/>
  </si>
  <si>
    <t>雞排</t>
    <phoneticPr fontId="6" type="noConversion"/>
  </si>
  <si>
    <t>燕麥</t>
    <phoneticPr fontId="6" type="noConversion"/>
  </si>
  <si>
    <t>紫菜</t>
    <phoneticPr fontId="6" type="noConversion"/>
  </si>
  <si>
    <t>醃</t>
    <phoneticPr fontId="6" type="noConversion"/>
  </si>
  <si>
    <t>魷魚羹</t>
    <phoneticPr fontId="6" type="noConversion"/>
  </si>
  <si>
    <t>沙茶醬</t>
    <phoneticPr fontId="6" type="noConversion"/>
  </si>
  <si>
    <t>白煮蛋</t>
  </si>
  <si>
    <t>豬肉絲</t>
  </si>
  <si>
    <t>薑片</t>
    <phoneticPr fontId="6" type="noConversion"/>
  </si>
  <si>
    <t>魚卵卷</t>
    <phoneticPr fontId="6" type="noConversion"/>
  </si>
  <si>
    <t>乾木耳絲</t>
  </si>
  <si>
    <t>豆皮</t>
    <phoneticPr fontId="6" type="noConversion"/>
  </si>
  <si>
    <t>12月第四週菜單明細(國小-玉美生技股份有限公司)</t>
    <phoneticPr fontId="6" type="noConversion"/>
  </si>
  <si>
    <t>湯圓</t>
    <phoneticPr fontId="6" type="noConversion"/>
  </si>
  <si>
    <t>玉米筍</t>
    <phoneticPr fontId="6" type="noConversion"/>
  </si>
  <si>
    <t>米粉</t>
    <phoneticPr fontId="6" type="noConversion"/>
  </si>
  <si>
    <t>香菇絲</t>
    <phoneticPr fontId="6" type="noConversion"/>
  </si>
  <si>
    <t>肉丁</t>
    <phoneticPr fontId="6" type="noConversion"/>
  </si>
  <si>
    <t>芋頭</t>
    <phoneticPr fontId="6" type="noConversion"/>
  </si>
  <si>
    <t>排骨丁</t>
    <phoneticPr fontId="6" type="noConversion"/>
  </si>
  <si>
    <t>乾魷魚</t>
    <phoneticPr fontId="6" type="noConversion"/>
  </si>
  <si>
    <t>香菇</t>
    <phoneticPr fontId="6" type="noConversion"/>
  </si>
  <si>
    <t>雞腿</t>
    <phoneticPr fontId="6" type="noConversion"/>
  </si>
  <si>
    <t>九層塔</t>
    <phoneticPr fontId="6" type="noConversion"/>
  </si>
  <si>
    <t>紅番茄</t>
    <phoneticPr fontId="6" type="noConversion"/>
  </si>
  <si>
    <t>龍骨丁</t>
    <phoneticPr fontId="6" type="noConversion"/>
  </si>
  <si>
    <t>豆腐</t>
    <phoneticPr fontId="6" type="noConversion"/>
  </si>
  <si>
    <t>洋蔥絲</t>
    <phoneticPr fontId="6" type="noConversion"/>
  </si>
  <si>
    <t>雪蓮子</t>
    <phoneticPr fontId="6" type="noConversion"/>
  </si>
  <si>
    <t>海帶芽</t>
    <phoneticPr fontId="6" type="noConversion"/>
  </si>
  <si>
    <t>12月第五週菜單明細(國小-玉美生技股份有限公司)</t>
    <phoneticPr fontId="6" type="noConversion"/>
  </si>
  <si>
    <t>南瓜</t>
    <phoneticPr fontId="6" type="noConversion"/>
  </si>
  <si>
    <t>豬排</t>
    <phoneticPr fontId="6" type="noConversion"/>
  </si>
  <si>
    <t>筍干</t>
    <phoneticPr fontId="6" type="noConversion"/>
  </si>
  <si>
    <t>海茸</t>
    <phoneticPr fontId="6" type="noConversion"/>
  </si>
  <si>
    <t>鯰魚丁</t>
    <phoneticPr fontId="6" type="noConversion"/>
  </si>
  <si>
    <t>綠豆芽</t>
    <phoneticPr fontId="6" type="noConversion"/>
  </si>
  <si>
    <t>韭菜</t>
    <phoneticPr fontId="6" type="noConversion"/>
  </si>
  <si>
    <t>日式烏龍麵</t>
  </si>
  <si>
    <t>義大利肉醬麵</t>
  </si>
  <si>
    <t>肉鬆炒飯</t>
  </si>
  <si>
    <t>烏龍麵</t>
    <phoneticPr fontId="6" type="noConversion"/>
  </si>
  <si>
    <t>雞排</t>
    <phoneticPr fontId="3" type="noConversion"/>
  </si>
  <si>
    <t>煉乳銀絲卷(冷)</t>
    <phoneticPr fontId="3" type="noConversion"/>
  </si>
  <si>
    <t>銀絲卷</t>
    <phoneticPr fontId="6" type="noConversion"/>
  </si>
  <si>
    <t>骰子豬</t>
  </si>
  <si>
    <t>洋蔥豬柳*</t>
    <phoneticPr fontId="6" type="noConversion"/>
  </si>
  <si>
    <t>焗烤洋芋</t>
    <phoneticPr fontId="3" type="noConversion"/>
  </si>
  <si>
    <t>清蒸肉圓(加)</t>
    <phoneticPr fontId="3" type="noConversion"/>
  </si>
  <si>
    <t>椒鹽魚柳(海炸)</t>
    <phoneticPr fontId="6" type="noConversion"/>
  </si>
  <si>
    <t>香酥魚排(海炸)</t>
    <phoneticPr fontId="6" type="noConversion"/>
  </si>
  <si>
    <t>肉鬆</t>
    <phoneticPr fontId="6" type="noConversion"/>
  </si>
  <si>
    <t>大滷湯(芡)</t>
    <phoneticPr fontId="6" type="noConversion"/>
  </si>
  <si>
    <t>白油麵</t>
    <phoneticPr fontId="6" type="noConversion"/>
  </si>
  <si>
    <t>番茄</t>
    <phoneticPr fontId="6" type="noConversion"/>
  </si>
  <si>
    <t>魚排</t>
    <phoneticPr fontId="3" type="noConversion"/>
  </si>
  <si>
    <t>乳酪絲</t>
    <phoneticPr fontId="3" type="noConversion"/>
  </si>
  <si>
    <t>肉圓</t>
    <phoneticPr fontId="6" type="noConversion"/>
  </si>
  <si>
    <t>醃</t>
    <phoneticPr fontId="3" type="noConversion"/>
  </si>
  <si>
    <t>麵線糊(芡醃)</t>
    <phoneticPr fontId="6" type="noConversion"/>
  </si>
  <si>
    <t>沙茶魷魚羹(加.醃)</t>
    <phoneticPr fontId="6" type="noConversion"/>
  </si>
  <si>
    <t>筍干燒肉(醃)</t>
    <phoneticPr fontId="6" type="noConversion"/>
  </si>
  <si>
    <r>
      <t>新港國小-玉美</t>
    </r>
    <r>
      <rPr>
        <b/>
        <sz val="14"/>
        <rFont val="新細明體"/>
        <family val="3"/>
        <charset val="136"/>
      </rPr>
      <t>生技</t>
    </r>
    <r>
      <rPr>
        <b/>
        <sz val="14"/>
        <rFont val="華康POP1體W5(P)"/>
        <family val="3"/>
        <charset val="136"/>
      </rPr>
      <t>股份有限公司菜單</t>
    </r>
    <phoneticPr fontId="6" type="noConversion"/>
  </si>
  <si>
    <t>古早味雞肉飯</t>
  </si>
  <si>
    <t>雞肉絲</t>
    <phoneticPr fontId="6" type="noConversion"/>
  </si>
  <si>
    <t>紅蔥頭末</t>
    <phoneticPr fontId="6" type="noConversion"/>
  </si>
  <si>
    <t>鹹湯圓(冷)</t>
    <phoneticPr fontId="6" type="noConversion"/>
  </si>
  <si>
    <t>鮮枝卷</t>
    <phoneticPr fontId="3" type="noConversion"/>
  </si>
  <si>
    <t>燒賣</t>
    <phoneticPr fontId="3" type="noConversion"/>
  </si>
  <si>
    <t>地瓜片</t>
    <phoneticPr fontId="3" type="noConversion"/>
  </si>
  <si>
    <t>椒鹽杏鮑菇</t>
    <phoneticPr fontId="3" type="noConversion"/>
  </si>
  <si>
    <t>海苔丸</t>
    <phoneticPr fontId="3" type="noConversion"/>
  </si>
  <si>
    <t>加菜</t>
    <phoneticPr fontId="6" type="noConversion"/>
  </si>
  <si>
    <t>香酥魚排(海炸加)</t>
    <phoneticPr fontId="6" type="noConversion"/>
  </si>
  <si>
    <t>海加</t>
    <phoneticPr fontId="6" type="noConversion"/>
  </si>
  <si>
    <t>\</t>
    <phoneticPr fontId="6" type="noConversion"/>
  </si>
  <si>
    <t>熱量:</t>
    <phoneticPr fontId="6" type="noConversion"/>
  </si>
  <si>
    <t>鮮蔬肉絲湯</t>
    <phoneticPr fontId="6" type="noConversion"/>
  </si>
  <si>
    <t>筍香金菇湯</t>
    <phoneticPr fontId="6" type="noConversion"/>
  </si>
  <si>
    <t>紫菜蛋花湯</t>
    <phoneticPr fontId="6" type="noConversion"/>
  </si>
  <si>
    <t>蔬菜味噌湯</t>
    <phoneticPr fontId="6" type="noConversion"/>
  </si>
  <si>
    <t>深色蔬菜</t>
    <phoneticPr fontId="6" type="noConversion"/>
  </si>
  <si>
    <t>淺色蔬菜</t>
    <phoneticPr fontId="6" type="noConversion"/>
  </si>
  <si>
    <t xml:space="preserve">   暖暖關東煮(豆)</t>
    <phoneticPr fontId="6" type="noConversion"/>
  </si>
  <si>
    <t>醬炒寬粉</t>
    <phoneticPr fontId="6" type="noConversion"/>
  </si>
  <si>
    <t xml:space="preserve">  苔絲花枝丸(加)+金菇玉米</t>
    <phoneticPr fontId="6" type="noConversion"/>
  </si>
  <si>
    <t xml:space="preserve">  港式蘿蔔糕(冷)</t>
    <phoneticPr fontId="6" type="noConversion"/>
  </si>
  <si>
    <t xml:space="preserve">   香酥柳葉魚(炸海加)</t>
    <phoneticPr fontId="6" type="noConversion"/>
  </si>
  <si>
    <t>醬汁滷蛋</t>
    <phoneticPr fontId="6" type="noConversion"/>
  </si>
  <si>
    <t xml:space="preserve"> 北方豆腐煲(豆)</t>
    <phoneticPr fontId="6" type="noConversion"/>
  </si>
  <si>
    <t xml:space="preserve">聰明小魚蛋(海) </t>
    <phoneticPr fontId="6" type="noConversion"/>
  </si>
  <si>
    <t>生爆鹽煎肉</t>
    <phoneticPr fontId="6" type="noConversion"/>
  </si>
  <si>
    <t xml:space="preserve"> 美味雞腿排</t>
    <phoneticPr fontId="6" type="noConversion"/>
  </si>
  <si>
    <t xml:space="preserve">  瓜仔雞(醃)</t>
    <phoneticPr fontId="6" type="noConversion"/>
  </si>
  <si>
    <t xml:space="preserve">  洋芋燉肉 </t>
    <phoneticPr fontId="6" type="noConversion"/>
  </si>
  <si>
    <t>什穀Q飯</t>
    <phoneticPr fontId="6" type="noConversion"/>
  </si>
  <si>
    <t>香Q米飯</t>
    <phoneticPr fontId="6" type="noConversion"/>
  </si>
  <si>
    <t>地瓜小米飯</t>
    <phoneticPr fontId="6" type="noConversion"/>
  </si>
  <si>
    <r>
      <rPr>
        <sz val="8"/>
        <rFont val="細明體"/>
        <family val="3"/>
        <charset val="136"/>
      </rPr>
      <t>＊菜單設計者：曾富美</t>
    </r>
    <r>
      <rPr>
        <sz val="8"/>
        <rFont val="Arial"/>
        <family val="2"/>
      </rPr>
      <t xml:space="preserve"> </t>
    </r>
    <r>
      <rPr>
        <sz val="8"/>
        <rFont val="細明體"/>
        <family val="3"/>
        <charset val="136"/>
      </rPr>
      <t>營養師</t>
    </r>
    <r>
      <rPr>
        <sz val="8"/>
        <rFont val="Arial"/>
        <family val="2"/>
      </rPr>
      <t xml:space="preserve">                                                                                                                      </t>
    </r>
    <r>
      <rPr>
        <sz val="8"/>
        <rFont val="細明體"/>
        <family val="3"/>
        <charset val="136"/>
      </rPr>
      <t>＊專線：</t>
    </r>
    <r>
      <rPr>
        <sz val="8"/>
        <rFont val="Arial"/>
        <family val="2"/>
      </rPr>
      <t>7363303</t>
    </r>
    <r>
      <rPr>
        <sz val="8"/>
        <rFont val="細明體"/>
        <family val="3"/>
        <charset val="136"/>
      </rPr>
      <t>＊</t>
    </r>
    <r>
      <rPr>
        <sz val="8"/>
        <color indexed="14"/>
        <rFont val="Arial"/>
        <family val="2"/>
      </rPr>
      <t xml:space="preserve"> (</t>
    </r>
    <r>
      <rPr>
        <sz val="8"/>
        <color indexed="14"/>
        <rFont val="細明體"/>
        <family val="3"/>
        <charset val="136"/>
      </rPr>
      <t>新港國小菜單</t>
    </r>
    <r>
      <rPr>
        <sz val="8"/>
        <color indexed="14"/>
        <rFont val="Arial"/>
        <family val="2"/>
      </rPr>
      <t xml:space="preserve">)   </t>
    </r>
    <r>
      <rPr>
        <sz val="8"/>
        <rFont val="Arial"/>
        <family val="2"/>
      </rPr>
      <t xml:space="preserve">                                                                                                                  </t>
    </r>
    <r>
      <rPr>
        <sz val="8"/>
        <rFont val="細明體"/>
        <family val="3"/>
        <charset val="136"/>
      </rPr>
      <t>＊國華</t>
    </r>
    <r>
      <rPr>
        <sz val="8"/>
        <rFont val="Arial"/>
        <family val="2"/>
      </rPr>
      <t>E-mail</t>
    </r>
    <r>
      <rPr>
        <sz val="8"/>
        <rFont val="細明體"/>
        <family val="3"/>
        <charset val="136"/>
      </rPr>
      <t>：</t>
    </r>
    <r>
      <rPr>
        <sz val="8"/>
        <rFont val="Arial"/>
        <family val="2"/>
      </rPr>
      <t xml:space="preserve">kuohow.food@gmail.com                                                                                                                            </t>
    </r>
    <r>
      <rPr>
        <sz val="8"/>
        <rFont val="細明體"/>
        <family val="3"/>
        <charset val="136"/>
      </rPr>
      <t>＊飯菜不足或用餐有任何問題，請洽服務人員哦！！</t>
    </r>
    <r>
      <rPr>
        <sz val="8"/>
        <rFont val="Arial"/>
        <family val="2"/>
      </rPr>
      <t xml:space="preserve">    </t>
    </r>
    <r>
      <rPr>
        <sz val="8"/>
        <color indexed="14"/>
        <rFont val="Arial"/>
        <family val="2"/>
      </rPr>
      <t xml:space="preserve"> 109.12</t>
    </r>
    <r>
      <rPr>
        <sz val="8"/>
        <color indexed="14"/>
        <rFont val="細明體"/>
        <family val="3"/>
        <charset val="136"/>
      </rPr>
      <t>月</t>
    </r>
    <r>
      <rPr>
        <sz val="8"/>
        <color indexed="14"/>
        <rFont val="Arial"/>
        <family val="2"/>
      </rPr>
      <t xml:space="preserve">     </t>
    </r>
    <phoneticPr fontId="6" type="noConversion"/>
  </si>
  <si>
    <r>
      <rPr>
        <sz val="10"/>
        <rFont val="細明體"/>
        <family val="3"/>
        <charset val="136"/>
      </rPr>
      <t>12月31日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</si>
  <si>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12月30日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</si>
  <si>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12月29日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</si>
  <si>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12月28日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6" type="noConversion"/>
  </si>
  <si>
    <t>脂肪：</t>
    <phoneticPr fontId="6" type="noConversion"/>
  </si>
  <si>
    <t>馬鈴薯玉米骨湯</t>
    <phoneticPr fontId="6" type="noConversion"/>
  </si>
  <si>
    <t xml:space="preserve"> 麵線糊(芡)</t>
    <phoneticPr fontId="6" type="noConversion"/>
  </si>
  <si>
    <t>銀蘿豚骨湯</t>
    <phoneticPr fontId="6" type="noConversion"/>
  </si>
  <si>
    <t>時蔬龍骨湯(豆)</t>
    <phoneticPr fontId="6" type="noConversion"/>
  </si>
  <si>
    <t>細粉鮮蔬湯</t>
    <phoneticPr fontId="6" type="noConversion"/>
  </si>
  <si>
    <t xml:space="preserve"> 深色蔬菜</t>
    <phoneticPr fontId="6" type="noConversion"/>
  </si>
  <si>
    <t xml:space="preserve">    松阪豬肉鍋(豆) </t>
    <phoneticPr fontId="6" type="noConversion"/>
  </si>
  <si>
    <t xml:space="preserve"> 沙茶豆干(豆)</t>
    <phoneticPr fontId="6" type="noConversion"/>
  </si>
  <si>
    <t xml:space="preserve">  綠芽鮮炒  </t>
    <phoneticPr fontId="6" type="noConversion"/>
  </si>
  <si>
    <t>小瓜炒黑輪(加)+茶碗蒸</t>
    <phoneticPr fontId="6" type="noConversion"/>
  </si>
  <si>
    <t>金穗燴刺瓜</t>
    <phoneticPr fontId="6" type="noConversion"/>
  </si>
  <si>
    <t xml:space="preserve">   黃金契薯(炸)</t>
    <phoneticPr fontId="6" type="noConversion"/>
  </si>
  <si>
    <t>鴿蛋椰菜</t>
    <phoneticPr fontId="6" type="noConversion"/>
  </si>
  <si>
    <t xml:space="preserve"> 北極冰海魚柳條(炸海加) </t>
    <phoneticPr fontId="6" type="noConversion"/>
  </si>
  <si>
    <t>南洋咖哩肉</t>
    <phoneticPr fontId="6" type="noConversion"/>
  </si>
  <si>
    <t>日式打拋豬(豆)</t>
    <phoneticPr fontId="6" type="noConversion"/>
  </si>
  <si>
    <t>香雞腿</t>
    <phoneticPr fontId="6" type="noConversion"/>
  </si>
  <si>
    <t>懷舊豬里肌</t>
    <phoneticPr fontId="6" type="noConversion"/>
  </si>
  <si>
    <t xml:space="preserve">  梅干排骨(醃)</t>
    <phoneticPr fontId="6" type="noConversion"/>
  </si>
  <si>
    <t xml:space="preserve">三杯雞 </t>
    <phoneticPr fontId="6" type="noConversion"/>
  </si>
  <si>
    <t>香汁三節翅</t>
    <phoneticPr fontId="6" type="noConversion"/>
  </si>
  <si>
    <t>筒仔米糕</t>
    <phoneticPr fontId="6" type="noConversion"/>
  </si>
  <si>
    <t>糙米麥片飯</t>
    <phoneticPr fontId="6" type="noConversion"/>
  </si>
  <si>
    <t xml:space="preserve">香Q米飯 </t>
    <phoneticPr fontId="6" type="noConversion"/>
  </si>
  <si>
    <r>
      <rPr>
        <sz val="10"/>
        <rFont val="細明體"/>
        <family val="3"/>
        <charset val="136"/>
      </rPr>
      <t>12月25日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</si>
  <si>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12月24日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</si>
  <si>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12月23日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</si>
  <si>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12月22日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</si>
  <si>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12月21日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6" type="noConversion"/>
  </si>
  <si>
    <t>蛋白質：</t>
    <phoneticPr fontId="6" type="noConversion"/>
  </si>
  <si>
    <t xml:space="preserve">  豆薯肉絲湯</t>
    <phoneticPr fontId="6" type="noConversion"/>
  </si>
  <si>
    <t>冬瓜排骨湯</t>
    <phoneticPr fontId="6" type="noConversion"/>
  </si>
  <si>
    <t>玉米濃湯(芡)</t>
    <phoneticPr fontId="6" type="noConversion"/>
  </si>
  <si>
    <t>三絲湯</t>
    <phoneticPr fontId="6" type="noConversion"/>
  </si>
  <si>
    <t>柴魚海芽湯</t>
    <phoneticPr fontId="6" type="noConversion"/>
  </si>
  <si>
    <t>有機截切深色蔬菜</t>
    <phoneticPr fontId="6" type="noConversion"/>
  </si>
  <si>
    <t xml:space="preserve">   冰糖滷味(豆)</t>
    <phoneticPr fontId="6" type="noConversion"/>
  </si>
  <si>
    <t xml:space="preserve"> 起司肉腸(加)</t>
    <phoneticPr fontId="6" type="noConversion"/>
  </si>
  <si>
    <t>奶香洋芋燒</t>
    <phoneticPr fontId="6" type="noConversion"/>
  </si>
  <si>
    <t xml:space="preserve"> 海鮮蒲瓜(海)+港點燒賣(加)  </t>
    <phoneticPr fontId="6" type="noConversion"/>
  </si>
  <si>
    <t xml:space="preserve"> 玉米炒蛋  </t>
    <phoneticPr fontId="6" type="noConversion"/>
  </si>
  <si>
    <t xml:space="preserve">  蔥花捲(冷)</t>
    <phoneticPr fontId="6" type="noConversion"/>
  </si>
  <si>
    <t xml:space="preserve">  白菜燴小捲(海) </t>
    <phoneticPr fontId="6" type="noConversion"/>
  </si>
  <si>
    <t xml:space="preserve">   客家小炒(豆海)  </t>
    <phoneticPr fontId="6" type="noConversion"/>
  </si>
  <si>
    <t>瓜仔肉醬(醃)</t>
    <phoneticPr fontId="6" type="noConversion"/>
  </si>
  <si>
    <t>桂竹筍炒肉(醃)</t>
    <phoneticPr fontId="6" type="noConversion"/>
  </si>
  <si>
    <t xml:space="preserve">  黃金雞腿排(炸)</t>
    <phoneticPr fontId="6" type="noConversion"/>
  </si>
  <si>
    <t>京醬燒肉</t>
    <phoneticPr fontId="6" type="noConversion"/>
  </si>
  <si>
    <t>麻油菇香燉雞</t>
    <phoneticPr fontId="6" type="noConversion"/>
  </si>
  <si>
    <t xml:space="preserve">   香魚排(炸海)  </t>
    <phoneticPr fontId="6" type="noConversion"/>
  </si>
  <si>
    <t xml:space="preserve"> 和風雞腿 </t>
    <phoneticPr fontId="6" type="noConversion"/>
  </si>
  <si>
    <t>沙茶什錦麵</t>
    <phoneticPr fontId="6" type="noConversion"/>
  </si>
  <si>
    <t>燕麥Q飯</t>
    <phoneticPr fontId="6" type="noConversion"/>
  </si>
  <si>
    <t>地瓜糙米飯</t>
    <phoneticPr fontId="6" type="noConversion"/>
  </si>
  <si>
    <r>
      <rPr>
        <sz val="10"/>
        <rFont val="細明體"/>
        <family val="3"/>
        <charset val="136"/>
      </rPr>
      <t>12月18日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</si>
  <si>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12月17日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</si>
  <si>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12月16日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</si>
  <si>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12月15日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</si>
  <si>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12月14日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6" type="noConversion"/>
  </si>
  <si>
    <t>時蔬鴨湯</t>
    <phoneticPr fontId="6" type="noConversion"/>
  </si>
  <si>
    <t xml:space="preserve">  柴魚豆腐湯(豆) </t>
    <phoneticPr fontId="6" type="noConversion"/>
  </si>
  <si>
    <t>白玉排骨湯</t>
    <phoneticPr fontId="6" type="noConversion"/>
  </si>
  <si>
    <t>海芽玉米湯</t>
    <phoneticPr fontId="6" type="noConversion"/>
  </si>
  <si>
    <t>藥膳補湯</t>
    <phoneticPr fontId="6" type="noConversion"/>
  </si>
  <si>
    <t xml:space="preserve">   包餡福州丸(加) </t>
    <phoneticPr fontId="6" type="noConversion"/>
  </si>
  <si>
    <t xml:space="preserve">功夫蔬炒麵(海) </t>
    <phoneticPr fontId="6" type="noConversion"/>
  </si>
  <si>
    <t xml:space="preserve">脯丁炒蛋(醃)   </t>
    <phoneticPr fontId="6" type="noConversion"/>
  </si>
  <si>
    <t xml:space="preserve"> 豆瓣豆腐(豆)+香酥南瓜(炸)</t>
    <phoneticPr fontId="6" type="noConversion"/>
  </si>
  <si>
    <t xml:space="preserve">人參小魚蛋(海) </t>
    <phoneticPr fontId="6" type="noConversion"/>
  </si>
  <si>
    <t xml:space="preserve">   松果馬鈴薯(炸)</t>
    <phoneticPr fontId="6" type="noConversion"/>
  </si>
  <si>
    <t xml:space="preserve"> 翅小腿  </t>
    <phoneticPr fontId="6" type="noConversion"/>
  </si>
  <si>
    <t xml:space="preserve">   印度咖哩肉  </t>
    <phoneticPr fontId="6" type="noConversion"/>
  </si>
  <si>
    <t xml:space="preserve">   海鮮蔬滑肉(海)  </t>
    <phoneticPr fontId="6" type="noConversion"/>
  </si>
  <si>
    <t xml:space="preserve">  鮮汁餃子(冷)</t>
    <phoneticPr fontId="6" type="noConversion"/>
  </si>
  <si>
    <t>家傳豬里肌</t>
    <phoneticPr fontId="6" type="noConversion"/>
  </si>
  <si>
    <t>紅燒爌肉條(醃)</t>
    <phoneticPr fontId="6" type="noConversion"/>
  </si>
  <si>
    <t xml:space="preserve"> 菲力嫩雞排</t>
    <phoneticPr fontId="6" type="noConversion"/>
  </si>
  <si>
    <t xml:space="preserve"> 芝麻鳳翅 </t>
    <phoneticPr fontId="6" type="noConversion"/>
  </si>
  <si>
    <t>甜椒肉片</t>
    <phoneticPr fontId="6" type="noConversion"/>
  </si>
  <si>
    <t xml:space="preserve"> 古早味魚蛋炒飯(海)</t>
    <phoneticPr fontId="6" type="noConversion"/>
  </si>
  <si>
    <t>地瓜燕麥飯</t>
    <phoneticPr fontId="6" type="noConversion"/>
  </si>
  <si>
    <t>蕎麥小米飯</t>
    <phoneticPr fontId="6" type="noConversion"/>
  </si>
  <si>
    <r>
      <rPr>
        <sz val="10"/>
        <rFont val="細明體"/>
        <family val="3"/>
        <charset val="136"/>
      </rPr>
      <t>12月11日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</si>
  <si>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12月10日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</si>
  <si>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12月9日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</si>
  <si>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12月8日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</si>
  <si>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12月7日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6" type="noConversion"/>
  </si>
  <si>
    <t>竹筍排骨湯</t>
    <phoneticPr fontId="6" type="noConversion"/>
  </si>
  <si>
    <t xml:space="preserve">海帶苗蛋花湯 </t>
    <phoneticPr fontId="6" type="noConversion"/>
  </si>
  <si>
    <t>蘿蔔肉絲湯</t>
    <phoneticPr fontId="6" type="noConversion"/>
  </si>
  <si>
    <t>冬粉肉絲湯</t>
    <phoneticPr fontId="6" type="noConversion"/>
  </si>
  <si>
    <t xml:space="preserve">淺色蔬菜  </t>
    <phoneticPr fontId="6" type="noConversion"/>
  </si>
  <si>
    <t>三杯米血菇</t>
    <phoneticPr fontId="6" type="noConversion"/>
  </si>
  <si>
    <t>什炒小菜</t>
    <phoneticPr fontId="6" type="noConversion"/>
  </si>
  <si>
    <t xml:space="preserve">砂鍋粉絲煲 </t>
    <phoneticPr fontId="6" type="noConversion"/>
  </si>
  <si>
    <t>黃金蛋蛋魚(炸海)+小洋腸(加)</t>
    <phoneticPr fontId="6" type="noConversion"/>
  </si>
  <si>
    <t xml:space="preserve"> 上湯湯包(冷) </t>
    <phoneticPr fontId="6" type="noConversion"/>
  </si>
  <si>
    <t xml:space="preserve">  番茄糖醋豆腐(豆) </t>
    <phoneticPr fontId="6" type="noConversion"/>
  </si>
  <si>
    <t xml:space="preserve"> 下飯肉醬(豆)   </t>
    <phoneticPr fontId="6" type="noConversion"/>
  </si>
  <si>
    <t>冬瓜鴿蛋玉米</t>
    <phoneticPr fontId="6" type="noConversion"/>
  </si>
  <si>
    <t xml:space="preserve"> 卡啦香酥雞(炸)</t>
    <phoneticPr fontId="6" type="noConversion"/>
  </si>
  <si>
    <t xml:space="preserve">蒜泥白肉 </t>
    <phoneticPr fontId="6" type="noConversion"/>
  </si>
  <si>
    <t xml:space="preserve">飄香雞翅 </t>
    <phoneticPr fontId="6" type="noConversion"/>
  </si>
  <si>
    <t>蒜燒雞</t>
    <phoneticPr fontId="6" type="noConversion"/>
  </si>
  <si>
    <t>古早味肉燥麵</t>
    <phoneticPr fontId="6" type="noConversion"/>
  </si>
  <si>
    <t>地瓜麥片飯</t>
    <phoneticPr fontId="6" type="noConversion"/>
  </si>
  <si>
    <r>
      <rPr>
        <sz val="10"/>
        <rFont val="細明體"/>
        <family val="3"/>
        <charset val="136"/>
      </rPr>
      <t>12月4日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</si>
  <si>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12月3日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</si>
  <si>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12月2日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6" type="noConversion"/>
  </si>
  <si>
    <r>
      <rPr>
        <sz val="10"/>
        <rFont val="細明體"/>
        <family val="3"/>
        <charset val="136"/>
      </rPr>
      <t>12月1日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6" type="noConversion"/>
  </si>
  <si>
    <t>國華</t>
    <phoneticPr fontId="6" type="noConversion"/>
  </si>
  <si>
    <t>712.5K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</si>
  <si>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</si>
  <si>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</si>
  <si>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</si>
  <si>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>27.5g</t>
    <phoneticPr fontId="6" type="noConversion"/>
  </si>
  <si>
    <t>胡蘿蔔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</si>
  <si>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</si>
  <si>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</si>
  <si>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</si>
  <si>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韭菜</t>
    <phoneticPr fontId="6" type="noConversion"/>
  </si>
  <si>
    <t>星期五</t>
    <phoneticPr fontId="6" type="noConversion"/>
  </si>
  <si>
    <t>菜</t>
    <phoneticPr fontId="6" type="noConversion"/>
  </si>
  <si>
    <t>油脂類</t>
    <phoneticPr fontId="6" type="noConversion"/>
  </si>
  <si>
    <t>22.5g</t>
    <phoneticPr fontId="6" type="noConversion"/>
  </si>
  <si>
    <t>豆芽菜</t>
    <phoneticPr fontId="6" type="noConversion"/>
  </si>
  <si>
    <t>肉</t>
    <phoneticPr fontId="6" type="noConversion"/>
  </si>
  <si>
    <t>蔬菜類</t>
    <phoneticPr fontId="6" type="noConversion"/>
  </si>
  <si>
    <t>新鮮排骨</t>
    <phoneticPr fontId="6" type="noConversion"/>
  </si>
  <si>
    <t>杏鮑菇</t>
    <phoneticPr fontId="6" type="noConversion"/>
  </si>
  <si>
    <t>炸酥粉</t>
    <phoneticPr fontId="6" type="noConversion"/>
  </si>
  <si>
    <t>新鮮絞肉</t>
    <phoneticPr fontId="6" type="noConversion"/>
  </si>
  <si>
    <t>主食</t>
    <phoneticPr fontId="6" type="noConversion"/>
  </si>
  <si>
    <t>豆魚肉蛋類</t>
    <phoneticPr fontId="6" type="noConversion"/>
  </si>
  <si>
    <t>100.0g</t>
    <phoneticPr fontId="6" type="noConversion"/>
  </si>
  <si>
    <r>
      <t>新鮮竹筍</t>
    </r>
    <r>
      <rPr>
        <sz val="20"/>
        <rFont val="新細明體"/>
        <family val="1"/>
        <charset val="136"/>
      </rPr>
      <t xml:space="preserve"> </t>
    </r>
    <phoneticPr fontId="6" type="noConversion"/>
  </si>
  <si>
    <t>米血</t>
    <phoneticPr fontId="6" type="noConversion"/>
  </si>
  <si>
    <t>冷</t>
  </si>
  <si>
    <t>小籠湯包</t>
    <phoneticPr fontId="6" type="noConversion"/>
  </si>
  <si>
    <t>新鮮雞肉</t>
    <phoneticPr fontId="6" type="noConversion"/>
  </si>
  <si>
    <t>麵條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</si>
  <si>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</si>
  <si>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</si>
  <si>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</si>
  <si>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</si>
  <si>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主食類</t>
    <phoneticPr fontId="6" type="noConversion"/>
  </si>
  <si>
    <t>煮</t>
    <phoneticPr fontId="6" type="noConversion"/>
  </si>
  <si>
    <t>炒</t>
    <phoneticPr fontId="6" type="noConversion"/>
  </si>
  <si>
    <t>蒸</t>
    <phoneticPr fontId="6" type="noConversion"/>
  </si>
  <si>
    <t>炸</t>
    <phoneticPr fontId="6" type="noConversion"/>
  </si>
  <si>
    <t>696.0K</t>
    <phoneticPr fontId="6" type="noConversion"/>
  </si>
  <si>
    <t>27.0g</t>
    <phoneticPr fontId="6" type="noConversion"/>
  </si>
  <si>
    <t>小黃瓜</t>
    <phoneticPr fontId="6" type="noConversion"/>
  </si>
  <si>
    <t>星期四</t>
    <phoneticPr fontId="6" type="noConversion"/>
  </si>
  <si>
    <t>22.0g</t>
    <phoneticPr fontId="6" type="noConversion"/>
  </si>
  <si>
    <t>花生</t>
    <phoneticPr fontId="6" type="noConversion"/>
  </si>
  <si>
    <t>洋蔥</t>
    <phoneticPr fontId="6" type="noConversion"/>
  </si>
  <si>
    <t>地瓜</t>
    <phoneticPr fontId="6" type="noConversion"/>
  </si>
  <si>
    <t>蛋</t>
    <phoneticPr fontId="6" type="noConversion"/>
  </si>
  <si>
    <t>紅蘿蔔</t>
    <phoneticPr fontId="6" type="noConversion"/>
  </si>
  <si>
    <t>番茄</t>
    <phoneticPr fontId="6" type="noConversion"/>
  </si>
  <si>
    <t>麥片</t>
    <phoneticPr fontId="6" type="noConversion"/>
  </si>
  <si>
    <t>96.0g</t>
    <phoneticPr fontId="6" type="noConversion"/>
  </si>
  <si>
    <t>海帶苗</t>
    <phoneticPr fontId="6" type="noConversion"/>
  </si>
  <si>
    <t>玉米粒</t>
    <phoneticPr fontId="6" type="noConversion"/>
  </si>
  <si>
    <t>豆</t>
    <phoneticPr fontId="6" type="noConversion"/>
  </si>
  <si>
    <t>豆腐</t>
    <phoneticPr fontId="6" type="noConversion"/>
  </si>
  <si>
    <t>新鮮豬肉</t>
    <phoneticPr fontId="6" type="noConversion"/>
  </si>
  <si>
    <t>白米</t>
    <phoneticPr fontId="6" type="noConversion"/>
  </si>
  <si>
    <t>698.5K</t>
    <phoneticPr fontId="6" type="noConversion"/>
  </si>
  <si>
    <t>28.8g</t>
    <phoneticPr fontId="6" type="noConversion"/>
  </si>
  <si>
    <t>星期三</t>
    <phoneticPr fontId="6" type="noConversion"/>
  </si>
  <si>
    <t>新鮮肉絲</t>
    <phoneticPr fontId="6" type="noConversion"/>
  </si>
  <si>
    <t>冬粉</t>
    <phoneticPr fontId="6" type="noConversion"/>
  </si>
  <si>
    <t>蘿蔔</t>
    <phoneticPr fontId="6" type="noConversion"/>
  </si>
  <si>
    <t>高麗菜</t>
    <phoneticPr fontId="6" type="noConversion"/>
  </si>
  <si>
    <t>豆干</t>
    <phoneticPr fontId="6" type="noConversion"/>
  </si>
  <si>
    <t>新鮮雞翅</t>
    <phoneticPr fontId="6" type="noConversion"/>
  </si>
  <si>
    <t>滷或烤</t>
    <phoneticPr fontId="6" type="noConversion"/>
  </si>
  <si>
    <t>719.0K</t>
    <phoneticPr fontId="6" type="noConversion"/>
  </si>
  <si>
    <t>29.8g</t>
    <phoneticPr fontId="6" type="noConversion"/>
  </si>
  <si>
    <t>蒸烤加</t>
    <phoneticPr fontId="6" type="noConversion"/>
  </si>
  <si>
    <t>小洋腸</t>
    <phoneticPr fontId="6" type="noConversion"/>
  </si>
  <si>
    <t>玉米塊</t>
    <phoneticPr fontId="6" type="noConversion"/>
  </si>
  <si>
    <t>香菇</t>
    <phoneticPr fontId="6" type="noConversion"/>
  </si>
  <si>
    <t>星期二</t>
    <phoneticPr fontId="6" type="noConversion"/>
  </si>
  <si>
    <t>23.5g</t>
    <phoneticPr fontId="6" type="noConversion"/>
  </si>
  <si>
    <t>木耳</t>
    <phoneticPr fontId="6" type="noConversion"/>
  </si>
  <si>
    <t>鴿蛋</t>
    <phoneticPr fontId="6" type="noConversion"/>
  </si>
  <si>
    <t>什穀米</t>
    <phoneticPr fontId="6" type="noConversion"/>
  </si>
  <si>
    <t>97.0g</t>
    <phoneticPr fontId="6" type="noConversion"/>
  </si>
  <si>
    <t>新鮮柳葉魚</t>
    <phoneticPr fontId="6" type="noConversion"/>
  </si>
  <si>
    <t>冬瓜</t>
    <phoneticPr fontId="6" type="noConversion"/>
  </si>
  <si>
    <t>K</t>
    <phoneticPr fontId="6" type="noConversion"/>
  </si>
  <si>
    <t>g</t>
    <phoneticPr fontId="6" type="noConversion"/>
  </si>
  <si>
    <t>星期一</t>
    <phoneticPr fontId="6" type="noConversion"/>
  </si>
  <si>
    <t>醣類：</t>
    <phoneticPr fontId="6" type="noConversion"/>
  </si>
  <si>
    <t>依    合    約    無    提    供    水    果    和    乳    品</t>
    <phoneticPr fontId="6" type="noConversion"/>
  </si>
  <si>
    <t>個人量(克)</t>
    <phoneticPr fontId="6" type="noConversion"/>
  </si>
  <si>
    <t>份數</t>
    <phoneticPr fontId="6" type="noConversion"/>
  </si>
  <si>
    <t>食物類別</t>
    <phoneticPr fontId="6" type="noConversion"/>
  </si>
  <si>
    <t>營養分析</t>
    <phoneticPr fontId="6" type="noConversion"/>
  </si>
  <si>
    <t>水果/乳品</t>
    <phoneticPr fontId="6" type="noConversion"/>
  </si>
  <si>
    <t>備註</t>
    <phoneticPr fontId="6" type="noConversion"/>
  </si>
  <si>
    <t>主菜</t>
    <phoneticPr fontId="6" type="noConversion"/>
  </si>
  <si>
    <t>食材以可食量標示</t>
    <phoneticPr fontId="6" type="noConversion"/>
  </si>
  <si>
    <t>12月第一週菜單明細(新港國小-國華廠商)</t>
    <phoneticPr fontId="6" type="noConversion"/>
  </si>
  <si>
    <t>713.0K</t>
    <phoneticPr fontId="6" type="noConversion"/>
  </si>
  <si>
    <t>玉米</t>
    <phoneticPr fontId="6" type="noConversion"/>
  </si>
  <si>
    <t>29.2g</t>
    <phoneticPr fontId="6" type="noConversion"/>
  </si>
  <si>
    <t>海</t>
    <phoneticPr fontId="6" type="noConversion"/>
  </si>
  <si>
    <t>小魚</t>
    <phoneticPr fontId="6" type="noConversion"/>
  </si>
  <si>
    <t>23.0g</t>
    <phoneticPr fontId="6" type="noConversion"/>
  </si>
  <si>
    <t>青豆仁</t>
    <phoneticPr fontId="6" type="noConversion"/>
  </si>
  <si>
    <t>新鮮鴨肉</t>
    <phoneticPr fontId="6" type="noConversion"/>
  </si>
  <si>
    <t>包心白菜</t>
    <phoneticPr fontId="6" type="noConversion"/>
  </si>
  <si>
    <t>加</t>
    <phoneticPr fontId="6" type="noConversion"/>
  </si>
  <si>
    <t>福州丸</t>
    <phoneticPr fontId="6" type="noConversion"/>
  </si>
  <si>
    <t>新鮮馬鈴薯</t>
    <phoneticPr fontId="6" type="noConversion"/>
  </si>
  <si>
    <t>新鮮里肌肉</t>
    <phoneticPr fontId="6" type="noConversion"/>
  </si>
  <si>
    <t>蒸炒</t>
    <phoneticPr fontId="6" type="noConversion"/>
  </si>
  <si>
    <t>690.5K</t>
    <phoneticPr fontId="6" type="noConversion"/>
  </si>
  <si>
    <t>28.9g</t>
    <phoneticPr fontId="6" type="noConversion"/>
  </si>
  <si>
    <t xml:space="preserve">蝦仁 </t>
    <phoneticPr fontId="6" type="noConversion"/>
  </si>
  <si>
    <t>味噌</t>
    <phoneticPr fontId="6" type="noConversion"/>
  </si>
  <si>
    <t>燕麥</t>
    <phoneticPr fontId="6" type="noConversion"/>
  </si>
  <si>
    <t>柴魚片</t>
    <phoneticPr fontId="6" type="noConversion"/>
  </si>
  <si>
    <t>醃</t>
    <phoneticPr fontId="6" type="noConversion"/>
  </si>
  <si>
    <t>筍干</t>
    <phoneticPr fontId="6" type="noConversion"/>
  </si>
  <si>
    <t>95.0g</t>
    <phoneticPr fontId="6" type="noConversion"/>
  </si>
  <si>
    <t>生鮮翅小腿</t>
    <phoneticPr fontId="6" type="noConversion"/>
  </si>
  <si>
    <t>702.0K</t>
    <phoneticPr fontId="6" type="noConversion"/>
  </si>
  <si>
    <t xml:space="preserve"> 27.1g</t>
    <phoneticPr fontId="6" type="noConversion"/>
  </si>
  <si>
    <t>毛豆</t>
    <phoneticPr fontId="6" type="noConversion"/>
  </si>
  <si>
    <t>脯丁</t>
    <phoneticPr fontId="6" type="noConversion"/>
  </si>
  <si>
    <t>新鮮肉</t>
    <phoneticPr fontId="6" type="noConversion"/>
  </si>
  <si>
    <t>98.0g</t>
    <phoneticPr fontId="6" type="noConversion"/>
  </si>
  <si>
    <t>白玉(蘿蔔)</t>
    <phoneticPr fontId="6" type="noConversion"/>
  </si>
  <si>
    <t>馬鈴薯</t>
    <phoneticPr fontId="6" type="noConversion"/>
  </si>
  <si>
    <t>新鮮雞里肌</t>
    <phoneticPr fontId="6" type="noConversion"/>
  </si>
  <si>
    <t>滷或烤煮</t>
    <phoneticPr fontId="6" type="noConversion"/>
  </si>
  <si>
    <t>717.0K</t>
    <phoneticPr fontId="6" type="noConversion"/>
  </si>
  <si>
    <t>28.4g</t>
    <phoneticPr fontId="6" type="noConversion"/>
  </si>
  <si>
    <t>新鮮南瓜</t>
    <phoneticPr fontId="6" type="noConversion"/>
  </si>
  <si>
    <t>小米</t>
    <phoneticPr fontId="6" type="noConversion"/>
  </si>
  <si>
    <t>新鮮小捲</t>
    <phoneticPr fontId="6" type="noConversion"/>
  </si>
  <si>
    <t>白芝麻</t>
    <phoneticPr fontId="6" type="noConversion"/>
  </si>
  <si>
    <t>蕎麥</t>
    <phoneticPr fontId="6" type="noConversion"/>
  </si>
  <si>
    <t>海芽</t>
    <phoneticPr fontId="6" type="noConversion"/>
  </si>
  <si>
    <t>700.5K</t>
    <phoneticPr fontId="6" type="noConversion"/>
  </si>
  <si>
    <t>28.0g</t>
    <phoneticPr fontId="6" type="noConversion"/>
  </si>
  <si>
    <t>21.5g</t>
    <phoneticPr fontId="6" type="noConversion"/>
  </si>
  <si>
    <t>枸杞</t>
    <phoneticPr fontId="6" type="noConversion"/>
  </si>
  <si>
    <t>彩椒</t>
    <phoneticPr fontId="6" type="noConversion"/>
  </si>
  <si>
    <t>新鮮腿丁</t>
    <phoneticPr fontId="6" type="noConversion"/>
  </si>
  <si>
    <t>新鮮肉片</t>
    <phoneticPr fontId="6" type="noConversion"/>
  </si>
  <si>
    <t>99.0g</t>
    <phoneticPr fontId="6" type="noConversion"/>
  </si>
  <si>
    <t>冷</t>
    <phoneticPr fontId="6" type="noConversion"/>
  </si>
  <si>
    <t>餃子</t>
    <phoneticPr fontId="6" type="noConversion"/>
  </si>
  <si>
    <t xml:space="preserve">洋蔥 </t>
    <phoneticPr fontId="6" type="noConversion"/>
  </si>
  <si>
    <t>12月第二週菜單明細(新港國小-國華廠商)</t>
    <phoneticPr fontId="6" type="noConversion"/>
  </si>
  <si>
    <t>703.5K</t>
    <phoneticPr fontId="6" type="noConversion"/>
  </si>
  <si>
    <t>四季豆</t>
    <phoneticPr fontId="6" type="noConversion"/>
  </si>
  <si>
    <t>鳥蛋</t>
    <phoneticPr fontId="6" type="noConversion"/>
  </si>
  <si>
    <t>豆薯</t>
    <phoneticPr fontId="6" type="noConversion"/>
  </si>
  <si>
    <t>蔥花捲</t>
    <phoneticPr fontId="6" type="noConversion"/>
  </si>
  <si>
    <t>新鮮腿排</t>
    <phoneticPr fontId="6" type="noConversion"/>
  </si>
  <si>
    <t>麵條</t>
  </si>
  <si>
    <t>蒸烤</t>
    <phoneticPr fontId="6" type="noConversion"/>
  </si>
  <si>
    <t>707.8K</t>
    <phoneticPr fontId="6" type="noConversion"/>
  </si>
  <si>
    <t xml:space="preserve"> 28.9g</t>
    <phoneticPr fontId="6" type="noConversion"/>
  </si>
  <si>
    <t>小捲</t>
    <phoneticPr fontId="6" type="noConversion"/>
  </si>
  <si>
    <t>菜頭</t>
    <phoneticPr fontId="6" type="noConversion"/>
  </si>
  <si>
    <t>新鮮竹筍</t>
    <phoneticPr fontId="6" type="noConversion"/>
  </si>
  <si>
    <t>起司肉腸</t>
    <phoneticPr fontId="6" type="noConversion"/>
  </si>
  <si>
    <t>新鮮白菜</t>
    <phoneticPr fontId="6" type="noConversion"/>
  </si>
  <si>
    <t>新鮮豬肉片</t>
    <phoneticPr fontId="6" type="noConversion"/>
  </si>
  <si>
    <t>烤煮</t>
    <phoneticPr fontId="6" type="noConversion"/>
  </si>
  <si>
    <t>699.7K</t>
    <phoneticPr fontId="6" type="noConversion"/>
  </si>
  <si>
    <t xml:space="preserve"> 27.3g</t>
    <phoneticPr fontId="6" type="noConversion"/>
  </si>
  <si>
    <t xml:space="preserve">通心粉 </t>
    <phoneticPr fontId="6" type="noConversion"/>
  </si>
  <si>
    <t>海</t>
  </si>
  <si>
    <t>魷魚</t>
  </si>
  <si>
    <t>洋蔥</t>
  </si>
  <si>
    <t>豆</t>
  </si>
  <si>
    <t>豆干</t>
  </si>
  <si>
    <t>煮芡</t>
    <phoneticPr fontId="6" type="noConversion"/>
  </si>
  <si>
    <t>725.5K</t>
    <phoneticPr fontId="6" type="noConversion"/>
  </si>
  <si>
    <t>燒賣</t>
    <phoneticPr fontId="6" type="noConversion"/>
  </si>
  <si>
    <t>28.5g</t>
    <phoneticPr fontId="6" type="noConversion"/>
  </si>
  <si>
    <t>金針菇</t>
    <phoneticPr fontId="6" type="noConversion"/>
  </si>
  <si>
    <t>糙米</t>
    <phoneticPr fontId="6" type="noConversion"/>
  </si>
  <si>
    <t>新鮮蝦仁</t>
    <phoneticPr fontId="6" type="noConversion"/>
  </si>
  <si>
    <t>碎瓜</t>
    <phoneticPr fontId="6" type="noConversion"/>
  </si>
  <si>
    <t>有機深色蔬菜</t>
    <phoneticPr fontId="6" type="noConversion"/>
  </si>
  <si>
    <t>蒲瓜</t>
    <phoneticPr fontId="6" type="noConversion"/>
  </si>
  <si>
    <t>新鮮魚片</t>
    <phoneticPr fontId="6" type="noConversion"/>
  </si>
  <si>
    <t>695.0K</t>
    <phoneticPr fontId="6" type="noConversion"/>
  </si>
  <si>
    <t>27.1g</t>
    <phoneticPr fontId="6" type="noConversion"/>
  </si>
  <si>
    <t>桂竹筍</t>
    <phoneticPr fontId="6" type="noConversion"/>
  </si>
  <si>
    <t>新鮮雞腿</t>
    <phoneticPr fontId="6" type="noConversion"/>
  </si>
  <si>
    <t>12月第三週菜單明細(新港國小-國華廠商)</t>
    <phoneticPr fontId="6" type="noConversion"/>
  </si>
  <si>
    <t>700.0K</t>
    <phoneticPr fontId="6" type="noConversion"/>
  </si>
  <si>
    <t>豆皮</t>
    <phoneticPr fontId="6" type="noConversion"/>
  </si>
  <si>
    <t>麵輪</t>
    <phoneticPr fontId="6" type="noConversion"/>
  </si>
  <si>
    <t>新鮮龍骨</t>
    <phoneticPr fontId="6" type="noConversion"/>
  </si>
  <si>
    <t>糯米</t>
    <phoneticPr fontId="6" type="noConversion"/>
  </si>
  <si>
    <t>702.5K</t>
    <phoneticPr fontId="6" type="noConversion"/>
  </si>
  <si>
    <t xml:space="preserve"> 28.6g</t>
    <phoneticPr fontId="6" type="noConversion"/>
  </si>
  <si>
    <t>紅麵線</t>
    <phoneticPr fontId="6" type="noConversion"/>
  </si>
  <si>
    <t>花菜</t>
    <phoneticPr fontId="6" type="noConversion"/>
  </si>
  <si>
    <t>新鮮豬里肌</t>
    <phoneticPr fontId="6" type="noConversion"/>
  </si>
  <si>
    <t xml:space="preserve"> 27.5g</t>
    <phoneticPr fontId="6" type="noConversion"/>
  </si>
  <si>
    <t>梅干菜</t>
    <phoneticPr fontId="6" type="noConversion"/>
  </si>
  <si>
    <t>日</t>
    <phoneticPr fontId="6" type="noConversion"/>
  </si>
  <si>
    <t>新鮮豚骨</t>
    <phoneticPr fontId="6" type="noConversion"/>
  </si>
  <si>
    <t>新鮮肉丁</t>
    <phoneticPr fontId="6" type="noConversion"/>
  </si>
  <si>
    <t xml:space="preserve">銀蘿 </t>
    <phoneticPr fontId="6" type="noConversion"/>
  </si>
  <si>
    <t>綠豆芽</t>
    <phoneticPr fontId="6" type="noConversion"/>
  </si>
  <si>
    <t>海加</t>
    <phoneticPr fontId="6" type="noConversion"/>
  </si>
  <si>
    <t>魚柳條</t>
    <phoneticPr fontId="6" type="noConversion"/>
  </si>
  <si>
    <t>720.0K</t>
    <phoneticPr fontId="6" type="noConversion"/>
  </si>
  <si>
    <t>蔥</t>
    <phoneticPr fontId="6" type="noConversion"/>
  </si>
  <si>
    <t>30.0g</t>
    <phoneticPr fontId="6" type="noConversion"/>
  </si>
  <si>
    <t>雞蛋</t>
    <phoneticPr fontId="6" type="noConversion"/>
  </si>
  <si>
    <t>黑輪</t>
    <phoneticPr fontId="6" type="noConversion"/>
  </si>
  <si>
    <t>新鮮肉塊</t>
    <phoneticPr fontId="6" type="noConversion"/>
  </si>
  <si>
    <t>690.4K</t>
    <phoneticPr fontId="6" type="noConversion"/>
  </si>
  <si>
    <r>
      <t>小豆丁</t>
    </r>
    <r>
      <rPr>
        <sz val="20"/>
        <color indexed="10"/>
        <rFont val="新細明體"/>
        <family val="1"/>
        <charset val="136"/>
      </rPr>
      <t xml:space="preserve"> </t>
    </r>
    <phoneticPr fontId="6" type="noConversion"/>
  </si>
  <si>
    <t xml:space="preserve">星期一 </t>
    <phoneticPr fontId="6" type="noConversion"/>
  </si>
  <si>
    <t>銀蘿</t>
    <phoneticPr fontId="6" type="noConversion"/>
  </si>
  <si>
    <t>大黃瓜</t>
    <phoneticPr fontId="6" type="noConversion"/>
  </si>
  <si>
    <t>蕃茄</t>
    <phoneticPr fontId="6" type="noConversion"/>
  </si>
  <si>
    <t>12月第四週菜單明細(新港國小-國華廠商)</t>
    <phoneticPr fontId="6" type="noConversion"/>
  </si>
  <si>
    <t>698.0K</t>
    <phoneticPr fontId="6" type="noConversion"/>
  </si>
  <si>
    <t>什榖米</t>
    <phoneticPr fontId="6" type="noConversion"/>
  </si>
  <si>
    <t>裹粉柳葉魚</t>
    <phoneticPr fontId="6" type="noConversion"/>
  </si>
  <si>
    <t>704.0K</t>
    <phoneticPr fontId="6" type="noConversion"/>
  </si>
  <si>
    <t>寬粉</t>
    <phoneticPr fontId="6" type="noConversion"/>
  </si>
  <si>
    <t>新鮮雞腿排</t>
    <phoneticPr fontId="6" type="noConversion"/>
  </si>
  <si>
    <t>706.0K</t>
    <phoneticPr fontId="6" type="noConversion"/>
  </si>
  <si>
    <t>27.8g</t>
    <phoneticPr fontId="6" type="noConversion"/>
  </si>
  <si>
    <t>海苔</t>
    <phoneticPr fontId="6" type="noConversion"/>
  </si>
  <si>
    <t xml:space="preserve">碎花瓜 </t>
    <phoneticPr fontId="6" type="noConversion"/>
  </si>
  <si>
    <t>紫菜</t>
    <phoneticPr fontId="6" type="noConversion"/>
  </si>
  <si>
    <t>花枝丸</t>
    <phoneticPr fontId="6" type="noConversion"/>
  </si>
  <si>
    <t>包白菜</t>
    <phoneticPr fontId="6" type="noConversion"/>
  </si>
  <si>
    <t>滷或蒸烤</t>
    <phoneticPr fontId="6" type="noConversion"/>
  </si>
  <si>
    <t>海帶芽</t>
    <phoneticPr fontId="6" type="noConversion"/>
  </si>
  <si>
    <t>蘿蔔糕</t>
    <phoneticPr fontId="6" type="noConversion"/>
  </si>
  <si>
    <t>12月第五週菜單明細(新港國小-國華廠商)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</si>
</sst>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81"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2"/>
      <name val="華康粗明體"/>
      <family val="3"/>
      <charset val="136"/>
    </font>
    <font>
      <sz val="9"/>
      <name val="新細明體"/>
      <family val="3"/>
      <charset val="136"/>
      <scheme val="minor"/>
    </font>
    <font>
      <b/>
      <sz val="14"/>
      <name val="華康POP1體W5(P)"/>
      <family val="3"/>
      <charset val="136"/>
    </font>
    <font>
      <b/>
      <sz val="14"/>
      <name val="新細明體"/>
      <family val="3"/>
      <charset val="136"/>
    </font>
    <font>
      <sz val="9"/>
      <name val="新細明體"/>
      <family val="1"/>
      <charset val="136"/>
    </font>
    <font>
      <b/>
      <sz val="16"/>
      <name val="華康粗明體"/>
      <family val="3"/>
      <charset val="136"/>
    </font>
    <font>
      <sz val="12"/>
      <name val="新細明體"/>
      <family val="3"/>
      <charset val="136"/>
    </font>
    <font>
      <sz val="12"/>
      <name val="華康細圓體"/>
      <family val="3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2"/>
      <color rgb="FF000000"/>
      <name val="微軟正黑體"/>
      <family val="2"/>
      <charset val="136"/>
    </font>
    <font>
      <sz val="15"/>
      <name val="新細明體"/>
      <family val="1"/>
      <charset val="136"/>
    </font>
    <font>
      <sz val="2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細明體"/>
      <family val="3"/>
      <charset val="136"/>
    </font>
    <font>
      <sz val="11"/>
      <color rgb="FF000000"/>
      <name val="細明體"/>
      <family val="2"/>
      <charset val="136"/>
    </font>
    <font>
      <b/>
      <sz val="16"/>
      <color indexed="58"/>
      <name val="華康POP1體W5"/>
      <family val="3"/>
      <charset val="136"/>
    </font>
    <font>
      <sz val="16"/>
      <name val="華康POP1體W5"/>
      <family val="3"/>
      <charset val="136"/>
    </font>
    <font>
      <sz val="8"/>
      <name val="新細明體"/>
      <family val="1"/>
      <charset val="136"/>
    </font>
    <font>
      <sz val="8"/>
      <name val="華康細圓體"/>
      <family val="3"/>
      <charset val="136"/>
    </font>
    <font>
      <b/>
      <sz val="16"/>
      <color rgb="FFFF0000"/>
      <name val="華康POP1體W5"/>
      <family val="3"/>
      <charset val="136"/>
    </font>
    <font>
      <b/>
      <sz val="12"/>
      <color rgb="FF7030A0"/>
      <name val="新細明體"/>
      <family val="1"/>
      <charset val="136"/>
    </font>
    <font>
      <b/>
      <sz val="12"/>
      <color rgb="FF7030A0"/>
      <name val="華康細圓體"/>
      <family val="3"/>
      <charset val="136"/>
    </font>
    <font>
      <sz val="12"/>
      <color rgb="FF7030A0"/>
      <name val="華康細圓體"/>
      <family val="3"/>
      <charset val="136"/>
    </font>
    <font>
      <b/>
      <sz val="16"/>
      <color rgb="FFC00000"/>
      <name val="華康POP1體W5"/>
      <family val="3"/>
      <charset val="136"/>
    </font>
    <font>
      <b/>
      <sz val="16"/>
      <color rgb="FFFF0000"/>
      <name val="新細明體"/>
      <family val="1"/>
      <charset val="136"/>
    </font>
    <font>
      <sz val="9"/>
      <name val="Arial"/>
      <family val="2"/>
    </font>
    <font>
      <sz val="7"/>
      <name val="新細明體"/>
      <family val="1"/>
      <charset val="136"/>
    </font>
    <font>
      <sz val="13"/>
      <name val="新細明體"/>
      <family val="1"/>
      <charset val="136"/>
    </font>
    <font>
      <sz val="8"/>
      <name val="Arial"/>
      <family val="2"/>
    </font>
    <font>
      <sz val="8"/>
      <name val="細明體"/>
      <family val="3"/>
      <charset val="136"/>
    </font>
    <font>
      <sz val="8"/>
      <color indexed="14"/>
      <name val="Arial"/>
      <family val="2"/>
    </font>
    <font>
      <sz val="8"/>
      <color indexed="14"/>
      <name val="細明體"/>
      <family val="3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3"/>
      <color rgb="FFFF0000"/>
      <name val="新細明體"/>
      <family val="1"/>
      <charset val="136"/>
    </font>
    <font>
      <sz val="72"/>
      <color rgb="FFFF00FF"/>
      <name val="華康流隸體"/>
      <family val="3"/>
      <charset val="136"/>
    </font>
    <font>
      <b/>
      <sz val="16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20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18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0"/>
      <color indexed="10"/>
      <name val="新細明體"/>
      <family val="1"/>
      <charset val="136"/>
    </font>
    <font>
      <sz val="16"/>
      <color indexed="8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29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theme="0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medium">
        <color indexed="59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59"/>
      </left>
      <right style="thin">
        <color theme="1"/>
      </right>
      <top/>
      <bottom/>
      <diagonal/>
    </border>
    <border>
      <left style="thin">
        <color theme="1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59"/>
      </right>
      <top/>
      <bottom style="thin">
        <color theme="1"/>
      </bottom>
      <diagonal/>
    </border>
    <border>
      <left style="thin">
        <color indexed="59"/>
      </left>
      <right style="thin">
        <color indexed="59"/>
      </right>
      <top style="thin">
        <color theme="0"/>
      </top>
      <bottom style="thin">
        <color theme="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theme="0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59"/>
      </right>
      <top/>
      <bottom style="thin">
        <color theme="0"/>
      </bottom>
      <diagonal/>
    </border>
  </borders>
  <cellStyleXfs count="9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7" fillId="0" borderId="0"/>
    <xf numFmtId="0" fontId="1" fillId="0" borderId="0">
      <alignment vertical="center"/>
    </xf>
    <xf numFmtId="0" fontId="37" fillId="0" borderId="0">
      <alignment vertical="center"/>
    </xf>
  </cellStyleXfs>
  <cellXfs count="839">
    <xf numFmtId="0" fontId="0" fillId="0" borderId="0" xfId="0"/>
    <xf numFmtId="0" fontId="26" fillId="0" borderId="0" xfId="2" applyFont="1" applyAlignment="1">
      <alignment horizontal="center" shrinkToFit="1"/>
    </xf>
    <xf numFmtId="0" fontId="26" fillId="0" borderId="0" xfId="2" applyFont="1">
      <alignment vertical="center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left"/>
    </xf>
    <xf numFmtId="0" fontId="27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4" xfId="2" applyNumberFormat="1" applyBorder="1" applyAlignment="1">
      <alignment horizontal="center" vertical="center" wrapText="1"/>
    </xf>
    <xf numFmtId="0" fontId="1" fillId="0" borderId="25" xfId="2" applyBorder="1" applyAlignment="1">
      <alignment vertical="center" textRotation="255"/>
    </xf>
    <xf numFmtId="0" fontId="1" fillId="0" borderId="26" xfId="2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1" fillId="0" borderId="27" xfId="2" applyBorder="1" applyAlignment="1">
      <alignment horizontal="center" vertical="center"/>
    </xf>
    <xf numFmtId="0" fontId="1" fillId="0" borderId="25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/>
    </xf>
    <xf numFmtId="0" fontId="1" fillId="0" borderId="33" xfId="2" applyBorder="1" applyAlignment="1">
      <alignment horizontal="center" vertical="center" shrinkToFit="1"/>
    </xf>
    <xf numFmtId="0" fontId="1" fillId="0" borderId="12" xfId="2" applyBorder="1" applyAlignment="1">
      <alignment horizontal="center" vertical="center" shrinkToFit="1"/>
    </xf>
    <xf numFmtId="0" fontId="1" fillId="0" borderId="33" xfId="2" applyBorder="1" applyAlignment="1">
      <alignment horizontal="center" vertical="center" wrapText="1"/>
    </xf>
    <xf numFmtId="0" fontId="0" fillId="0" borderId="33" xfId="2" applyFont="1" applyBorder="1" applyAlignment="1">
      <alignment horizontal="center" vertical="center" shrinkToFit="1"/>
    </xf>
    <xf numFmtId="0" fontId="1" fillId="0" borderId="35" xfId="2" applyBorder="1">
      <alignment vertical="center"/>
    </xf>
    <xf numFmtId="0" fontId="1" fillId="0" borderId="34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/>
    </xf>
    <xf numFmtId="0" fontId="28" fillId="2" borderId="38" xfId="3" applyFont="1" applyFill="1" applyBorder="1" applyAlignment="1">
      <alignment horizontal="left" vertical="center"/>
    </xf>
    <xf numFmtId="0" fontId="28" fillId="2" borderId="38" xfId="3" applyFont="1" applyFill="1" applyBorder="1" applyAlignment="1">
      <alignment horizontal="right" vertical="center"/>
    </xf>
    <xf numFmtId="0" fontId="29" fillId="0" borderId="38" xfId="2" applyFont="1" applyBorder="1" applyAlignment="1">
      <alignment vertical="center" shrinkToFit="1"/>
    </xf>
    <xf numFmtId="0" fontId="30" fillId="0" borderId="38" xfId="2" applyFont="1" applyBorder="1" applyAlignment="1">
      <alignment vertical="center" wrapText="1"/>
    </xf>
    <xf numFmtId="0" fontId="29" fillId="0" borderId="38" xfId="2" applyFont="1" applyBorder="1" applyAlignment="1">
      <alignment vertical="center" wrapText="1"/>
    </xf>
    <xf numFmtId="0" fontId="1" fillId="0" borderId="39" xfId="2" applyBorder="1" applyAlignment="1">
      <alignment horizontal="right" vertical="center" shrinkToFit="1"/>
    </xf>
    <xf numFmtId="0" fontId="31" fillId="0" borderId="38" xfId="2" applyFont="1" applyBorder="1" applyAlignment="1">
      <alignment vertical="center" wrapText="1"/>
    </xf>
    <xf numFmtId="0" fontId="29" fillId="0" borderId="38" xfId="2" applyFont="1" applyBorder="1" applyAlignment="1">
      <alignment horizontal="right" vertical="center" shrinkToFit="1"/>
    </xf>
    <xf numFmtId="0" fontId="32" fillId="0" borderId="38" xfId="2" applyFont="1" applyBorder="1" applyAlignment="1">
      <alignment vertical="center" wrapText="1"/>
    </xf>
    <xf numFmtId="0" fontId="30" fillId="0" borderId="38" xfId="2" applyFont="1" applyBorder="1" applyAlignment="1">
      <alignment vertical="center" shrinkToFit="1"/>
    </xf>
    <xf numFmtId="0" fontId="1" fillId="0" borderId="39" xfId="2" applyBorder="1" applyAlignment="1">
      <alignment horizontal="left" vertical="center" shrinkToFit="1"/>
    </xf>
    <xf numFmtId="0" fontId="1" fillId="0" borderId="41" xfId="2" applyBorder="1" applyAlignment="1">
      <alignment horizontal="right"/>
    </xf>
    <xf numFmtId="0" fontId="1" fillId="0" borderId="40" xfId="2" applyBorder="1" applyAlignment="1">
      <alignment horizontal="center" vertical="center" shrinkToFit="1"/>
    </xf>
    <xf numFmtId="0" fontId="1" fillId="0" borderId="42" xfId="2" applyBorder="1" applyAlignment="1">
      <alignment horizontal="center" vertical="center"/>
    </xf>
    <xf numFmtId="0" fontId="28" fillId="0" borderId="43" xfId="3" applyFont="1" applyBorder="1" applyAlignment="1">
      <alignment horizontal="left" vertical="center"/>
    </xf>
    <xf numFmtId="0" fontId="28" fillId="0" borderId="43" xfId="3" applyFont="1" applyBorder="1" applyAlignment="1">
      <alignment horizontal="right" vertical="center"/>
    </xf>
    <xf numFmtId="0" fontId="29" fillId="0" borderId="43" xfId="2" applyFont="1" applyBorder="1" applyAlignment="1">
      <alignment vertical="center" shrinkToFit="1"/>
    </xf>
    <xf numFmtId="0" fontId="30" fillId="0" borderId="43" xfId="2" applyFont="1" applyBorder="1" applyAlignment="1">
      <alignment vertical="center" wrapText="1"/>
    </xf>
    <xf numFmtId="0" fontId="29" fillId="0" borderId="43" xfId="2" applyFont="1" applyBorder="1" applyAlignment="1">
      <alignment vertical="center" wrapText="1"/>
    </xf>
    <xf numFmtId="0" fontId="1" fillId="0" borderId="40" xfId="2" applyBorder="1" applyAlignment="1">
      <alignment horizontal="right" vertical="center" shrinkToFit="1"/>
    </xf>
    <xf numFmtId="0" fontId="31" fillId="0" borderId="43" xfId="2" applyFont="1" applyBorder="1" applyAlignment="1">
      <alignment vertical="center" wrapText="1"/>
    </xf>
    <xf numFmtId="0" fontId="29" fillId="0" borderId="43" xfId="2" applyFont="1" applyBorder="1" applyAlignment="1">
      <alignment horizontal="right" vertical="center" shrinkToFit="1"/>
    </xf>
    <xf numFmtId="0" fontId="32" fillId="0" borderId="43" xfId="2" applyFont="1" applyBorder="1" applyAlignment="1">
      <alignment vertical="center" wrapText="1"/>
    </xf>
    <xf numFmtId="0" fontId="1" fillId="0" borderId="40" xfId="2" applyBorder="1" applyAlignment="1">
      <alignment horizontal="left" vertical="center" shrinkToFit="1"/>
    </xf>
    <xf numFmtId="0" fontId="1" fillId="0" borderId="41" xfId="2" applyBorder="1">
      <alignment vertical="center"/>
    </xf>
    <xf numFmtId="0" fontId="1" fillId="0" borderId="40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40" xfId="2" applyBorder="1" applyAlignment="1">
      <alignment vertical="center" textRotation="180" shrinkToFit="1"/>
    </xf>
    <xf numFmtId="0" fontId="30" fillId="0" borderId="43" xfId="2" applyFont="1" applyBorder="1" applyAlignment="1">
      <alignment vertical="center" shrinkToFit="1"/>
    </xf>
    <xf numFmtId="0" fontId="0" fillId="0" borderId="40" xfId="2" applyFont="1" applyBorder="1" applyAlignment="1">
      <alignment horizontal="left" vertical="center" shrinkToFit="1"/>
    </xf>
    <xf numFmtId="0" fontId="0" fillId="0" borderId="40" xfId="2" applyFont="1" applyBorder="1" applyAlignment="1">
      <alignment horizontal="right" vertical="center" shrinkToFit="1"/>
    </xf>
    <xf numFmtId="0" fontId="0" fillId="0" borderId="40" xfId="2" applyFont="1" applyBorder="1" applyAlignment="1">
      <alignment vertical="center" shrinkToFit="1"/>
    </xf>
    <xf numFmtId="0" fontId="0" fillId="0" borderId="40" xfId="2" applyFont="1" applyBorder="1" applyAlignment="1">
      <alignment vertical="center" textRotation="180" shrinkToFit="1"/>
    </xf>
    <xf numFmtId="0" fontId="1" fillId="0" borderId="40" xfId="2" applyBorder="1" applyAlignment="1">
      <alignment horizontal="center"/>
    </xf>
    <xf numFmtId="0" fontId="1" fillId="0" borderId="42" xfId="2" applyBorder="1" applyAlignment="1">
      <alignment horizontal="center"/>
    </xf>
    <xf numFmtId="0" fontId="1" fillId="0" borderId="44" xfId="2" applyBorder="1" applyAlignment="1">
      <alignment horizontal="center" vertical="center" shrinkToFit="1"/>
    </xf>
    <xf numFmtId="0" fontId="1" fillId="0" borderId="45" xfId="2" applyBorder="1">
      <alignment vertical="center"/>
    </xf>
    <xf numFmtId="0" fontId="1" fillId="0" borderId="40" xfId="2" applyBorder="1" applyAlignment="1">
      <alignment horizontal="left" vertical="center"/>
    </xf>
    <xf numFmtId="0" fontId="1" fillId="0" borderId="46" xfId="2" applyBorder="1" applyAlignment="1">
      <alignment horizontal="center" vertical="center" shrinkToFit="1"/>
    </xf>
    <xf numFmtId="0" fontId="1" fillId="0" borderId="47" xfId="2" applyBorder="1" applyAlignment="1">
      <alignment horizontal="right"/>
    </xf>
    <xf numFmtId="0" fontId="1" fillId="0" borderId="48" xfId="2" applyBorder="1" applyAlignment="1">
      <alignment vertical="center" textRotation="180" shrinkToFit="1"/>
    </xf>
    <xf numFmtId="0" fontId="1" fillId="0" borderId="48" xfId="2" applyBorder="1" applyAlignment="1">
      <alignment horizontal="left" vertical="center" shrinkToFit="1"/>
    </xf>
    <xf numFmtId="0" fontId="1" fillId="0" borderId="49" xfId="2" applyBorder="1" applyAlignment="1">
      <alignment horizontal="right"/>
    </xf>
    <xf numFmtId="0" fontId="1" fillId="0" borderId="48" xfId="2" applyBorder="1" applyAlignment="1">
      <alignment horizontal="left"/>
    </xf>
    <xf numFmtId="0" fontId="1" fillId="0" borderId="50" xfId="2" applyBorder="1" applyAlignment="1">
      <alignment horizontal="center"/>
    </xf>
    <xf numFmtId="9" fontId="1" fillId="0" borderId="0" xfId="2" applyNumberFormat="1">
      <alignment vertical="center"/>
    </xf>
    <xf numFmtId="0" fontId="1" fillId="3" borderId="33" xfId="2" applyFill="1" applyBorder="1" applyAlignment="1">
      <alignment horizontal="center" vertical="center" shrinkToFit="1"/>
    </xf>
    <xf numFmtId="0" fontId="1" fillId="3" borderId="12" xfId="2" applyFill="1" applyBorder="1" applyAlignment="1">
      <alignment horizontal="center" vertical="center" shrinkToFit="1"/>
    </xf>
    <xf numFmtId="0" fontId="1" fillId="3" borderId="33" xfId="2" applyFill="1" applyBorder="1" applyAlignment="1">
      <alignment horizontal="center" vertical="center" wrapText="1"/>
    </xf>
    <xf numFmtId="0" fontId="0" fillId="3" borderId="33" xfId="2" applyFont="1" applyFill="1" applyBorder="1" applyAlignment="1">
      <alignment horizontal="center" vertical="center" shrinkToFit="1"/>
    </xf>
    <xf numFmtId="0" fontId="1" fillId="3" borderId="51" xfId="2" applyFill="1" applyBorder="1" applyAlignment="1">
      <alignment horizontal="center" vertical="center" shrinkToFit="1"/>
    </xf>
    <xf numFmtId="0" fontId="29" fillId="0" borderId="52" xfId="2" applyFont="1" applyBorder="1" applyAlignment="1">
      <alignment vertical="center" shrinkToFit="1"/>
    </xf>
    <xf numFmtId="0" fontId="29" fillId="0" borderId="53" xfId="2" applyFont="1" applyBorder="1" applyAlignment="1">
      <alignment vertical="center" shrinkToFit="1"/>
    </xf>
    <xf numFmtId="0" fontId="33" fillId="0" borderId="43" xfId="2" applyFont="1" applyBorder="1" applyAlignment="1">
      <alignment vertical="center" wrapText="1"/>
    </xf>
    <xf numFmtId="0" fontId="1" fillId="0" borderId="54" xfId="2" applyBorder="1" applyAlignment="1">
      <alignment horizontal="right" vertical="center" shrinkToFit="1"/>
    </xf>
    <xf numFmtId="0" fontId="29" fillId="0" borderId="43" xfId="2" applyFont="1" applyBorder="1" applyAlignment="1">
      <alignment horizontal="left" vertical="center" shrinkToFit="1"/>
    </xf>
    <xf numFmtId="0" fontId="1" fillId="0" borderId="37" xfId="2" applyBorder="1" applyAlignment="1">
      <alignment horizontal="center" vertical="center" shrinkToFit="1"/>
    </xf>
    <xf numFmtId="0" fontId="1" fillId="0" borderId="55" xfId="2" applyBorder="1" applyAlignment="1">
      <alignment horizontal="right"/>
    </xf>
    <xf numFmtId="0" fontId="1" fillId="0" borderId="40" xfId="2" applyBorder="1" applyAlignment="1">
      <alignment horizontal="left"/>
    </xf>
    <xf numFmtId="0" fontId="1" fillId="3" borderId="34" xfId="2" applyFill="1" applyBorder="1" applyAlignment="1">
      <alignment horizontal="center" vertical="center" shrinkToFit="1"/>
    </xf>
    <xf numFmtId="0" fontId="0" fillId="3" borderId="34" xfId="2" applyFont="1" applyFill="1" applyBorder="1" applyAlignment="1">
      <alignment horizontal="center" vertical="center" shrinkToFit="1"/>
    </xf>
    <xf numFmtId="0" fontId="1" fillId="3" borderId="35" xfId="2" applyFill="1" applyBorder="1" applyAlignment="1">
      <alignment horizontal="center" vertical="center" shrinkToFit="1"/>
    </xf>
    <xf numFmtId="0" fontId="0" fillId="3" borderId="56" xfId="2" applyFont="1" applyFill="1" applyBorder="1" applyAlignment="1">
      <alignment horizontal="center" vertical="center" shrinkToFit="1"/>
    </xf>
    <xf numFmtId="0" fontId="1" fillId="3" borderId="38" xfId="2" applyFill="1" applyBorder="1" applyAlignment="1">
      <alignment horizontal="center" vertical="center" shrinkToFit="1"/>
    </xf>
    <xf numFmtId="0" fontId="1" fillId="0" borderId="55" xfId="2" applyBorder="1" applyAlignment="1">
      <alignment horizontal="left" vertical="center" shrinkToFit="1"/>
    </xf>
    <xf numFmtId="0" fontId="29" fillId="0" borderId="43" xfId="4" applyFont="1" applyBorder="1" applyAlignment="1">
      <alignment vertical="center" shrinkToFit="1"/>
    </xf>
    <xf numFmtId="0" fontId="1" fillId="0" borderId="57" xfId="2" applyBorder="1" applyAlignment="1">
      <alignment horizontal="left" vertical="center" shrinkToFit="1"/>
    </xf>
    <xf numFmtId="0" fontId="29" fillId="0" borderId="43" xfId="5" applyFont="1" applyBorder="1" applyAlignment="1">
      <alignment vertical="center" shrinkToFit="1"/>
    </xf>
    <xf numFmtId="0" fontId="30" fillId="2" borderId="43" xfId="2" applyFont="1" applyFill="1" applyBorder="1" applyAlignment="1">
      <alignment vertical="center" wrapText="1"/>
    </xf>
    <xf numFmtId="0" fontId="0" fillId="0" borderId="0" xfId="2" applyFont="1" applyAlignment="1">
      <alignment vertical="center" textRotation="180" shrinkToFit="1"/>
    </xf>
    <xf numFmtId="0" fontId="0" fillId="0" borderId="43" xfId="2" applyFont="1" applyBorder="1" applyAlignment="1">
      <alignment vertical="center" textRotation="180" shrinkToFit="1"/>
    </xf>
    <xf numFmtId="0" fontId="0" fillId="0" borderId="55" xfId="2" applyFont="1" applyBorder="1" applyAlignment="1">
      <alignment horizontal="left" vertical="center" shrinkToFit="1"/>
    </xf>
    <xf numFmtId="0" fontId="0" fillId="0" borderId="41" xfId="2" applyFont="1" applyBorder="1" applyAlignment="1">
      <alignment horizontal="right" vertical="center" shrinkToFit="1"/>
    </xf>
    <xf numFmtId="0" fontId="29" fillId="2" borderId="43" xfId="2" applyFont="1" applyFill="1" applyBorder="1" applyAlignment="1">
      <alignment vertical="center" wrapText="1"/>
    </xf>
    <xf numFmtId="0" fontId="1" fillId="0" borderId="58" xfId="2" applyBorder="1" applyAlignment="1">
      <alignment horizontal="center" vertical="center" shrinkToFit="1"/>
    </xf>
    <xf numFmtId="0" fontId="1" fillId="0" borderId="59" xfId="2" applyBorder="1">
      <alignment vertical="center"/>
    </xf>
    <xf numFmtId="0" fontId="1" fillId="0" borderId="41" xfId="2" applyBorder="1" applyAlignment="1">
      <alignment horizontal="left" vertical="center" shrinkToFit="1"/>
    </xf>
    <xf numFmtId="0" fontId="1" fillId="0" borderId="43" xfId="2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60" xfId="2" applyBorder="1" applyAlignment="1">
      <alignment vertical="center" textRotation="180" shrinkToFit="1"/>
    </xf>
    <xf numFmtId="0" fontId="0" fillId="3" borderId="12" xfId="2" applyFont="1" applyFill="1" applyBorder="1" applyAlignment="1">
      <alignment horizontal="center" vertical="center" shrinkToFit="1"/>
    </xf>
    <xf numFmtId="0" fontId="1" fillId="0" borderId="62" xfId="2" applyBorder="1" applyAlignment="1">
      <alignment horizontal="center" vertical="center"/>
    </xf>
    <xf numFmtId="0" fontId="29" fillId="2" borderId="38" xfId="2" applyFont="1" applyFill="1" applyBorder="1" applyAlignment="1">
      <alignment vertical="center" wrapText="1"/>
    </xf>
    <xf numFmtId="0" fontId="0" fillId="0" borderId="39" xfId="2" applyFont="1" applyBorder="1" applyAlignment="1">
      <alignment horizontal="left" vertical="center" shrinkToFit="1"/>
    </xf>
    <xf numFmtId="0" fontId="0" fillId="0" borderId="39" xfId="2" applyFont="1" applyBorder="1" applyAlignment="1">
      <alignment horizontal="right" vertical="center" shrinkToFit="1"/>
    </xf>
    <xf numFmtId="0" fontId="1" fillId="0" borderId="63" xfId="2" applyBorder="1" applyAlignment="1">
      <alignment horizontal="center" vertical="center"/>
    </xf>
    <xf numFmtId="0" fontId="34" fillId="0" borderId="43" xfId="2" applyFont="1" applyBorder="1" applyAlignment="1">
      <alignment vertical="center" wrapText="1"/>
    </xf>
    <xf numFmtId="0" fontId="1" fillId="0" borderId="64" xfId="2" applyBorder="1" applyAlignment="1">
      <alignment vertical="center" textRotation="180" shrinkToFit="1"/>
    </xf>
    <xf numFmtId="0" fontId="1" fillId="0" borderId="64" xfId="2" applyBorder="1" applyAlignment="1">
      <alignment horizontal="left" vertical="center" shrinkToFit="1"/>
    </xf>
    <xf numFmtId="0" fontId="29" fillId="0" borderId="60" xfId="2" applyFont="1" applyBorder="1" applyAlignment="1">
      <alignment vertical="center" wrapText="1"/>
    </xf>
    <xf numFmtId="0" fontId="1" fillId="0" borderId="64" xfId="2" applyBorder="1" applyAlignment="1">
      <alignment horizontal="right" vertical="center" shrinkToFit="1"/>
    </xf>
    <xf numFmtId="0" fontId="1" fillId="0" borderId="62" xfId="2" applyBorder="1" applyAlignment="1">
      <alignment horizontal="center" vertical="top"/>
    </xf>
    <xf numFmtId="0" fontId="1" fillId="0" borderId="65" xfId="2" applyBorder="1" applyAlignment="1">
      <alignment horizontal="center" vertical="center" shrinkToFit="1"/>
    </xf>
    <xf numFmtId="0" fontId="1" fillId="0" borderId="66" xfId="2" applyBorder="1" applyAlignment="1">
      <alignment horizontal="right"/>
    </xf>
    <xf numFmtId="0" fontId="1" fillId="0" borderId="67" xfId="2" applyBorder="1" applyAlignment="1">
      <alignment vertical="center" textRotation="180" shrinkToFit="1"/>
    </xf>
    <xf numFmtId="0" fontId="1" fillId="0" borderId="67" xfId="2" applyBorder="1" applyAlignment="1">
      <alignment horizontal="left" vertical="center" shrinkToFit="1"/>
    </xf>
    <xf numFmtId="0" fontId="1" fillId="0" borderId="68" xfId="2" applyBorder="1" applyAlignment="1">
      <alignment horizontal="right"/>
    </xf>
    <xf numFmtId="0" fontId="1" fillId="0" borderId="67" xfId="2" applyBorder="1" applyAlignment="1">
      <alignment horizontal="left" vertical="center"/>
    </xf>
    <xf numFmtId="0" fontId="1" fillId="0" borderId="69" xfId="2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 shrinkToFit="1"/>
    </xf>
    <xf numFmtId="0" fontId="1" fillId="0" borderId="0" xfId="2" applyAlignment="1">
      <alignment horizontal="left" vertical="center"/>
    </xf>
    <xf numFmtId="0" fontId="35" fillId="0" borderId="0" xfId="2" applyFont="1">
      <alignment vertical="center"/>
    </xf>
    <xf numFmtId="0" fontId="35" fillId="0" borderId="0" xfId="2" applyFont="1" applyAlignment="1">
      <alignment horizontal="left" vertical="center"/>
    </xf>
    <xf numFmtId="0" fontId="35" fillId="0" borderId="0" xfId="2" applyFont="1" applyAlignment="1">
      <alignment horizontal="center" vertical="center"/>
    </xf>
    <xf numFmtId="0" fontId="36" fillId="0" borderId="0" xfId="2" applyFont="1" applyAlignment="1">
      <alignment horizontal="center" shrinkToFit="1"/>
    </xf>
    <xf numFmtId="0" fontId="1" fillId="3" borderId="12" xfId="2" applyFill="1" applyBorder="1" applyAlignment="1">
      <alignment horizontal="center" vertical="center" wrapText="1" shrinkToFit="1"/>
    </xf>
    <xf numFmtId="0" fontId="33" fillId="0" borderId="38" xfId="2" applyFont="1" applyBorder="1" applyAlignment="1">
      <alignment vertical="center" wrapText="1"/>
    </xf>
    <xf numFmtId="0" fontId="1" fillId="0" borderId="70" xfId="2" applyBorder="1" applyAlignment="1">
      <alignment horizontal="right" vertical="center" shrinkToFit="1"/>
    </xf>
    <xf numFmtId="0" fontId="37" fillId="0" borderId="38" xfId="2" applyFont="1" applyBorder="1" applyAlignment="1">
      <alignment vertical="center" wrapText="1"/>
    </xf>
    <xf numFmtId="0" fontId="0" fillId="0" borderId="43" xfId="3" applyFont="1" applyBorder="1">
      <alignment vertical="center"/>
    </xf>
    <xf numFmtId="0" fontId="37" fillId="0" borderId="43" xfId="2" applyFont="1" applyBorder="1" applyAlignment="1">
      <alignment vertical="center" wrapText="1"/>
    </xf>
    <xf numFmtId="0" fontId="1" fillId="3" borderId="71" xfId="2" applyFill="1" applyBorder="1" applyAlignment="1">
      <alignment horizontal="center" vertical="center" shrinkToFit="1"/>
    </xf>
    <xf numFmtId="0" fontId="28" fillId="0" borderId="38" xfId="3" applyFont="1" applyBorder="1" applyAlignment="1">
      <alignment horizontal="left" vertical="center"/>
    </xf>
    <xf numFmtId="0" fontId="28" fillId="0" borderId="38" xfId="3" applyFont="1" applyBorder="1" applyAlignment="1">
      <alignment horizontal="right" vertical="center"/>
    </xf>
    <xf numFmtId="0" fontId="0" fillId="3" borderId="51" xfId="2" applyFont="1" applyFill="1" applyBorder="1" applyAlignment="1">
      <alignment horizontal="center" vertical="center" shrinkToFit="1"/>
    </xf>
    <xf numFmtId="0" fontId="1" fillId="0" borderId="41" xfId="2" applyBorder="1" applyAlignment="1">
      <alignment vertical="center" shrinkToFit="1"/>
    </xf>
    <xf numFmtId="0" fontId="29" fillId="0" borderId="43" xfId="4" applyFont="1" applyBorder="1" applyAlignment="1">
      <alignment vertical="center" wrapText="1"/>
    </xf>
    <xf numFmtId="0" fontId="29" fillId="0" borderId="43" xfId="5" applyFont="1" applyBorder="1" applyAlignment="1">
      <alignment vertical="center" wrapText="1"/>
    </xf>
    <xf numFmtId="0" fontId="37" fillId="0" borderId="43" xfId="2" applyFont="1" applyBorder="1" applyAlignment="1">
      <alignment horizontal="left" vertical="center" shrinkToFit="1"/>
    </xf>
    <xf numFmtId="0" fontId="0" fillId="0" borderId="43" xfId="2" applyFont="1" applyBorder="1" applyAlignment="1">
      <alignment horizontal="left" vertical="center" shrinkToFit="1"/>
    </xf>
    <xf numFmtId="0" fontId="1" fillId="0" borderId="43" xfId="2" applyBorder="1" applyAlignment="1">
      <alignment vertical="center" textRotation="180" shrinkToFit="1"/>
    </xf>
    <xf numFmtId="0" fontId="1" fillId="0" borderId="60" xfId="2" applyBorder="1" applyAlignment="1">
      <alignment horizontal="left" vertical="center" shrinkToFit="1"/>
    </xf>
    <xf numFmtId="0" fontId="0" fillId="3" borderId="64" xfId="2" applyFont="1" applyFill="1" applyBorder="1" applyAlignment="1">
      <alignment horizontal="center" vertical="center" shrinkToFit="1"/>
    </xf>
    <xf numFmtId="0" fontId="1" fillId="3" borderId="64" xfId="2" applyFill="1" applyBorder="1" applyAlignment="1">
      <alignment horizontal="center" vertical="center" shrinkToFit="1"/>
    </xf>
    <xf numFmtId="0" fontId="1" fillId="0" borderId="38" xfId="2" applyBorder="1" applyAlignment="1">
      <alignment horizontal="left" vertical="center" shrinkToFit="1"/>
    </xf>
    <xf numFmtId="0" fontId="1" fillId="0" borderId="38" xfId="2" applyBorder="1" applyAlignment="1">
      <alignment horizontal="right" vertical="center" shrinkToFit="1"/>
    </xf>
    <xf numFmtId="0" fontId="1" fillId="0" borderId="43" xfId="2" applyBorder="1" applyAlignment="1">
      <alignment horizontal="right" vertical="center" shrinkToFit="1"/>
    </xf>
    <xf numFmtId="0" fontId="1" fillId="0" borderId="54" xfId="2" applyBorder="1" applyAlignment="1">
      <alignment vertical="center" textRotation="180" shrinkToFit="1"/>
    </xf>
    <xf numFmtId="0" fontId="1" fillId="3" borderId="72" xfId="2" applyFill="1" applyBorder="1" applyAlignment="1">
      <alignment horizontal="center" vertical="center" shrinkToFit="1"/>
    </xf>
    <xf numFmtId="0" fontId="1" fillId="3" borderId="33" xfId="2" applyFill="1" applyBorder="1" applyAlignment="1">
      <alignment horizontal="center" vertical="center" wrapText="1" shrinkToFit="1"/>
    </xf>
    <xf numFmtId="0" fontId="1" fillId="3" borderId="73" xfId="2" applyFill="1" applyBorder="1" applyAlignment="1">
      <alignment horizontal="center" vertical="center" wrapText="1" shrinkToFit="1"/>
    </xf>
    <xf numFmtId="0" fontId="37" fillId="0" borderId="43" xfId="2" applyFont="1" applyBorder="1" applyAlignment="1">
      <alignment horizontal="right" vertical="center" wrapText="1"/>
    </xf>
    <xf numFmtId="0" fontId="37" fillId="0" borderId="39" xfId="2" applyFont="1" applyBorder="1" applyAlignment="1">
      <alignment vertical="center" wrapText="1"/>
    </xf>
    <xf numFmtId="0" fontId="0" fillId="2" borderId="43" xfId="3" applyFont="1" applyFill="1" applyBorder="1">
      <alignment vertical="center"/>
    </xf>
    <xf numFmtId="0" fontId="37" fillId="0" borderId="40" xfId="2" applyFont="1" applyBorder="1" applyAlignment="1">
      <alignment horizontal="right" vertical="center" wrapText="1"/>
    </xf>
    <xf numFmtId="0" fontId="37" fillId="0" borderId="40" xfId="2" applyFont="1" applyBorder="1" applyAlignment="1">
      <alignment vertical="center" wrapText="1"/>
    </xf>
    <xf numFmtId="0" fontId="1" fillId="0" borderId="74" xfId="2" applyBorder="1" applyAlignment="1">
      <alignment vertical="center" textRotation="180" shrinkToFit="1"/>
    </xf>
    <xf numFmtId="0" fontId="0" fillId="3" borderId="38" xfId="2" applyFont="1" applyFill="1" applyBorder="1" applyAlignment="1">
      <alignment horizontal="center" vertical="center" shrinkToFit="1"/>
    </xf>
    <xf numFmtId="0" fontId="0" fillId="0" borderId="38" xfId="2" applyFont="1" applyBorder="1" applyAlignment="1">
      <alignment horizontal="left" vertical="center" shrinkToFit="1"/>
    </xf>
    <xf numFmtId="0" fontId="0" fillId="0" borderId="38" xfId="2" applyFont="1" applyBorder="1" applyAlignment="1">
      <alignment horizontal="right" vertical="center" shrinkToFit="1"/>
    </xf>
    <xf numFmtId="0" fontId="37" fillId="0" borderId="43" xfId="4" applyFont="1" applyBorder="1" applyAlignment="1">
      <alignment vertical="center" wrapText="1"/>
    </xf>
    <xf numFmtId="0" fontId="0" fillId="0" borderId="43" xfId="2" applyFont="1" applyBorder="1" applyAlignment="1">
      <alignment horizontal="right" vertical="center" shrinkToFit="1"/>
    </xf>
    <xf numFmtId="0" fontId="0" fillId="0" borderId="43" xfId="2" applyFont="1" applyBorder="1" applyAlignment="1">
      <alignment horizontal="left" vertical="center" wrapText="1" shrinkToFit="1"/>
    </xf>
    <xf numFmtId="0" fontId="37" fillId="0" borderId="43" xfId="6" applyBorder="1" applyAlignment="1">
      <alignment vertical="center" wrapText="1"/>
    </xf>
    <xf numFmtId="0" fontId="1" fillId="0" borderId="40" xfId="2" applyBorder="1" applyAlignment="1">
      <alignment vertical="center" shrinkToFit="1"/>
    </xf>
    <xf numFmtId="0" fontId="30" fillId="0" borderId="43" xfId="7" applyFont="1" applyBorder="1" applyAlignment="1">
      <alignment vertical="center" wrapText="1"/>
    </xf>
    <xf numFmtId="0" fontId="29" fillId="0" borderId="43" xfId="7" applyFont="1" applyBorder="1" applyAlignment="1">
      <alignment vertical="center" wrapText="1"/>
    </xf>
    <xf numFmtId="0" fontId="1" fillId="0" borderId="54" xfId="2" applyBorder="1" applyAlignment="1">
      <alignment horizontal="left" vertical="center" shrinkToFit="1"/>
    </xf>
    <xf numFmtId="0" fontId="1" fillId="0" borderId="55" xfId="2" applyBorder="1" applyAlignment="1">
      <alignment vertical="center" textRotation="180" shrinkToFit="1"/>
    </xf>
    <xf numFmtId="0" fontId="37" fillId="0" borderId="52" xfId="2" applyFont="1" applyBorder="1" applyAlignment="1">
      <alignment vertical="center" wrapText="1"/>
    </xf>
    <xf numFmtId="0" fontId="0" fillId="0" borderId="54" xfId="2" applyFont="1" applyBorder="1" applyAlignment="1">
      <alignment vertical="center" textRotation="180" shrinkToFit="1"/>
    </xf>
    <xf numFmtId="0" fontId="0" fillId="0" borderId="40" xfId="2" applyFont="1" applyBorder="1" applyAlignment="1">
      <alignment horizontal="left" vertical="center" wrapText="1" shrinkToFit="1"/>
    </xf>
    <xf numFmtId="0" fontId="37" fillId="0" borderId="75" xfId="2" applyFont="1" applyBorder="1" applyAlignment="1">
      <alignment vertical="center" wrapText="1"/>
    </xf>
    <xf numFmtId="0" fontId="0" fillId="0" borderId="54" xfId="2" applyFont="1" applyBorder="1" applyAlignment="1">
      <alignment horizontal="left" vertical="center" shrinkToFit="1"/>
    </xf>
    <xf numFmtId="0" fontId="37" fillId="0" borderId="43" xfId="2" applyFont="1" applyBorder="1" applyAlignment="1">
      <alignment horizontal="left" vertical="center" wrapText="1"/>
    </xf>
    <xf numFmtId="0" fontId="0" fillId="0" borderId="41" xfId="2" applyFont="1" applyBorder="1">
      <alignment vertical="center"/>
    </xf>
    <xf numFmtId="0" fontId="37" fillId="0" borderId="43" xfId="5" applyFont="1" applyBorder="1" applyAlignment="1">
      <alignment vertical="center" wrapText="1"/>
    </xf>
    <xf numFmtId="0" fontId="1" fillId="0" borderId="40" xfId="2" applyBorder="1" applyAlignment="1">
      <alignment horizontal="left" vertical="center" wrapText="1" shrinkToFit="1"/>
    </xf>
    <xf numFmtId="0" fontId="30" fillId="0" borderId="43" xfId="8" applyFont="1" applyBorder="1" applyAlignment="1">
      <alignment vertical="center" wrapText="1"/>
    </xf>
    <xf numFmtId="0" fontId="29" fillId="0" borderId="43" xfId="8" applyFont="1" applyBorder="1" applyAlignment="1">
      <alignment vertical="center" wrapText="1"/>
    </xf>
    <xf numFmtId="0" fontId="1" fillId="0" borderId="57" xfId="2" applyBorder="1" applyAlignment="1">
      <alignment vertical="center" textRotation="180" shrinkToFit="1"/>
    </xf>
    <xf numFmtId="0" fontId="1" fillId="0" borderId="51" xfId="2" applyBorder="1" applyAlignment="1">
      <alignment horizontal="center" vertical="center" shrinkToFit="1"/>
    </xf>
    <xf numFmtId="0" fontId="0" fillId="0" borderId="12" xfId="2" applyFont="1" applyBorder="1" applyAlignment="1">
      <alignment horizontal="center" vertical="center" shrinkToFit="1"/>
    </xf>
    <xf numFmtId="0" fontId="0" fillId="0" borderId="51" xfId="2" applyFont="1" applyBorder="1" applyAlignment="1">
      <alignment horizontal="center" vertical="center" shrinkToFit="1"/>
    </xf>
    <xf numFmtId="0" fontId="30" fillId="0" borderId="38" xfId="0" applyFont="1" applyBorder="1" applyAlignment="1">
      <alignment vertical="center" wrapText="1"/>
    </xf>
    <xf numFmtId="0" fontId="29" fillId="0" borderId="38" xfId="0" applyFont="1" applyBorder="1" applyAlignment="1">
      <alignment vertical="center" wrapText="1"/>
    </xf>
    <xf numFmtId="0" fontId="30" fillId="0" borderId="43" xfId="0" applyFont="1" applyBorder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39" fillId="0" borderId="38" xfId="0" applyFont="1" applyBorder="1" applyAlignment="1">
      <alignment horizontal="right" vertical="center" wrapText="1"/>
    </xf>
    <xf numFmtId="0" fontId="1" fillId="3" borderId="33" xfId="2" applyFill="1" applyBorder="1" applyAlignment="1">
      <alignment horizontal="left" vertical="center" shrinkToFit="1"/>
    </xf>
    <xf numFmtId="0" fontId="2" fillId="0" borderId="0" xfId="1" applyFont="1" applyFill="1"/>
    <xf numFmtId="0" fontId="4" fillId="0" borderId="1" xfId="2" applyFont="1" applyFill="1" applyBorder="1">
      <alignment vertical="center"/>
    </xf>
    <xf numFmtId="0" fontId="7" fillId="0" borderId="1" xfId="2" applyFont="1" applyFill="1" applyBorder="1">
      <alignment vertical="center"/>
    </xf>
    <xf numFmtId="0" fontId="9" fillId="0" borderId="0" xfId="1" applyFont="1" applyFill="1"/>
    <xf numFmtId="0" fontId="12" fillId="0" borderId="0" xfId="1" applyFont="1" applyFill="1"/>
    <xf numFmtId="0" fontId="14" fillId="0" borderId="0" xfId="1" applyFont="1" applyFill="1"/>
    <xf numFmtId="0" fontId="16" fillId="0" borderId="0" xfId="1" applyFont="1" applyFill="1"/>
    <xf numFmtId="0" fontId="18" fillId="0" borderId="0" xfId="1" applyFont="1" applyFill="1"/>
    <xf numFmtId="0" fontId="20" fillId="0" borderId="0" xfId="1" applyFont="1" applyFill="1"/>
    <xf numFmtId="0" fontId="22" fillId="0" borderId="0" xfId="1" applyFont="1" applyFill="1"/>
    <xf numFmtId="0" fontId="23" fillId="0" borderId="15" xfId="1" applyFont="1" applyFill="1" applyBorder="1"/>
    <xf numFmtId="0" fontId="23" fillId="0" borderId="12" xfId="1" applyFont="1" applyFill="1" applyBorder="1"/>
    <xf numFmtId="0" fontId="23" fillId="0" borderId="16" xfId="1" applyFont="1" applyFill="1" applyBorder="1"/>
    <xf numFmtId="0" fontId="24" fillId="0" borderId="0" xfId="1" applyFont="1" applyFill="1"/>
    <xf numFmtId="0" fontId="23" fillId="0" borderId="20" xfId="1" applyFont="1" applyFill="1" applyBorder="1"/>
    <xf numFmtId="0" fontId="23" fillId="0" borderId="21" xfId="1" applyFont="1" applyFill="1" applyBorder="1"/>
    <xf numFmtId="0" fontId="23" fillId="0" borderId="22" xfId="1" applyFont="1" applyFill="1" applyBorder="1"/>
    <xf numFmtId="0" fontId="23" fillId="0" borderId="15" xfId="1" applyFont="1" applyFill="1" applyBorder="1" applyAlignment="1">
      <alignment vertical="center"/>
    </xf>
    <xf numFmtId="0" fontId="23" fillId="0" borderId="12" xfId="1" applyFont="1" applyFill="1" applyBorder="1" applyAlignment="1">
      <alignment vertical="center"/>
    </xf>
    <xf numFmtId="0" fontId="23" fillId="0" borderId="16" xfId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0" fontId="23" fillId="0" borderId="20" xfId="1" applyFont="1" applyFill="1" applyBorder="1" applyAlignment="1">
      <alignment vertical="center"/>
    </xf>
    <xf numFmtId="0" fontId="23" fillId="0" borderId="21" xfId="1" applyFont="1" applyFill="1" applyBorder="1" applyAlignment="1">
      <alignment vertical="center"/>
    </xf>
    <xf numFmtId="0" fontId="23" fillId="0" borderId="22" xfId="1" applyFont="1" applyFill="1" applyBorder="1" applyAlignment="1">
      <alignment vertical="center"/>
    </xf>
    <xf numFmtId="0" fontId="41" fillId="0" borderId="43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43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31" fillId="0" borderId="43" xfId="0" applyFont="1" applyBorder="1" applyAlignment="1">
      <alignment vertical="center" wrapText="1"/>
    </xf>
    <xf numFmtId="0" fontId="32" fillId="0" borderId="43" xfId="0" applyFont="1" applyBorder="1" applyAlignment="1">
      <alignment vertical="center" wrapText="1"/>
    </xf>
    <xf numFmtId="0" fontId="33" fillId="0" borderId="43" xfId="0" applyFont="1" applyBorder="1" applyAlignment="1">
      <alignment vertical="center" wrapText="1"/>
    </xf>
    <xf numFmtId="0" fontId="10" fillId="0" borderId="18" xfId="1" applyFont="1" applyFill="1" applyBorder="1" applyAlignment="1">
      <alignment horizontal="center" vertical="center"/>
    </xf>
    <xf numFmtId="0" fontId="43" fillId="0" borderId="0" xfId="1" applyFont="1" applyFill="1"/>
    <xf numFmtId="0" fontId="44" fillId="0" borderId="0" xfId="1" applyFont="1" applyFill="1"/>
    <xf numFmtId="0" fontId="45" fillId="0" borderId="15" xfId="1" applyFont="1" applyFill="1" applyBorder="1" applyAlignment="1">
      <alignment vertical="center"/>
    </xf>
    <xf numFmtId="0" fontId="45" fillId="0" borderId="12" xfId="1" applyFont="1" applyFill="1" applyBorder="1" applyAlignment="1">
      <alignment vertical="center"/>
    </xf>
    <xf numFmtId="0" fontId="45" fillId="0" borderId="16" xfId="1" applyFont="1" applyFill="1" applyBorder="1" applyAlignment="1">
      <alignment vertical="center"/>
    </xf>
    <xf numFmtId="0" fontId="46" fillId="0" borderId="0" xfId="1" applyFont="1" applyFill="1" applyAlignment="1">
      <alignment vertical="center"/>
    </xf>
    <xf numFmtId="0" fontId="45" fillId="0" borderId="20" xfId="1" applyFont="1" applyFill="1" applyBorder="1" applyAlignment="1">
      <alignment vertical="center"/>
    </xf>
    <xf numFmtId="0" fontId="45" fillId="0" borderId="21" xfId="1" applyFont="1" applyFill="1" applyBorder="1" applyAlignment="1">
      <alignment vertical="center"/>
    </xf>
    <xf numFmtId="0" fontId="45" fillId="0" borderId="22" xfId="1" applyFont="1" applyFill="1" applyBorder="1" applyAlignment="1">
      <alignment vertical="center"/>
    </xf>
    <xf numFmtId="0" fontId="45" fillId="4" borderId="12" xfId="1" applyFont="1" applyFill="1" applyBorder="1" applyAlignment="1">
      <alignment vertical="center"/>
    </xf>
    <xf numFmtId="0" fontId="45" fillId="4" borderId="16" xfId="1" applyFont="1" applyFill="1" applyBorder="1" applyAlignment="1">
      <alignment vertical="center"/>
    </xf>
    <xf numFmtId="0" fontId="45" fillId="4" borderId="21" xfId="1" applyFont="1" applyFill="1" applyBorder="1" applyAlignment="1">
      <alignment vertical="center"/>
    </xf>
    <xf numFmtId="0" fontId="45" fillId="4" borderId="22" xfId="1" applyFont="1" applyFill="1" applyBorder="1" applyAlignment="1">
      <alignment vertical="center"/>
    </xf>
    <xf numFmtId="0" fontId="45" fillId="5" borderId="12" xfId="1" applyFont="1" applyFill="1" applyBorder="1" applyAlignment="1">
      <alignment vertical="center"/>
    </xf>
    <xf numFmtId="0" fontId="45" fillId="5" borderId="16" xfId="1" applyFont="1" applyFill="1" applyBorder="1" applyAlignment="1">
      <alignment vertical="center"/>
    </xf>
    <xf numFmtId="0" fontId="45" fillId="5" borderId="21" xfId="1" applyFont="1" applyFill="1" applyBorder="1" applyAlignment="1">
      <alignment vertical="center"/>
    </xf>
    <xf numFmtId="0" fontId="45" fillId="5" borderId="22" xfId="1" applyFont="1" applyFill="1" applyBorder="1" applyAlignment="1">
      <alignment vertical="center"/>
    </xf>
    <xf numFmtId="0" fontId="45" fillId="6" borderId="12" xfId="1" applyFont="1" applyFill="1" applyBorder="1" applyAlignment="1">
      <alignment vertical="center"/>
    </xf>
    <xf numFmtId="0" fontId="45" fillId="6" borderId="16" xfId="1" applyFont="1" applyFill="1" applyBorder="1" applyAlignment="1">
      <alignment vertical="center"/>
    </xf>
    <xf numFmtId="0" fontId="45" fillId="6" borderId="21" xfId="1" applyFont="1" applyFill="1" applyBorder="1" applyAlignment="1">
      <alignment vertical="center"/>
    </xf>
    <xf numFmtId="0" fontId="45" fillId="6" borderId="22" xfId="1" applyFont="1" applyFill="1" applyBorder="1" applyAlignment="1">
      <alignment vertical="center"/>
    </xf>
    <xf numFmtId="0" fontId="45" fillId="7" borderId="12" xfId="1" applyFont="1" applyFill="1" applyBorder="1" applyAlignment="1">
      <alignment vertical="center"/>
    </xf>
    <xf numFmtId="0" fontId="45" fillId="7" borderId="16" xfId="1" applyFont="1" applyFill="1" applyBorder="1" applyAlignment="1">
      <alignment vertical="center"/>
    </xf>
    <xf numFmtId="0" fontId="45" fillId="7" borderId="21" xfId="1" applyFont="1" applyFill="1" applyBorder="1" applyAlignment="1">
      <alignment vertical="center"/>
    </xf>
    <xf numFmtId="0" fontId="45" fillId="7" borderId="22" xfId="1" applyFont="1" applyFill="1" applyBorder="1" applyAlignment="1">
      <alignment vertical="center"/>
    </xf>
    <xf numFmtId="0" fontId="49" fillId="0" borderId="0" xfId="1" applyFont="1" applyFill="1"/>
    <xf numFmtId="0" fontId="50" fillId="0" borderId="0" xfId="1" applyFont="1" applyFill="1"/>
    <xf numFmtId="0" fontId="35" fillId="0" borderId="0" xfId="2" applyFont="1" applyAlignment="1">
      <alignment horizontal="left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 shrinkToFit="1"/>
    </xf>
    <xf numFmtId="0" fontId="15" fillId="0" borderId="9" xfId="2" applyFont="1" applyFill="1" applyBorder="1" applyAlignment="1">
      <alignment horizontal="center" vertical="center" shrinkToFit="1"/>
    </xf>
    <xf numFmtId="0" fontId="15" fillId="0" borderId="10" xfId="2" applyFont="1" applyFill="1" applyBorder="1" applyAlignment="1">
      <alignment horizontal="center" vertical="center" shrinkToFit="1"/>
    </xf>
    <xf numFmtId="0" fontId="15" fillId="0" borderId="11" xfId="2" applyFont="1" applyFill="1" applyBorder="1" applyAlignment="1">
      <alignment horizontal="center" vertical="center" shrinkToFit="1"/>
    </xf>
    <xf numFmtId="0" fontId="15" fillId="0" borderId="12" xfId="2" applyFont="1" applyFill="1" applyBorder="1" applyAlignment="1">
      <alignment horizontal="center" vertical="center" shrinkToFit="1"/>
    </xf>
    <xf numFmtId="0" fontId="21" fillId="0" borderId="12" xfId="2" applyFont="1" applyFill="1" applyBorder="1" applyAlignment="1">
      <alignment horizontal="center" vertical="center" shrinkToFit="1"/>
    </xf>
    <xf numFmtId="0" fontId="21" fillId="0" borderId="16" xfId="2" applyFont="1" applyFill="1" applyBorder="1" applyAlignment="1">
      <alignment horizontal="center" vertical="center" shrinkToFit="1"/>
    </xf>
    <xf numFmtId="0" fontId="10" fillId="0" borderId="23" xfId="1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shrinkToFit="1"/>
    </xf>
    <xf numFmtId="0" fontId="21" fillId="0" borderId="9" xfId="2" applyFont="1" applyFill="1" applyBorder="1" applyAlignment="1">
      <alignment horizontal="center" vertical="center" shrinkToFit="1"/>
    </xf>
    <xf numFmtId="0" fontId="21" fillId="0" borderId="10" xfId="2" applyFont="1" applyFill="1" applyBorder="1" applyAlignment="1">
      <alignment horizontal="center" vertical="center" shrinkToFit="1"/>
    </xf>
    <xf numFmtId="0" fontId="21" fillId="0" borderId="11" xfId="2" applyFont="1" applyFill="1" applyBorder="1" applyAlignment="1">
      <alignment horizontal="center" vertical="center" shrinkToFit="1"/>
    </xf>
    <xf numFmtId="0" fontId="17" fillId="0" borderId="8" xfId="2" applyFont="1" applyFill="1" applyBorder="1" applyAlignment="1">
      <alignment horizontal="center" vertical="center" shrinkToFit="1"/>
    </xf>
    <xf numFmtId="0" fontId="17" fillId="0" borderId="9" xfId="2" applyFont="1" applyFill="1" applyBorder="1" applyAlignment="1">
      <alignment horizontal="center" vertical="center" shrinkToFit="1"/>
    </xf>
    <xf numFmtId="0" fontId="17" fillId="0" borderId="10" xfId="2" applyFont="1" applyFill="1" applyBorder="1" applyAlignment="1">
      <alignment horizontal="center" vertical="center" shrinkToFit="1"/>
    </xf>
    <xf numFmtId="0" fontId="17" fillId="0" borderId="11" xfId="2" applyFont="1" applyFill="1" applyBorder="1" applyAlignment="1">
      <alignment horizontal="center" vertical="center" shrinkToFit="1"/>
    </xf>
    <xf numFmtId="0" fontId="17" fillId="0" borderId="12" xfId="2" applyFont="1" applyFill="1" applyBorder="1" applyAlignment="1">
      <alignment horizontal="center" vertical="center" shrinkToFit="1"/>
    </xf>
    <xf numFmtId="0" fontId="17" fillId="0" borderId="16" xfId="2" applyFont="1" applyFill="1" applyBorder="1" applyAlignment="1">
      <alignment horizontal="center" vertical="center" shrinkToFit="1"/>
    </xf>
    <xf numFmtId="0" fontId="15" fillId="0" borderId="16" xfId="2" applyFont="1" applyFill="1" applyBorder="1" applyAlignment="1">
      <alignment horizontal="center" vertical="center" shrinkToFit="1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 shrinkToFit="1"/>
    </xf>
    <xf numFmtId="0" fontId="25" fillId="0" borderId="17" xfId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0" fontId="25" fillId="0" borderId="19" xfId="1" applyFont="1" applyFill="1" applyBorder="1" applyAlignment="1">
      <alignment horizontal="center" vertical="center"/>
    </xf>
    <xf numFmtId="176" fontId="0" fillId="0" borderId="2" xfId="2" applyNumberFormat="1" applyFont="1" applyFill="1" applyBorder="1" applyAlignment="1">
      <alignment horizontal="center" vertical="center" wrapText="1"/>
    </xf>
    <xf numFmtId="176" fontId="1" fillId="0" borderId="3" xfId="2" applyNumberFormat="1" applyFill="1" applyBorder="1" applyAlignment="1">
      <alignment horizontal="center" vertical="center" wrapText="1"/>
    </xf>
    <xf numFmtId="176" fontId="1" fillId="0" borderId="4" xfId="2" applyNumberFormat="1" applyFill="1" applyBorder="1" applyAlignment="1">
      <alignment horizontal="center" vertical="center" wrapText="1"/>
    </xf>
    <xf numFmtId="176" fontId="0" fillId="0" borderId="5" xfId="2" applyNumberFormat="1" applyFont="1" applyFill="1" applyBorder="1" applyAlignment="1">
      <alignment horizontal="center" vertical="center" wrapText="1"/>
    </xf>
    <xf numFmtId="176" fontId="1" fillId="0" borderId="5" xfId="2" applyNumberForma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/>
    </xf>
    <xf numFmtId="176" fontId="1" fillId="0" borderId="6" xfId="2" applyNumberForma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shrinkToFit="1"/>
    </xf>
    <xf numFmtId="0" fontId="11" fillId="0" borderId="9" xfId="2" applyFont="1" applyFill="1" applyBorder="1" applyAlignment="1">
      <alignment horizontal="center" vertical="center" shrinkToFit="1"/>
    </xf>
    <xf numFmtId="0" fontId="11" fillId="0" borderId="10" xfId="2" applyFont="1" applyFill="1" applyBorder="1" applyAlignment="1">
      <alignment horizontal="center" vertical="center" shrinkToFit="1"/>
    </xf>
    <xf numFmtId="0" fontId="11" fillId="0" borderId="11" xfId="2" applyFont="1" applyFill="1" applyBorder="1" applyAlignment="1">
      <alignment horizontal="center" vertical="center" shrinkToFit="1"/>
    </xf>
    <xf numFmtId="0" fontId="11" fillId="0" borderId="12" xfId="2" applyFont="1" applyFill="1" applyBorder="1" applyAlignment="1">
      <alignment horizontal="center" vertical="center" shrinkToFit="1"/>
    </xf>
    <xf numFmtId="0" fontId="11" fillId="0" borderId="16" xfId="2" applyFont="1" applyFill="1" applyBorder="1" applyAlignment="1">
      <alignment horizontal="center" vertical="center" shrinkToFit="1"/>
    </xf>
    <xf numFmtId="0" fontId="52" fillId="0" borderId="12" xfId="2" applyFont="1" applyFill="1" applyBorder="1" applyAlignment="1">
      <alignment horizontal="center" vertical="center"/>
    </xf>
    <xf numFmtId="0" fontId="52" fillId="0" borderId="16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 shrinkToFit="1"/>
    </xf>
    <xf numFmtId="0" fontId="13" fillId="0" borderId="15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9" fillId="0" borderId="15" xfId="2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/>
    </xf>
    <xf numFmtId="0" fontId="21" fillId="0" borderId="15" xfId="2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 shrinkToFit="1"/>
    </xf>
    <xf numFmtId="0" fontId="19" fillId="0" borderId="13" xfId="2" applyFont="1" applyFill="1" applyBorder="1" applyAlignment="1">
      <alignment horizontal="center" vertical="center" wrapText="1"/>
    </xf>
    <xf numFmtId="0" fontId="48" fillId="0" borderId="12" xfId="2" applyFont="1" applyFill="1" applyBorder="1" applyAlignment="1">
      <alignment horizontal="center" vertical="center" shrinkToFit="1"/>
    </xf>
    <xf numFmtId="0" fontId="48" fillId="0" borderId="16" xfId="2" applyFont="1" applyFill="1" applyBorder="1" applyAlignment="1">
      <alignment horizontal="center" vertical="center" shrinkToFit="1"/>
    </xf>
    <xf numFmtId="0" fontId="43" fillId="0" borderId="8" xfId="2" applyFont="1" applyFill="1" applyBorder="1" applyAlignment="1">
      <alignment horizontal="center" vertical="center"/>
    </xf>
    <xf numFmtId="0" fontId="43" fillId="0" borderId="9" xfId="2" applyFont="1" applyFill="1" applyBorder="1" applyAlignment="1">
      <alignment horizontal="center" vertical="center"/>
    </xf>
    <xf numFmtId="0" fontId="43" fillId="0" borderId="10" xfId="2" applyFont="1" applyFill="1" applyBorder="1" applyAlignment="1">
      <alignment horizontal="center" vertical="center"/>
    </xf>
    <xf numFmtId="0" fontId="51" fillId="8" borderId="11" xfId="2" applyFont="1" applyFill="1" applyBorder="1" applyAlignment="1">
      <alignment horizontal="center" vertical="center"/>
    </xf>
    <xf numFmtId="0" fontId="51" fillId="8" borderId="9" xfId="2" applyFont="1" applyFill="1" applyBorder="1" applyAlignment="1">
      <alignment horizontal="center" vertical="center"/>
    </xf>
    <xf numFmtId="0" fontId="51" fillId="8" borderId="10" xfId="2" applyFont="1" applyFill="1" applyBorder="1" applyAlignment="1">
      <alignment horizontal="center" vertical="center"/>
    </xf>
    <xf numFmtId="0" fontId="43" fillId="7" borderId="11" xfId="2" applyFont="1" applyFill="1" applyBorder="1" applyAlignment="1">
      <alignment horizontal="center" vertical="center"/>
    </xf>
    <xf numFmtId="0" fontId="43" fillId="7" borderId="9" xfId="2" applyFont="1" applyFill="1" applyBorder="1" applyAlignment="1">
      <alignment horizontal="center" vertical="center"/>
    </xf>
    <xf numFmtId="0" fontId="43" fillId="7" borderId="10" xfId="2" applyFont="1" applyFill="1" applyBorder="1" applyAlignment="1">
      <alignment horizontal="center" vertical="center"/>
    </xf>
    <xf numFmtId="0" fontId="43" fillId="5" borderId="12" xfId="2" applyFont="1" applyFill="1" applyBorder="1" applyAlignment="1">
      <alignment horizontal="center" vertical="center"/>
    </xf>
    <xf numFmtId="0" fontId="43" fillId="0" borderId="12" xfId="2" applyFont="1" applyFill="1" applyBorder="1" applyAlignment="1">
      <alignment horizontal="center" vertical="center"/>
    </xf>
    <xf numFmtId="0" fontId="43" fillId="0" borderId="16" xfId="2" applyFont="1" applyFill="1" applyBorder="1" applyAlignment="1">
      <alignment horizontal="center" vertical="center"/>
    </xf>
    <xf numFmtId="176" fontId="0" fillId="3" borderId="2" xfId="2" applyNumberFormat="1" applyFont="1" applyFill="1" applyBorder="1" applyAlignment="1">
      <alignment horizontal="center" vertical="center" wrapText="1"/>
    </xf>
    <xf numFmtId="176" fontId="1" fillId="3" borderId="3" xfId="2" applyNumberFormat="1" applyFill="1" applyBorder="1" applyAlignment="1">
      <alignment horizontal="center" vertical="center" wrapText="1"/>
    </xf>
    <xf numFmtId="176" fontId="1" fillId="3" borderId="4" xfId="2" applyNumberFormat="1" applyFill="1" applyBorder="1" applyAlignment="1">
      <alignment horizontal="center" vertical="center" wrapText="1"/>
    </xf>
    <xf numFmtId="176" fontId="0" fillId="3" borderId="5" xfId="2" applyNumberFormat="1" applyFont="1" applyFill="1" applyBorder="1" applyAlignment="1">
      <alignment horizontal="center" vertical="center" wrapText="1"/>
    </xf>
    <xf numFmtId="176" fontId="1" fillId="3" borderId="5" xfId="2" applyNumberFormat="1" applyFill="1" applyBorder="1" applyAlignment="1">
      <alignment horizontal="center" vertical="center" wrapText="1"/>
    </xf>
    <xf numFmtId="0" fontId="48" fillId="0" borderId="8" xfId="2" applyFont="1" applyFill="1" applyBorder="1" applyAlignment="1">
      <alignment horizontal="center" vertical="center" shrinkToFit="1"/>
    </xf>
    <xf numFmtId="0" fontId="48" fillId="0" borderId="9" xfId="2" applyFont="1" applyFill="1" applyBorder="1" applyAlignment="1">
      <alignment horizontal="center" vertical="center" shrinkToFit="1"/>
    </xf>
    <xf numFmtId="0" fontId="48" fillId="0" borderId="10" xfId="2" applyFont="1" applyFill="1" applyBorder="1" applyAlignment="1">
      <alignment horizontal="center" vertical="center" shrinkToFit="1"/>
    </xf>
    <xf numFmtId="0" fontId="48" fillId="0" borderId="11" xfId="2" applyFont="1" applyFill="1" applyBorder="1" applyAlignment="1">
      <alignment horizontal="center" vertical="center" shrinkToFit="1"/>
    </xf>
    <xf numFmtId="0" fontId="19" fillId="0" borderId="8" xfId="2" applyFont="1" applyFill="1" applyBorder="1" applyAlignment="1">
      <alignment horizontal="right" vertical="center" wrapText="1"/>
    </xf>
    <xf numFmtId="0" fontId="19" fillId="0" borderId="9" xfId="2" applyFont="1" applyFill="1" applyBorder="1" applyAlignment="1">
      <alignment horizontal="right" vertical="center" wrapText="1"/>
    </xf>
    <xf numFmtId="0" fontId="19" fillId="0" borderId="10" xfId="2" applyFont="1" applyFill="1" applyBorder="1" applyAlignment="1">
      <alignment horizontal="right" vertical="center" wrapText="1"/>
    </xf>
    <xf numFmtId="0" fontId="19" fillId="7" borderId="11" xfId="2" applyFont="1" applyFill="1" applyBorder="1" applyAlignment="1">
      <alignment horizontal="center" vertical="center" wrapText="1"/>
    </xf>
    <xf numFmtId="0" fontId="19" fillId="7" borderId="9" xfId="2" applyFont="1" applyFill="1" applyBorder="1" applyAlignment="1">
      <alignment horizontal="center" vertical="center" wrapText="1"/>
    </xf>
    <xf numFmtId="0" fontId="19" fillId="7" borderId="13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right" vertical="center" shrinkToFit="1"/>
    </xf>
    <xf numFmtId="0" fontId="21" fillId="0" borderId="9" xfId="2" applyFont="1" applyFill="1" applyBorder="1" applyAlignment="1">
      <alignment horizontal="right" vertical="center" shrinkToFit="1"/>
    </xf>
    <xf numFmtId="0" fontId="21" fillId="0" borderId="10" xfId="2" applyFont="1" applyFill="1" applyBorder="1" applyAlignment="1">
      <alignment horizontal="right" vertical="center" shrinkToFit="1"/>
    </xf>
    <xf numFmtId="0" fontId="21" fillId="7" borderId="12" xfId="2" applyFont="1" applyFill="1" applyBorder="1" applyAlignment="1">
      <alignment horizontal="center" vertical="center" shrinkToFit="1"/>
    </xf>
    <xf numFmtId="0" fontId="21" fillId="7" borderId="16" xfId="2" applyFont="1" applyFill="1" applyBorder="1" applyAlignment="1">
      <alignment horizontal="center" vertical="center" shrinkToFit="1"/>
    </xf>
    <xf numFmtId="0" fontId="19" fillId="7" borderId="12" xfId="2" applyFont="1" applyFill="1" applyBorder="1" applyAlignment="1">
      <alignment horizontal="center" vertical="center" wrapText="1"/>
    </xf>
    <xf numFmtId="0" fontId="19" fillId="7" borderId="16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right" vertical="center" shrinkToFit="1"/>
    </xf>
    <xf numFmtId="0" fontId="15" fillId="0" borderId="9" xfId="2" applyFont="1" applyFill="1" applyBorder="1" applyAlignment="1">
      <alignment horizontal="right" vertical="center" shrinkToFit="1"/>
    </xf>
    <xf numFmtId="0" fontId="15" fillId="0" borderId="10" xfId="2" applyFont="1" applyFill="1" applyBorder="1" applyAlignment="1">
      <alignment horizontal="right" vertical="center" shrinkToFit="1"/>
    </xf>
    <xf numFmtId="0" fontId="15" fillId="7" borderId="12" xfId="2" applyFont="1" applyFill="1" applyBorder="1" applyAlignment="1">
      <alignment horizontal="center" vertical="center" shrinkToFit="1"/>
    </xf>
    <xf numFmtId="0" fontId="15" fillId="7" borderId="16" xfId="2" applyFont="1" applyFill="1" applyBorder="1" applyAlignment="1">
      <alignment horizontal="center" vertical="center" shrinkToFit="1"/>
    </xf>
    <xf numFmtId="0" fontId="17" fillId="0" borderId="8" xfId="2" applyFont="1" applyFill="1" applyBorder="1" applyAlignment="1">
      <alignment horizontal="right" vertical="center" shrinkToFit="1"/>
    </xf>
    <xf numFmtId="0" fontId="17" fillId="0" borderId="9" xfId="2" applyFont="1" applyFill="1" applyBorder="1" applyAlignment="1">
      <alignment horizontal="right" vertical="center" shrinkToFit="1"/>
    </xf>
    <xf numFmtId="0" fontId="17" fillId="0" borderId="10" xfId="2" applyFont="1" applyFill="1" applyBorder="1" applyAlignment="1">
      <alignment horizontal="right" vertical="center" shrinkToFit="1"/>
    </xf>
    <xf numFmtId="0" fontId="17" fillId="7" borderId="11" xfId="2" applyFont="1" applyFill="1" applyBorder="1" applyAlignment="1">
      <alignment horizontal="center" vertical="center" shrinkToFit="1"/>
    </xf>
    <xf numFmtId="0" fontId="17" fillId="7" borderId="9" xfId="2" applyFont="1" applyFill="1" applyBorder="1" applyAlignment="1">
      <alignment horizontal="center" vertical="center" shrinkToFit="1"/>
    </xf>
    <xf numFmtId="0" fontId="17" fillId="7" borderId="13" xfId="2" applyFont="1" applyFill="1" applyBorder="1" applyAlignment="1">
      <alignment horizontal="center" vertical="center" shrinkToFit="1"/>
    </xf>
    <xf numFmtId="0" fontId="48" fillId="7" borderId="12" xfId="2" applyFont="1" applyFill="1" applyBorder="1" applyAlignment="1">
      <alignment horizontal="center" vertical="center" shrinkToFit="1"/>
    </xf>
    <xf numFmtId="0" fontId="48" fillId="7" borderId="16" xfId="2" applyFont="1" applyFill="1" applyBorder="1" applyAlignment="1">
      <alignment horizontal="center" vertical="center" shrinkToFit="1"/>
    </xf>
    <xf numFmtId="0" fontId="43" fillId="0" borderId="8" xfId="2" applyFont="1" applyFill="1" applyBorder="1" applyAlignment="1">
      <alignment horizontal="right" vertical="center"/>
    </xf>
    <xf numFmtId="0" fontId="43" fillId="0" borderId="9" xfId="2" applyFont="1" applyFill="1" applyBorder="1" applyAlignment="1">
      <alignment horizontal="right" vertical="center"/>
    </xf>
    <xf numFmtId="0" fontId="43" fillId="0" borderId="10" xfId="2" applyFont="1" applyFill="1" applyBorder="1" applyAlignment="1">
      <alignment horizontal="right" vertical="center"/>
    </xf>
    <xf numFmtId="0" fontId="47" fillId="8" borderId="11" xfId="2" applyFont="1" applyFill="1" applyBorder="1" applyAlignment="1">
      <alignment horizontal="center" vertical="center"/>
    </xf>
    <xf numFmtId="0" fontId="47" fillId="8" borderId="9" xfId="2" applyFont="1" applyFill="1" applyBorder="1" applyAlignment="1">
      <alignment horizontal="center" vertical="center"/>
    </xf>
    <xf numFmtId="0" fontId="47" fillId="8" borderId="10" xfId="2" applyFont="1" applyFill="1" applyBorder="1" applyAlignment="1">
      <alignment horizontal="center" vertical="center"/>
    </xf>
    <xf numFmtId="0" fontId="43" fillId="7" borderId="12" xfId="2" applyFont="1" applyFill="1" applyBorder="1" applyAlignment="1">
      <alignment horizontal="center" vertical="center"/>
    </xf>
    <xf numFmtId="0" fontId="43" fillId="7" borderId="16" xfId="2" applyFont="1" applyFill="1" applyBorder="1" applyAlignment="1">
      <alignment horizontal="center" vertical="center"/>
    </xf>
    <xf numFmtId="176" fontId="1" fillId="3" borderId="6" xfId="2" applyNumberFormat="1" applyFill="1" applyBorder="1" applyAlignment="1">
      <alignment horizontal="center" vertical="center" wrapText="1"/>
    </xf>
    <xf numFmtId="0" fontId="19" fillId="6" borderId="11" xfId="2" applyFont="1" applyFill="1" applyBorder="1" applyAlignment="1">
      <alignment horizontal="center" vertical="center" wrapText="1"/>
    </xf>
    <xf numFmtId="0" fontId="19" fillId="6" borderId="9" xfId="2" applyFont="1" applyFill="1" applyBorder="1" applyAlignment="1">
      <alignment horizontal="center" vertical="center" wrapText="1"/>
    </xf>
    <xf numFmtId="0" fontId="19" fillId="6" borderId="13" xfId="2" applyFont="1" applyFill="1" applyBorder="1" applyAlignment="1">
      <alignment horizontal="center" vertical="center" wrapText="1"/>
    </xf>
    <xf numFmtId="0" fontId="21" fillId="6" borderId="12" xfId="2" applyFont="1" applyFill="1" applyBorder="1" applyAlignment="1">
      <alignment horizontal="center" vertical="center" shrinkToFit="1"/>
    </xf>
    <xf numFmtId="0" fontId="21" fillId="6" borderId="16" xfId="2" applyFont="1" applyFill="1" applyBorder="1" applyAlignment="1">
      <alignment horizontal="center" vertical="center" shrinkToFit="1"/>
    </xf>
    <xf numFmtId="0" fontId="17" fillId="6" borderId="12" xfId="2" applyFont="1" applyFill="1" applyBorder="1" applyAlignment="1">
      <alignment horizontal="center" vertical="center" shrinkToFit="1"/>
    </xf>
    <xf numFmtId="0" fontId="17" fillId="6" borderId="16" xfId="2" applyFont="1" applyFill="1" applyBorder="1" applyAlignment="1">
      <alignment horizontal="center" vertical="center" shrinkToFit="1"/>
    </xf>
    <xf numFmtId="0" fontId="19" fillId="6" borderId="12" xfId="2" applyFont="1" applyFill="1" applyBorder="1" applyAlignment="1">
      <alignment horizontal="center" vertical="center" wrapText="1"/>
    </xf>
    <xf numFmtId="0" fontId="19" fillId="6" borderId="16" xfId="2" applyFont="1" applyFill="1" applyBorder="1" applyAlignment="1">
      <alignment horizontal="center" vertical="center" wrapText="1"/>
    </xf>
    <xf numFmtId="0" fontId="43" fillId="6" borderId="12" xfId="2" applyFont="1" applyFill="1" applyBorder="1" applyAlignment="1">
      <alignment horizontal="center" vertical="center"/>
    </xf>
    <xf numFmtId="0" fontId="43" fillId="6" borderId="16" xfId="2" applyFont="1" applyFill="1" applyBorder="1" applyAlignment="1">
      <alignment horizontal="center" vertical="center"/>
    </xf>
    <xf numFmtId="0" fontId="15" fillId="6" borderId="12" xfId="2" applyFont="1" applyFill="1" applyBorder="1" applyAlignment="1">
      <alignment horizontal="center" vertical="center" shrinkToFit="1"/>
    </xf>
    <xf numFmtId="0" fontId="15" fillId="6" borderId="16" xfId="2" applyFont="1" applyFill="1" applyBorder="1" applyAlignment="1">
      <alignment horizontal="center" vertical="center" shrinkToFit="1"/>
    </xf>
    <xf numFmtId="0" fontId="48" fillId="6" borderId="12" xfId="2" applyFont="1" applyFill="1" applyBorder="1" applyAlignment="1">
      <alignment horizontal="center" vertical="center" shrinkToFit="1"/>
    </xf>
    <xf numFmtId="0" fontId="48" fillId="6" borderId="16" xfId="2" applyFont="1" applyFill="1" applyBorder="1" applyAlignment="1">
      <alignment horizontal="center" vertical="center" shrinkToFit="1"/>
    </xf>
    <xf numFmtId="0" fontId="43" fillId="5" borderId="8" xfId="2" applyFont="1" applyFill="1" applyBorder="1" applyAlignment="1">
      <alignment horizontal="center" vertical="center"/>
    </xf>
    <xf numFmtId="0" fontId="43" fillId="5" borderId="9" xfId="2" applyFont="1" applyFill="1" applyBorder="1" applyAlignment="1">
      <alignment horizontal="center" vertical="center"/>
    </xf>
    <xf numFmtId="0" fontId="43" fillId="5" borderId="10" xfId="2" applyFont="1" applyFill="1" applyBorder="1" applyAlignment="1">
      <alignment horizontal="center" vertical="center"/>
    </xf>
    <xf numFmtId="0" fontId="19" fillId="5" borderId="11" xfId="2" applyFont="1" applyFill="1" applyBorder="1" applyAlignment="1">
      <alignment horizontal="center" vertical="center" wrapText="1"/>
    </xf>
    <xf numFmtId="0" fontId="19" fillId="5" borderId="9" xfId="2" applyFont="1" applyFill="1" applyBorder="1" applyAlignment="1">
      <alignment horizontal="center" vertical="center" wrapText="1"/>
    </xf>
    <xf numFmtId="0" fontId="19" fillId="5" borderId="13" xfId="2" applyFont="1" applyFill="1" applyBorder="1" applyAlignment="1">
      <alignment horizontal="center" vertical="center" wrapText="1"/>
    </xf>
    <xf numFmtId="0" fontId="21" fillId="5" borderId="12" xfId="2" applyFont="1" applyFill="1" applyBorder="1" applyAlignment="1">
      <alignment horizontal="center" vertical="center" shrinkToFit="1"/>
    </xf>
    <xf numFmtId="0" fontId="21" fillId="5" borderId="16" xfId="2" applyFont="1" applyFill="1" applyBorder="1" applyAlignment="1">
      <alignment horizontal="center" vertical="center" shrinkToFit="1"/>
    </xf>
    <xf numFmtId="0" fontId="17" fillId="5" borderId="12" xfId="2" applyFont="1" applyFill="1" applyBorder="1" applyAlignment="1">
      <alignment horizontal="center" vertical="center" shrinkToFit="1"/>
    </xf>
    <xf numFmtId="0" fontId="17" fillId="5" borderId="16" xfId="2" applyFont="1" applyFill="1" applyBorder="1" applyAlignment="1">
      <alignment horizontal="center" vertical="center" shrinkToFit="1"/>
    </xf>
    <xf numFmtId="0" fontId="19" fillId="5" borderId="12" xfId="2" applyFont="1" applyFill="1" applyBorder="1" applyAlignment="1">
      <alignment horizontal="center" vertical="center" wrapText="1"/>
    </xf>
    <xf numFmtId="0" fontId="19" fillId="5" borderId="16" xfId="2" applyFont="1" applyFill="1" applyBorder="1" applyAlignment="1">
      <alignment horizontal="center" vertical="center" wrapText="1"/>
    </xf>
    <xf numFmtId="0" fontId="43" fillId="5" borderId="16" xfId="2" applyFont="1" applyFill="1" applyBorder="1" applyAlignment="1">
      <alignment horizontal="center" vertical="center"/>
    </xf>
    <xf numFmtId="0" fontId="15" fillId="5" borderId="12" xfId="2" applyFont="1" applyFill="1" applyBorder="1" applyAlignment="1">
      <alignment horizontal="center" vertical="center" shrinkToFit="1"/>
    </xf>
    <xf numFmtId="0" fontId="15" fillId="5" borderId="16" xfId="2" applyFont="1" applyFill="1" applyBorder="1" applyAlignment="1">
      <alignment horizontal="center" vertical="center" shrinkToFit="1"/>
    </xf>
    <xf numFmtId="0" fontId="48" fillId="5" borderId="12" xfId="2" applyFont="1" applyFill="1" applyBorder="1" applyAlignment="1">
      <alignment horizontal="center" vertical="center" shrinkToFit="1"/>
    </xf>
    <xf numFmtId="0" fontId="48" fillId="5" borderId="16" xfId="2" applyFont="1" applyFill="1" applyBorder="1" applyAlignment="1">
      <alignment horizontal="center" vertical="center" shrinkToFit="1"/>
    </xf>
    <xf numFmtId="0" fontId="43" fillId="7" borderId="15" xfId="2" applyFont="1" applyFill="1" applyBorder="1" applyAlignment="1">
      <alignment horizontal="center" vertical="center"/>
    </xf>
    <xf numFmtId="0" fontId="43" fillId="5" borderId="11" xfId="2" applyFont="1" applyFill="1" applyBorder="1" applyAlignment="1">
      <alignment horizontal="center" vertical="center"/>
    </xf>
    <xf numFmtId="0" fontId="47" fillId="8" borderId="12" xfId="2" applyFont="1" applyFill="1" applyBorder="1" applyAlignment="1">
      <alignment horizontal="center" vertical="center"/>
    </xf>
    <xf numFmtId="0" fontId="19" fillId="4" borderId="11" xfId="2" applyFont="1" applyFill="1" applyBorder="1" applyAlignment="1">
      <alignment horizontal="center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21" fillId="4" borderId="12" xfId="2" applyFont="1" applyFill="1" applyBorder="1" applyAlignment="1">
      <alignment horizontal="center" vertical="center" shrinkToFit="1"/>
    </xf>
    <xf numFmtId="0" fontId="21" fillId="4" borderId="16" xfId="2" applyFont="1" applyFill="1" applyBorder="1" applyAlignment="1">
      <alignment horizontal="center" vertical="center" shrinkToFit="1"/>
    </xf>
    <xf numFmtId="0" fontId="17" fillId="4" borderId="11" xfId="2" applyFont="1" applyFill="1" applyBorder="1" applyAlignment="1">
      <alignment horizontal="center" vertical="center" shrinkToFit="1"/>
    </xf>
    <xf numFmtId="0" fontId="17" fillId="4" borderId="9" xfId="2" applyFont="1" applyFill="1" applyBorder="1" applyAlignment="1">
      <alignment horizontal="center" vertical="center" shrinkToFit="1"/>
    </xf>
    <xf numFmtId="0" fontId="17" fillId="4" borderId="13" xfId="2" applyFont="1" applyFill="1" applyBorder="1" applyAlignment="1">
      <alignment horizontal="center" vertical="center" shrinkToFit="1"/>
    </xf>
    <xf numFmtId="0" fontId="19" fillId="4" borderId="12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5" fillId="4" borderId="12" xfId="2" applyFont="1" applyFill="1" applyBorder="1" applyAlignment="1">
      <alignment horizontal="center" vertical="center" shrinkToFit="1"/>
    </xf>
    <xf numFmtId="0" fontId="15" fillId="4" borderId="16" xfId="2" applyFont="1" applyFill="1" applyBorder="1" applyAlignment="1">
      <alignment horizontal="center" vertical="center" shrinkToFit="1"/>
    </xf>
    <xf numFmtId="0" fontId="48" fillId="4" borderId="11" xfId="2" applyFont="1" applyFill="1" applyBorder="1" applyAlignment="1">
      <alignment horizontal="center" vertical="center" shrinkToFit="1"/>
    </xf>
    <xf numFmtId="0" fontId="48" fillId="4" borderId="9" xfId="2" applyFont="1" applyFill="1" applyBorder="1" applyAlignment="1">
      <alignment horizontal="center" vertical="center" shrinkToFit="1"/>
    </xf>
    <xf numFmtId="0" fontId="48" fillId="4" borderId="13" xfId="2" applyFont="1" applyFill="1" applyBorder="1" applyAlignment="1">
      <alignment horizontal="center" vertical="center" shrinkToFit="1"/>
    </xf>
    <xf numFmtId="0" fontId="43" fillId="0" borderId="15" xfId="2" applyFont="1" applyFill="1" applyBorder="1" applyAlignment="1">
      <alignment horizontal="center" vertical="center"/>
    </xf>
    <xf numFmtId="0" fontId="43" fillId="4" borderId="12" xfId="2" applyFont="1" applyFill="1" applyBorder="1" applyAlignment="1">
      <alignment horizontal="center" vertical="center"/>
    </xf>
    <xf numFmtId="0" fontId="43" fillId="4" borderId="16" xfId="2" applyFont="1" applyFill="1" applyBorder="1" applyAlignment="1">
      <alignment horizontal="center" vertical="center"/>
    </xf>
    <xf numFmtId="0" fontId="1" fillId="0" borderId="61" xfId="2" applyBorder="1" applyAlignment="1">
      <alignment horizontal="center" vertical="center" textRotation="180" shrinkToFit="1"/>
    </xf>
    <xf numFmtId="0" fontId="1" fillId="0" borderId="32" xfId="2" applyBorder="1" applyAlignment="1">
      <alignment horizontal="center" vertical="center" textRotation="180" shrinkToFit="1"/>
    </xf>
    <xf numFmtId="0" fontId="1" fillId="0" borderId="45" xfId="2" applyBorder="1" applyAlignment="1">
      <alignment horizontal="center" vertical="center" wrapText="1" shrinkToFit="1"/>
    </xf>
    <xf numFmtId="0" fontId="1" fillId="0" borderId="40" xfId="2" applyBorder="1" applyAlignment="1">
      <alignment horizontal="center" vertical="center" wrapText="1" shrinkToFit="1"/>
    </xf>
    <xf numFmtId="0" fontId="1" fillId="0" borderId="67" xfId="2" applyBorder="1" applyAlignment="1">
      <alignment horizontal="center" vertical="center" wrapText="1" shrinkToFit="1"/>
    </xf>
    <xf numFmtId="0" fontId="0" fillId="0" borderId="37" xfId="2" applyFont="1" applyBorder="1" applyAlignment="1">
      <alignment horizontal="center" vertical="center" textRotation="255" shrinkToFit="1"/>
    </xf>
    <xf numFmtId="0" fontId="1" fillId="0" borderId="37" xfId="2" applyBorder="1" applyAlignment="1">
      <alignment horizontal="center" vertical="center" textRotation="255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34" xfId="2" applyBorder="1" applyAlignment="1">
      <alignment horizontal="center" vertical="center" wrapText="1" shrinkToFit="1"/>
    </xf>
    <xf numFmtId="0" fontId="1" fillId="0" borderId="48" xfId="2" applyBorder="1" applyAlignment="1">
      <alignment horizontal="center" vertical="center" wrapText="1" shrinkToFit="1"/>
    </xf>
    <xf numFmtId="0" fontId="26" fillId="0" borderId="0" xfId="2" applyFont="1" applyAlignment="1">
      <alignment horizontal="center" shrinkToFit="1"/>
    </xf>
    <xf numFmtId="0" fontId="1" fillId="0" borderId="55" xfId="2" applyBorder="1" applyAlignment="1">
      <alignment horizontal="center" vertical="center" wrapText="1" shrinkToFit="1"/>
    </xf>
    <xf numFmtId="0" fontId="1" fillId="0" borderId="47" xfId="2" applyBorder="1" applyAlignment="1">
      <alignment horizontal="center" vertical="center" wrapText="1" shrinkToFit="1"/>
    </xf>
    <xf numFmtId="0" fontId="38" fillId="0" borderId="0" xfId="2" applyFont="1" applyAlignment="1">
      <alignment horizontal="right" vertical="top"/>
    </xf>
    <xf numFmtId="0" fontId="35" fillId="0" borderId="0" xfId="2" applyFont="1" applyAlignment="1">
      <alignment horizontal="left" vertical="center"/>
    </xf>
    <xf numFmtId="0" fontId="1" fillId="0" borderId="0" xfId="1"/>
    <xf numFmtId="0" fontId="0" fillId="0" borderId="0" xfId="1" applyFont="1"/>
    <xf numFmtId="176" fontId="53" fillId="9" borderId="76" xfId="2" applyNumberFormat="1" applyFont="1" applyFill="1" applyBorder="1" applyAlignment="1">
      <alignment horizontal="left" vertical="center" wrapText="1"/>
    </xf>
    <xf numFmtId="176" fontId="53" fillId="9" borderId="77" xfId="2" applyNumberFormat="1" applyFont="1" applyFill="1" applyBorder="1" applyAlignment="1">
      <alignment horizontal="left" vertical="center" wrapText="1"/>
    </xf>
    <xf numFmtId="176" fontId="53" fillId="9" borderId="78" xfId="2" applyNumberFormat="1" applyFont="1" applyFill="1" applyBorder="1" applyAlignment="1">
      <alignment horizontal="left" vertical="center" wrapText="1"/>
    </xf>
    <xf numFmtId="0" fontId="54" fillId="0" borderId="12" xfId="1" applyFont="1" applyBorder="1" applyAlignment="1">
      <alignment vertical="center"/>
    </xf>
    <xf numFmtId="176" fontId="53" fillId="9" borderId="53" xfId="2" applyNumberFormat="1" applyFont="1" applyFill="1" applyBorder="1" applyAlignment="1">
      <alignment horizontal="left" vertical="center" wrapText="1"/>
    </xf>
    <xf numFmtId="176" fontId="53" fillId="9" borderId="0" xfId="2" applyNumberFormat="1" applyFont="1" applyFill="1" applyBorder="1" applyAlignment="1">
      <alignment horizontal="left" vertical="center" wrapText="1"/>
    </xf>
    <xf numFmtId="176" fontId="53" fillId="9" borderId="75" xfId="2" applyNumberFormat="1" applyFont="1" applyFill="1" applyBorder="1" applyAlignment="1">
      <alignment horizontal="left" vertical="center" wrapText="1"/>
    </xf>
    <xf numFmtId="9" fontId="54" fillId="0" borderId="12" xfId="1" applyNumberFormat="1" applyFont="1" applyBorder="1" applyAlignment="1">
      <alignment vertical="center"/>
    </xf>
    <xf numFmtId="0" fontId="1" fillId="0" borderId="0" xfId="1" applyFont="1"/>
    <xf numFmtId="0" fontId="1" fillId="9" borderId="60" xfId="2" applyFont="1" applyFill="1" applyBorder="1" applyAlignment="1">
      <alignment horizontal="center" vertical="center" shrinkToFit="1"/>
    </xf>
    <xf numFmtId="0" fontId="1" fillId="9" borderId="60" xfId="2" applyFill="1" applyBorder="1" applyAlignment="1">
      <alignment horizontal="center" vertical="center" shrinkToFit="1"/>
    </xf>
    <xf numFmtId="0" fontId="1" fillId="9" borderId="79" xfId="2" applyFont="1" applyFill="1" applyBorder="1" applyAlignment="1">
      <alignment horizontal="center" vertical="center"/>
    </xf>
    <xf numFmtId="0" fontId="1" fillId="9" borderId="80" xfId="2" applyFont="1" applyFill="1" applyBorder="1" applyAlignment="1">
      <alignment horizontal="center" vertical="center"/>
    </xf>
    <xf numFmtId="0" fontId="1" fillId="9" borderId="81" xfId="2" applyFont="1" applyFill="1" applyBorder="1" applyAlignment="1">
      <alignment horizontal="center" vertical="center"/>
    </xf>
    <xf numFmtId="0" fontId="55" fillId="9" borderId="82" xfId="2" applyFont="1" applyFill="1" applyBorder="1" applyAlignment="1">
      <alignment horizontal="center" vertical="center" shrinkToFit="1"/>
    </xf>
    <xf numFmtId="0" fontId="55" fillId="9" borderId="79" xfId="2" applyFont="1" applyFill="1" applyBorder="1" applyAlignment="1">
      <alignment vertical="center" shrinkToFit="1"/>
    </xf>
    <xf numFmtId="0" fontId="55" fillId="9" borderId="80" xfId="2" applyFont="1" applyFill="1" applyBorder="1" applyAlignment="1">
      <alignment vertical="center" shrinkToFit="1"/>
    </xf>
    <xf numFmtId="0" fontId="55" fillId="9" borderId="81" xfId="2" applyFont="1" applyFill="1" applyBorder="1" applyAlignment="1">
      <alignment vertical="center" shrinkToFit="1"/>
    </xf>
    <xf numFmtId="0" fontId="55" fillId="9" borderId="83" xfId="2" applyFont="1" applyFill="1" applyBorder="1" applyAlignment="1">
      <alignment horizontal="center" vertical="center" shrinkToFit="1"/>
    </xf>
    <xf numFmtId="0" fontId="55" fillId="9" borderId="82" xfId="2" applyFont="1" applyFill="1" applyBorder="1" applyAlignment="1">
      <alignment horizontal="center" vertical="center"/>
    </xf>
    <xf numFmtId="0" fontId="55" fillId="9" borderId="84" xfId="2" applyFont="1" applyFill="1" applyBorder="1" applyAlignment="1">
      <alignment horizontal="center" vertical="center" shrinkToFit="1"/>
    </xf>
    <xf numFmtId="176" fontId="53" fillId="9" borderId="52" xfId="2" applyNumberFormat="1" applyFont="1" applyFill="1" applyBorder="1" applyAlignment="1">
      <alignment horizontal="left" vertical="center" wrapText="1"/>
    </xf>
    <xf numFmtId="176" fontId="53" fillId="9" borderId="85" xfId="2" applyNumberFormat="1" applyFont="1" applyFill="1" applyBorder="1" applyAlignment="1">
      <alignment horizontal="left" vertical="center" wrapText="1"/>
    </xf>
    <xf numFmtId="176" fontId="56" fillId="9" borderId="86" xfId="2" applyNumberFormat="1" applyFont="1" applyFill="1" applyBorder="1" applyAlignment="1">
      <alignment horizontal="left" vertical="center" wrapText="1"/>
    </xf>
    <xf numFmtId="176" fontId="60" fillId="10" borderId="60" xfId="2" applyNumberFormat="1" applyFont="1" applyFill="1" applyBorder="1" applyAlignment="1">
      <alignment horizontal="center" vertical="center" wrapText="1"/>
    </xf>
    <xf numFmtId="176" fontId="60" fillId="10" borderId="76" xfId="2" applyNumberFormat="1" applyFont="1" applyFill="1" applyBorder="1" applyAlignment="1">
      <alignment horizontal="center" vertical="center" wrapText="1"/>
    </xf>
    <xf numFmtId="176" fontId="60" fillId="10" borderId="77" xfId="2" applyNumberFormat="1" applyFont="1" applyFill="1" applyBorder="1" applyAlignment="1">
      <alignment horizontal="center" vertical="center" wrapText="1"/>
    </xf>
    <xf numFmtId="176" fontId="60" fillId="10" borderId="78" xfId="2" applyNumberFormat="1" applyFont="1" applyFill="1" applyBorder="1" applyAlignment="1">
      <alignment horizontal="center" vertical="center" wrapText="1"/>
    </xf>
    <xf numFmtId="0" fontId="1" fillId="9" borderId="82" xfId="2" applyFont="1" applyFill="1" applyBorder="1" applyAlignment="1">
      <alignment horizontal="center" vertical="center"/>
    </xf>
    <xf numFmtId="0" fontId="62" fillId="9" borderId="82" xfId="2" applyFont="1" applyFill="1" applyBorder="1" applyAlignment="1">
      <alignment horizontal="center" vertical="center"/>
    </xf>
    <xf numFmtId="176" fontId="60" fillId="10" borderId="12" xfId="2" applyNumberFormat="1" applyFont="1" applyFill="1" applyBorder="1" applyAlignment="1">
      <alignment horizontal="center" vertical="center" wrapText="1"/>
    </xf>
    <xf numFmtId="176" fontId="60" fillId="10" borderId="10" xfId="2" applyNumberFormat="1" applyFont="1" applyFill="1" applyBorder="1" applyAlignment="1">
      <alignment horizontal="center" vertical="center" wrapText="1"/>
    </xf>
    <xf numFmtId="176" fontId="60" fillId="10" borderId="9" xfId="2" applyNumberFormat="1" applyFont="1" applyFill="1" applyBorder="1" applyAlignment="1">
      <alignment horizontal="center" vertical="center" wrapText="1"/>
    </xf>
    <xf numFmtId="176" fontId="60" fillId="10" borderId="11" xfId="2" applyNumberFormat="1" applyFont="1" applyFill="1" applyBorder="1" applyAlignment="1">
      <alignment horizontal="center" vertical="center" wrapText="1"/>
    </xf>
    <xf numFmtId="0" fontId="54" fillId="0" borderId="38" xfId="1" applyFont="1" applyBorder="1" applyAlignment="1">
      <alignment vertical="center"/>
    </xf>
    <xf numFmtId="0" fontId="1" fillId="9" borderId="76" xfId="2" applyFont="1" applyFill="1" applyBorder="1" applyAlignment="1">
      <alignment horizontal="center" vertical="center" shrinkToFit="1"/>
    </xf>
    <xf numFmtId="0" fontId="1" fillId="9" borderId="77" xfId="2" applyFont="1" applyFill="1" applyBorder="1" applyAlignment="1">
      <alignment horizontal="center" vertical="center" shrinkToFit="1"/>
    </xf>
    <xf numFmtId="0" fontId="1" fillId="9" borderId="78" xfId="2" applyFont="1" applyFill="1" applyBorder="1" applyAlignment="1">
      <alignment horizontal="center" vertical="center" shrinkToFit="1"/>
    </xf>
    <xf numFmtId="0" fontId="55" fillId="9" borderId="79" xfId="2" applyFont="1" applyFill="1" applyBorder="1" applyAlignment="1">
      <alignment horizontal="center" vertical="center" shrinkToFit="1"/>
    </xf>
    <xf numFmtId="0" fontId="55" fillId="9" borderId="80" xfId="2" applyFont="1" applyFill="1" applyBorder="1" applyAlignment="1">
      <alignment horizontal="center" vertical="center" shrinkToFit="1"/>
    </xf>
    <xf numFmtId="0" fontId="55" fillId="9" borderId="81" xfId="2" applyFont="1" applyFill="1" applyBorder="1" applyAlignment="1">
      <alignment horizontal="center" vertical="center" shrinkToFit="1"/>
    </xf>
    <xf numFmtId="0" fontId="55" fillId="9" borderId="79" xfId="2" applyFont="1" applyFill="1" applyBorder="1" applyAlignment="1">
      <alignment horizontal="center" vertical="center"/>
    </xf>
    <xf numFmtId="0" fontId="55" fillId="9" borderId="80" xfId="2" applyFont="1" applyFill="1" applyBorder="1" applyAlignment="1">
      <alignment horizontal="center" vertical="center"/>
    </xf>
    <xf numFmtId="0" fontId="55" fillId="9" borderId="81" xfId="2" applyFont="1" applyFill="1" applyBorder="1" applyAlignment="1">
      <alignment horizontal="center" vertical="center"/>
    </xf>
    <xf numFmtId="0" fontId="55" fillId="9" borderId="87" xfId="2" applyFont="1" applyFill="1" applyBorder="1" applyAlignment="1">
      <alignment horizontal="center" vertical="center" shrinkToFit="1"/>
    </xf>
    <xf numFmtId="0" fontId="55" fillId="9" borderId="88" xfId="2" applyFont="1" applyFill="1" applyBorder="1" applyAlignment="1">
      <alignment horizontal="center" vertical="center" shrinkToFit="1"/>
    </xf>
    <xf numFmtId="0" fontId="55" fillId="9" borderId="89" xfId="2" applyFont="1" applyFill="1" applyBorder="1" applyAlignment="1">
      <alignment horizontal="center" vertical="center" shrinkToFit="1"/>
    </xf>
    <xf numFmtId="0" fontId="1" fillId="9" borderId="84" xfId="2" applyFont="1" applyFill="1" applyBorder="1" applyAlignment="1">
      <alignment horizontal="center" vertical="center" shrinkToFit="1"/>
    </xf>
    <xf numFmtId="176" fontId="60" fillId="9" borderId="76" xfId="2" applyNumberFormat="1" applyFont="1" applyFill="1" applyBorder="1" applyAlignment="1">
      <alignment horizontal="center" vertical="center"/>
    </xf>
    <xf numFmtId="176" fontId="60" fillId="9" borderId="77" xfId="2" applyNumberFormat="1" applyFont="1" applyFill="1" applyBorder="1" applyAlignment="1">
      <alignment horizontal="center" vertical="center"/>
    </xf>
    <xf numFmtId="176" fontId="60" fillId="9" borderId="78" xfId="2" applyNumberFormat="1" applyFont="1" applyFill="1" applyBorder="1" applyAlignment="1">
      <alignment horizontal="center" vertical="center"/>
    </xf>
    <xf numFmtId="176" fontId="60" fillId="9" borderId="53" xfId="2" applyNumberFormat="1" applyFont="1" applyFill="1" applyBorder="1" applyAlignment="1">
      <alignment horizontal="center" vertical="center"/>
    </xf>
    <xf numFmtId="176" fontId="60" fillId="9" borderId="0" xfId="2" applyNumberFormat="1" applyFont="1" applyFill="1" applyBorder="1" applyAlignment="1">
      <alignment horizontal="center" vertical="center"/>
    </xf>
    <xf numFmtId="176" fontId="60" fillId="9" borderId="75" xfId="2" applyNumberFormat="1" applyFont="1" applyFill="1" applyBorder="1" applyAlignment="1">
      <alignment horizontal="center" vertical="center"/>
    </xf>
    <xf numFmtId="176" fontId="60" fillId="9" borderId="52" xfId="2" applyNumberFormat="1" applyFont="1" applyFill="1" applyBorder="1" applyAlignment="1">
      <alignment horizontal="center" vertical="center"/>
    </xf>
    <xf numFmtId="176" fontId="60" fillId="9" borderId="85" xfId="2" applyNumberFormat="1" applyFont="1" applyFill="1" applyBorder="1" applyAlignment="1">
      <alignment horizontal="center" vertical="center"/>
    </xf>
    <xf numFmtId="176" fontId="63" fillId="9" borderId="86" xfId="2" applyNumberFormat="1" applyFont="1" applyFill="1" applyBorder="1" applyAlignment="1">
      <alignment horizontal="center" vertical="center"/>
    </xf>
    <xf numFmtId="0" fontId="64" fillId="0" borderId="0" xfId="2" applyFont="1" applyBorder="1" applyAlignment="1">
      <alignment horizontal="center" vertical="center"/>
    </xf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37" fillId="0" borderId="0" xfId="2" applyFont="1" applyFill="1">
      <alignment vertical="center"/>
    </xf>
    <xf numFmtId="0" fontId="1" fillId="0" borderId="0" xfId="2" applyFont="1" applyAlignment="1">
      <alignment vertical="center" shrinkToFit="1"/>
    </xf>
    <xf numFmtId="0" fontId="1" fillId="0" borderId="0" xfId="2" applyFont="1" applyAlignment="1">
      <alignment horizontal="center" vertical="center"/>
    </xf>
    <xf numFmtId="0" fontId="1" fillId="0" borderId="0" xfId="2" applyFont="1" applyFill="1">
      <alignment vertical="center"/>
    </xf>
    <xf numFmtId="9" fontId="1" fillId="0" borderId="0" xfId="2" applyNumberFormat="1" applyFont="1" applyBorder="1">
      <alignment vertical="center"/>
    </xf>
    <xf numFmtId="0" fontId="1" fillId="0" borderId="0" xfId="2" applyFont="1" applyBorder="1" applyAlignment="1">
      <alignment horizontal="right"/>
    </xf>
    <xf numFmtId="0" fontId="65" fillId="9" borderId="90" xfId="2" applyFont="1" applyFill="1" applyBorder="1" applyAlignment="1">
      <alignment horizontal="center" vertical="center"/>
    </xf>
    <xf numFmtId="0" fontId="35" fillId="9" borderId="48" xfId="2" applyFont="1" applyFill="1" applyBorder="1" applyAlignment="1">
      <alignment horizontal="left"/>
    </xf>
    <xf numFmtId="0" fontId="35" fillId="0" borderId="41" xfId="2" applyFont="1" applyBorder="1" applyAlignment="1">
      <alignment horizontal="right"/>
    </xf>
    <xf numFmtId="0" fontId="36" fillId="0" borderId="64" xfId="2" applyFont="1" applyFill="1" applyBorder="1" applyAlignment="1">
      <alignment horizontal="center" vertical="center" wrapText="1" shrinkToFit="1"/>
    </xf>
    <xf numFmtId="0" fontId="66" fillId="0" borderId="64" xfId="2" applyFont="1" applyBorder="1" applyAlignment="1">
      <alignment horizontal="left" vertical="center" shrinkToFit="1"/>
    </xf>
    <xf numFmtId="0" fontId="66" fillId="0" borderId="64" xfId="2" applyFont="1" applyFill="1" applyBorder="1" applyAlignment="1">
      <alignment vertical="center" textRotation="180" shrinkToFit="1"/>
    </xf>
    <xf numFmtId="0" fontId="66" fillId="9" borderId="74" xfId="2" applyFont="1" applyFill="1" applyBorder="1" applyAlignment="1">
      <alignment horizontal="left" vertical="center" shrinkToFit="1"/>
    </xf>
    <xf numFmtId="0" fontId="66" fillId="9" borderId="60" xfId="2" applyFont="1" applyFill="1" applyBorder="1" applyAlignment="1">
      <alignment vertical="center" textRotation="180" shrinkToFit="1"/>
    </xf>
    <xf numFmtId="0" fontId="66" fillId="9" borderId="60" xfId="2" applyFont="1" applyFill="1" applyBorder="1" applyAlignment="1">
      <alignment horizontal="left" vertical="center" shrinkToFit="1"/>
    </xf>
    <xf numFmtId="0" fontId="67" fillId="9" borderId="64" xfId="2" applyFont="1" applyFill="1" applyBorder="1" applyAlignment="1">
      <alignment horizontal="left" vertical="center" shrinkToFit="1"/>
    </xf>
    <xf numFmtId="0" fontId="67" fillId="9" borderId="64" xfId="2" applyFont="1" applyFill="1" applyBorder="1" applyAlignment="1">
      <alignment vertical="center" textRotation="180" shrinkToFit="1"/>
    </xf>
    <xf numFmtId="0" fontId="66" fillId="0" borderId="74" xfId="2" applyFont="1" applyBorder="1" applyAlignment="1">
      <alignment horizontal="left" vertical="center" shrinkToFit="1"/>
    </xf>
    <xf numFmtId="0" fontId="66" fillId="9" borderId="91" xfId="2" applyFont="1" applyFill="1" applyBorder="1" applyAlignment="1">
      <alignment horizontal="left" vertical="center" shrinkToFit="1"/>
    </xf>
    <xf numFmtId="0" fontId="66" fillId="9" borderId="64" xfId="2" applyFont="1" applyFill="1" applyBorder="1" applyAlignment="1">
      <alignment horizontal="left" vertical="center" shrinkToFit="1"/>
    </xf>
    <xf numFmtId="0" fontId="68" fillId="9" borderId="92" xfId="2" applyFont="1" applyFill="1" applyBorder="1" applyAlignment="1">
      <alignment horizontal="left" vertical="center" shrinkToFit="1"/>
    </xf>
    <xf numFmtId="0" fontId="1" fillId="0" borderId="93" xfId="2" applyFont="1" applyFill="1" applyBorder="1" applyAlignment="1">
      <alignment horizontal="center" vertical="center" shrinkToFit="1"/>
    </xf>
    <xf numFmtId="0" fontId="35" fillId="9" borderId="40" xfId="2" applyFont="1" applyFill="1" applyBorder="1" applyAlignment="1">
      <alignment horizontal="left" vertical="center"/>
    </xf>
    <xf numFmtId="0" fontId="35" fillId="0" borderId="41" xfId="2" applyFont="1" applyBorder="1">
      <alignment vertical="center"/>
    </xf>
    <xf numFmtId="0" fontId="36" fillId="0" borderId="40" xfId="2" applyFont="1" applyFill="1" applyBorder="1" applyAlignment="1">
      <alignment horizontal="center" vertical="center" wrapText="1" shrinkToFit="1"/>
    </xf>
    <xf numFmtId="0" fontId="66" fillId="9" borderId="54" xfId="2" applyFont="1" applyFill="1" applyBorder="1" applyAlignment="1">
      <alignment horizontal="left" vertical="center" shrinkToFit="1"/>
    </xf>
    <xf numFmtId="0" fontId="66" fillId="9" borderId="40" xfId="2" applyFont="1" applyFill="1" applyBorder="1" applyAlignment="1">
      <alignment horizontal="left" vertical="center" shrinkToFit="1"/>
    </xf>
    <xf numFmtId="0" fontId="66" fillId="9" borderId="40" xfId="2" applyFont="1" applyFill="1" applyBorder="1" applyAlignment="1">
      <alignment vertical="center" textRotation="180" shrinkToFit="1"/>
    </xf>
    <xf numFmtId="0" fontId="69" fillId="0" borderId="40" xfId="2" applyFont="1" applyBorder="1" applyAlignment="1">
      <alignment horizontal="left" vertical="center" shrinkToFit="1"/>
    </xf>
    <xf numFmtId="0" fontId="69" fillId="0" borderId="40" xfId="2" applyFont="1" applyFill="1" applyBorder="1" applyAlignment="1">
      <alignment vertical="center" textRotation="180" shrinkToFit="1"/>
    </xf>
    <xf numFmtId="0" fontId="67" fillId="9" borderId="40" xfId="2" applyFont="1" applyFill="1" applyBorder="1" applyAlignment="1">
      <alignment horizontal="left" vertical="center" shrinkToFit="1"/>
    </xf>
    <xf numFmtId="0" fontId="68" fillId="9" borderId="40" xfId="2" applyFont="1" applyFill="1" applyBorder="1" applyAlignment="1">
      <alignment horizontal="left" vertical="center" shrinkToFit="1"/>
    </xf>
    <xf numFmtId="0" fontId="68" fillId="0" borderId="40" xfId="2" applyFont="1" applyBorder="1" applyAlignment="1">
      <alignment horizontal="left" vertical="center" shrinkToFit="1"/>
    </xf>
    <xf numFmtId="0" fontId="68" fillId="0" borderId="57" xfId="2" applyFont="1" applyBorder="1" applyAlignment="1">
      <alignment horizontal="left" vertical="center" shrinkToFit="1"/>
    </xf>
    <xf numFmtId="0" fontId="1" fillId="0" borderId="56" xfId="2" applyFont="1" applyBorder="1">
      <alignment vertical="center"/>
    </xf>
    <xf numFmtId="0" fontId="1" fillId="0" borderId="94" xfId="2" applyFont="1" applyFill="1" applyBorder="1" applyAlignment="1">
      <alignment horizontal="center" vertical="center" shrinkToFit="1"/>
    </xf>
    <xf numFmtId="0" fontId="35" fillId="9" borderId="40" xfId="2" applyFont="1" applyFill="1" applyBorder="1" applyAlignment="1">
      <alignment horizontal="center"/>
    </xf>
    <xf numFmtId="0" fontId="66" fillId="9" borderId="41" xfId="2" applyFont="1" applyFill="1" applyBorder="1" applyAlignment="1">
      <alignment horizontal="left" vertical="center" shrinkToFit="1"/>
    </xf>
    <xf numFmtId="0" fontId="38" fillId="0" borderId="61" xfId="2" applyFont="1" applyBorder="1" applyAlignment="1">
      <alignment horizontal="center" vertical="center" textRotation="180" shrinkToFit="1"/>
    </xf>
    <xf numFmtId="0" fontId="35" fillId="0" borderId="95" xfId="2" applyFont="1" applyBorder="1" applyAlignment="1">
      <alignment horizontal="center" vertical="center" textRotation="255" shrinkToFit="1"/>
    </xf>
    <xf numFmtId="0" fontId="35" fillId="9" borderId="40" xfId="2" applyFont="1" applyFill="1" applyBorder="1" applyAlignment="1">
      <alignment horizontal="center" vertical="center"/>
    </xf>
    <xf numFmtId="0" fontId="36" fillId="9" borderId="40" xfId="2" applyFont="1" applyFill="1" applyBorder="1" applyAlignment="1">
      <alignment vertical="center" textRotation="180" shrinkToFit="1"/>
    </xf>
    <xf numFmtId="0" fontId="67" fillId="9" borderId="96" xfId="2" applyFont="1" applyFill="1" applyBorder="1" applyAlignment="1">
      <alignment horizontal="left" vertical="center" shrinkToFit="1"/>
    </xf>
    <xf numFmtId="0" fontId="67" fillId="9" borderId="54" xfId="2" applyFont="1" applyFill="1" applyBorder="1" applyAlignment="1">
      <alignment horizontal="left" vertical="center" shrinkToFit="1"/>
    </xf>
    <xf numFmtId="0" fontId="35" fillId="0" borderId="95" xfId="2" applyFont="1" applyBorder="1" applyAlignment="1">
      <alignment horizontal="center"/>
    </xf>
    <xf numFmtId="179" fontId="1" fillId="0" borderId="0" xfId="2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wrapText="1"/>
    </xf>
    <xf numFmtId="0" fontId="66" fillId="9" borderId="53" xfId="2" applyFont="1" applyFill="1" applyBorder="1" applyAlignment="1">
      <alignment horizontal="left" vertical="center" shrinkToFit="1"/>
    </xf>
    <xf numFmtId="0" fontId="66" fillId="9" borderId="43" xfId="2" applyFont="1" applyFill="1" applyBorder="1" applyAlignment="1">
      <alignment horizontal="left" vertical="center" shrinkToFit="1"/>
    </xf>
    <xf numFmtId="0" fontId="66" fillId="9" borderId="55" xfId="2" applyFont="1" applyFill="1" applyBorder="1" applyAlignment="1">
      <alignment horizontal="left" vertical="center" shrinkToFit="1"/>
    </xf>
    <xf numFmtId="0" fontId="69" fillId="9" borderId="40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center" vertical="center"/>
    </xf>
    <xf numFmtId="0" fontId="35" fillId="9" borderId="40" xfId="2" applyFont="1" applyFill="1" applyBorder="1" applyAlignment="1">
      <alignment horizontal="center" vertical="center" shrinkToFit="1"/>
    </xf>
    <xf numFmtId="0" fontId="66" fillId="0" borderId="97" xfId="2" applyFont="1" applyBorder="1" applyAlignment="1">
      <alignment horizontal="left" vertical="center" shrinkToFit="1"/>
    </xf>
    <xf numFmtId="0" fontId="66" fillId="9" borderId="39" xfId="2" applyFont="1" applyFill="1" applyBorder="1" applyAlignment="1">
      <alignment horizontal="left" vertical="center" shrinkToFit="1"/>
    </xf>
    <xf numFmtId="0" fontId="69" fillId="9" borderId="98" xfId="2" applyFont="1" applyFill="1" applyBorder="1" applyAlignment="1">
      <alignment horizontal="left" vertical="center" shrinkToFit="1"/>
    </xf>
    <xf numFmtId="0" fontId="69" fillId="9" borderId="38" xfId="2" applyFont="1" applyFill="1" applyBorder="1" applyAlignment="1">
      <alignment horizontal="left" vertical="center" shrinkToFit="1"/>
    </xf>
    <xf numFmtId="0" fontId="69" fillId="9" borderId="70" xfId="2" applyFont="1" applyFill="1" applyBorder="1" applyAlignment="1">
      <alignment horizontal="left" vertical="center" shrinkToFit="1"/>
    </xf>
    <xf numFmtId="0" fontId="69" fillId="9" borderId="99" xfId="2" applyFont="1" applyFill="1" applyBorder="1" applyAlignment="1">
      <alignment horizontal="left" vertical="center" shrinkToFit="1"/>
    </xf>
    <xf numFmtId="0" fontId="65" fillId="9" borderId="100" xfId="2" applyFont="1" applyFill="1" applyBorder="1" applyAlignment="1">
      <alignment horizontal="center" vertical="center"/>
    </xf>
    <xf numFmtId="0" fontId="35" fillId="9" borderId="34" xfId="2" applyFont="1" applyFill="1" applyBorder="1" applyAlignment="1">
      <alignment horizontal="center" vertical="center"/>
    </xf>
    <xf numFmtId="0" fontId="35" fillId="0" borderId="35" xfId="2" applyFont="1" applyBorder="1">
      <alignment vertical="center"/>
    </xf>
    <xf numFmtId="0" fontId="66" fillId="11" borderId="32" xfId="2" applyFont="1" applyFill="1" applyBorder="1" applyAlignment="1">
      <alignment horizontal="center" vertical="center" shrinkToFit="1"/>
    </xf>
    <xf numFmtId="0" fontId="66" fillId="11" borderId="101" xfId="2" applyFont="1" applyFill="1" applyBorder="1" applyAlignment="1">
      <alignment horizontal="center" vertical="center" shrinkToFit="1"/>
    </xf>
    <xf numFmtId="0" fontId="66" fillId="11" borderId="73" xfId="2" applyFont="1" applyFill="1" applyBorder="1" applyAlignment="1">
      <alignment horizontal="center" vertical="center" shrinkToFit="1"/>
    </xf>
    <xf numFmtId="0" fontId="66" fillId="11" borderId="33" xfId="2" applyFont="1" applyFill="1" applyBorder="1" applyAlignment="1">
      <alignment horizontal="center" vertical="center" shrinkToFit="1"/>
    </xf>
    <xf numFmtId="0" fontId="66" fillId="11" borderId="72" xfId="2" applyFont="1" applyFill="1" applyBorder="1" applyAlignment="1">
      <alignment horizontal="center" vertical="center" shrinkToFit="1"/>
    </xf>
    <xf numFmtId="0" fontId="66" fillId="11" borderId="102" xfId="2" applyFont="1" applyFill="1" applyBorder="1" applyAlignment="1">
      <alignment horizontal="center" vertical="center" shrinkToFit="1"/>
    </xf>
    <xf numFmtId="0" fontId="66" fillId="11" borderId="12" xfId="2" applyFont="1" applyFill="1" applyBorder="1" applyAlignment="1">
      <alignment horizontal="center" vertical="center" shrinkToFit="1"/>
    </xf>
    <xf numFmtId="0" fontId="66" fillId="11" borderId="61" xfId="2" applyFont="1" applyFill="1" applyBorder="1" applyAlignment="1">
      <alignment horizontal="center" vertical="center" shrinkToFit="1"/>
    </xf>
    <xf numFmtId="0" fontId="66" fillId="11" borderId="103" xfId="2" applyFont="1" applyFill="1" applyBorder="1" applyAlignment="1">
      <alignment horizontal="center" vertical="center" shrinkToFit="1"/>
    </xf>
    <xf numFmtId="0" fontId="66" fillId="11" borderId="51" xfId="2" applyFont="1" applyFill="1" applyBorder="1" applyAlignment="1">
      <alignment horizontal="center" vertical="center" shrinkToFit="1"/>
    </xf>
    <xf numFmtId="0" fontId="38" fillId="0" borderId="32" xfId="2" applyFont="1" applyBorder="1" applyAlignment="1">
      <alignment horizontal="center" vertical="center" textRotation="180" shrinkToFit="1"/>
    </xf>
    <xf numFmtId="0" fontId="35" fillId="0" borderId="94" xfId="2" applyFont="1" applyBorder="1" applyAlignment="1">
      <alignment horizontal="center"/>
    </xf>
    <xf numFmtId="0" fontId="35" fillId="9" borderId="40" xfId="2" applyFont="1" applyFill="1" applyBorder="1" applyAlignment="1">
      <alignment horizontal="left"/>
    </xf>
    <xf numFmtId="0" fontId="66" fillId="0" borderId="40" xfId="2" applyFont="1" applyBorder="1" applyAlignment="1">
      <alignment horizontal="left" vertical="center" shrinkToFit="1"/>
    </xf>
    <xf numFmtId="0" fontId="66" fillId="0" borderId="40" xfId="2" applyFont="1" applyFill="1" applyBorder="1" applyAlignment="1">
      <alignment vertical="center" textRotation="180" shrinkToFit="1"/>
    </xf>
    <xf numFmtId="0" fontId="1" fillId="0" borderId="55" xfId="2" applyFont="1" applyBorder="1" applyAlignment="1">
      <alignment horizontal="right"/>
    </xf>
    <xf numFmtId="0" fontId="1" fillId="0" borderId="95" xfId="2" applyFont="1" applyFill="1" applyBorder="1" applyAlignment="1">
      <alignment horizontal="center" vertical="center" shrinkToFit="1"/>
    </xf>
    <xf numFmtId="0" fontId="36" fillId="9" borderId="40" xfId="2" applyFont="1" applyFill="1" applyBorder="1" applyAlignment="1">
      <alignment horizontal="left" vertical="center" shrinkToFit="1"/>
    </xf>
    <xf numFmtId="0" fontId="1" fillId="0" borderId="45" xfId="2" applyFont="1" applyBorder="1">
      <alignment vertical="center"/>
    </xf>
    <xf numFmtId="0" fontId="69" fillId="0" borderId="40" xfId="2" applyFont="1" applyFill="1" applyBorder="1" applyAlignment="1">
      <alignment horizontal="left" vertical="center" shrinkToFit="1"/>
    </xf>
    <xf numFmtId="0" fontId="68" fillId="0" borderId="40" xfId="2" applyFont="1" applyFill="1" applyBorder="1" applyAlignment="1">
      <alignment horizontal="left" vertical="center" shrinkToFit="1"/>
    </xf>
    <xf numFmtId="0" fontId="69" fillId="9" borderId="40" xfId="2" applyFont="1" applyFill="1" applyBorder="1" applyAlignment="1">
      <alignment vertical="center" textRotation="180" shrinkToFit="1"/>
    </xf>
    <xf numFmtId="0" fontId="67" fillId="9" borderId="40" xfId="2" applyFont="1" applyFill="1" applyBorder="1" applyAlignment="1">
      <alignment vertical="center" textRotation="180" shrinkToFit="1"/>
    </xf>
    <xf numFmtId="0" fontId="67" fillId="11" borderId="32" xfId="2" applyFont="1" applyFill="1" applyBorder="1" applyAlignment="1">
      <alignment horizontal="center" vertical="center" shrinkToFit="1"/>
    </xf>
    <xf numFmtId="0" fontId="66" fillId="11" borderId="104" xfId="2" applyFont="1" applyFill="1" applyBorder="1" applyAlignment="1">
      <alignment horizontal="center" vertical="center" shrinkToFit="1"/>
    </xf>
    <xf numFmtId="0" fontId="66" fillId="0" borderId="0" xfId="2" applyFont="1">
      <alignment vertical="center"/>
    </xf>
    <xf numFmtId="0" fontId="66" fillId="0" borderId="0" xfId="2" applyFont="1" applyBorder="1">
      <alignment vertical="center"/>
    </xf>
    <xf numFmtId="0" fontId="66" fillId="0" borderId="0" xfId="2" applyFont="1" applyBorder="1" applyAlignment="1">
      <alignment horizontal="center" vertical="center"/>
    </xf>
    <xf numFmtId="0" fontId="66" fillId="0" borderId="0" xfId="2" applyFont="1" applyBorder="1" applyAlignment="1">
      <alignment horizontal="right"/>
    </xf>
    <xf numFmtId="0" fontId="65" fillId="9" borderId="105" xfId="2" applyFont="1" applyFill="1" applyBorder="1" applyAlignment="1">
      <alignment horizontal="center" vertical="center"/>
    </xf>
    <xf numFmtId="0" fontId="35" fillId="9" borderId="106" xfId="2" applyFont="1" applyFill="1" applyBorder="1" applyAlignment="1">
      <alignment horizontal="left" vertical="center"/>
    </xf>
    <xf numFmtId="0" fontId="35" fillId="0" borderId="107" xfId="2" applyFont="1" applyBorder="1" applyAlignment="1">
      <alignment horizontal="right"/>
    </xf>
    <xf numFmtId="0" fontId="66" fillId="0" borderId="59" xfId="2" applyFont="1" applyBorder="1">
      <alignment vertical="center"/>
    </xf>
    <xf numFmtId="0" fontId="1" fillId="0" borderId="108" xfId="2" applyFont="1" applyBorder="1" applyAlignment="1">
      <alignment horizontal="center" vertical="center" shrinkToFit="1"/>
    </xf>
    <xf numFmtId="0" fontId="65" fillId="9" borderId="109" xfId="2" applyFont="1" applyFill="1" applyBorder="1" applyAlignment="1">
      <alignment horizontal="center" vertical="center"/>
    </xf>
    <xf numFmtId="0" fontId="66" fillId="0" borderId="45" xfId="2" applyFont="1" applyBorder="1">
      <alignment vertical="center"/>
    </xf>
    <xf numFmtId="0" fontId="1" fillId="0" borderId="43" xfId="2" applyFont="1" applyBorder="1" applyAlignment="1">
      <alignment vertical="center" shrinkToFit="1"/>
    </xf>
    <xf numFmtId="0" fontId="69" fillId="9" borderId="54" xfId="2" applyFont="1" applyFill="1" applyBorder="1" applyAlignment="1">
      <alignment horizontal="left" vertical="center" shrinkToFit="1"/>
    </xf>
    <xf numFmtId="0" fontId="67" fillId="9" borderId="57" xfId="2" applyFont="1" applyFill="1" applyBorder="1" applyAlignment="1">
      <alignment horizontal="left" vertical="center" shrinkToFit="1"/>
    </xf>
    <xf numFmtId="0" fontId="35" fillId="0" borderId="95" xfId="2" applyFont="1" applyFill="1" applyBorder="1" applyAlignment="1">
      <alignment horizontal="center" vertical="center" textRotation="255" shrinkToFit="1"/>
    </xf>
    <xf numFmtId="0" fontId="66" fillId="9" borderId="0" xfId="2" applyFont="1" applyFill="1" applyBorder="1" applyAlignment="1">
      <alignment horizontal="left" vertical="center" shrinkToFit="1"/>
    </xf>
    <xf numFmtId="0" fontId="1" fillId="9" borderId="0" xfId="2" applyFont="1" applyFill="1">
      <alignment vertical="center"/>
    </xf>
    <xf numFmtId="0" fontId="1" fillId="9" borderId="43" xfId="2" applyFont="1" applyFill="1" applyBorder="1" applyAlignment="1">
      <alignment vertical="center" shrinkToFit="1"/>
    </xf>
    <xf numFmtId="0" fontId="66" fillId="9" borderId="0" xfId="2" applyFont="1" applyFill="1">
      <alignment vertical="center"/>
    </xf>
    <xf numFmtId="0" fontId="69" fillId="9" borderId="57" xfId="2" applyFont="1" applyFill="1" applyBorder="1" applyAlignment="1">
      <alignment horizontal="left" vertical="center" shrinkToFit="1"/>
    </xf>
    <xf numFmtId="0" fontId="67" fillId="9" borderId="0" xfId="2" applyFont="1" applyFill="1" applyBorder="1" applyAlignment="1">
      <alignment horizontal="left" vertical="center" shrinkToFit="1"/>
    </xf>
    <xf numFmtId="0" fontId="67" fillId="9" borderId="43" xfId="2" applyFont="1" applyFill="1" applyBorder="1" applyAlignment="1">
      <alignment horizontal="left" vertical="center" shrinkToFit="1"/>
    </xf>
    <xf numFmtId="0" fontId="67" fillId="9" borderId="41" xfId="2" applyFont="1" applyFill="1" applyBorder="1" applyAlignment="1">
      <alignment horizontal="left" vertical="center" shrinkToFit="1"/>
    </xf>
    <xf numFmtId="0" fontId="35" fillId="0" borderId="95" xfId="2" applyFont="1" applyFill="1" applyBorder="1" applyAlignment="1">
      <alignment horizontal="center"/>
    </xf>
    <xf numFmtId="0" fontId="66" fillId="9" borderId="38" xfId="2" applyFont="1" applyFill="1" applyBorder="1" applyAlignment="1">
      <alignment horizontal="left" vertical="center" shrinkToFit="1"/>
    </xf>
    <xf numFmtId="0" fontId="66" fillId="9" borderId="97" xfId="2" applyFont="1" applyFill="1" applyBorder="1" applyAlignment="1">
      <alignment horizontal="left" vertical="center" shrinkToFit="1"/>
    </xf>
    <xf numFmtId="0" fontId="66" fillId="9" borderId="110" xfId="2" applyFont="1" applyFill="1" applyBorder="1" applyAlignment="1">
      <alignment horizontal="left" vertical="center" shrinkToFit="1"/>
    </xf>
    <xf numFmtId="0" fontId="65" fillId="9" borderId="111" xfId="2" applyFont="1" applyFill="1" applyBorder="1" applyAlignment="1">
      <alignment horizontal="center" vertical="center"/>
    </xf>
    <xf numFmtId="0" fontId="35" fillId="0" borderId="94" xfId="2" applyFont="1" applyFill="1" applyBorder="1" applyAlignment="1">
      <alignment horizontal="center"/>
    </xf>
    <xf numFmtId="0" fontId="65" fillId="9" borderId="90" xfId="2" applyFont="1" applyFill="1" applyBorder="1" applyAlignment="1">
      <alignment horizontal="center"/>
    </xf>
    <xf numFmtId="0" fontId="66" fillId="9" borderId="43" xfId="2" applyFont="1" applyFill="1" applyBorder="1" applyAlignment="1">
      <alignment vertical="center" textRotation="180" shrinkToFit="1"/>
    </xf>
    <xf numFmtId="0" fontId="66" fillId="0" borderId="40" xfId="2" applyFont="1" applyFill="1" applyBorder="1" applyAlignment="1">
      <alignment horizontal="left" vertical="center" shrinkToFit="1"/>
    </xf>
    <xf numFmtId="0" fontId="65" fillId="0" borderId="90" xfId="2" applyFont="1" applyBorder="1" applyAlignment="1">
      <alignment horizontal="center" vertical="center"/>
    </xf>
    <xf numFmtId="0" fontId="35" fillId="0" borderId="40" xfId="2" applyFont="1" applyBorder="1" applyAlignment="1">
      <alignment horizontal="left"/>
    </xf>
    <xf numFmtId="0" fontId="65" fillId="0" borderId="41" xfId="2" applyFont="1" applyBorder="1" applyAlignment="1">
      <alignment horizontal="right"/>
    </xf>
    <xf numFmtId="0" fontId="35" fillId="0" borderId="40" xfId="2" applyFont="1" applyBorder="1" applyAlignment="1">
      <alignment horizontal="left" vertical="center"/>
    </xf>
    <xf numFmtId="0" fontId="65" fillId="0" borderId="41" xfId="2" applyFont="1" applyBorder="1">
      <alignment vertical="center"/>
    </xf>
    <xf numFmtId="0" fontId="35" fillId="0" borderId="40" xfId="2" applyFont="1" applyBorder="1" applyAlignment="1">
      <alignment horizontal="center"/>
    </xf>
    <xf numFmtId="0" fontId="67" fillId="0" borderId="55" xfId="2" applyFont="1" applyBorder="1" applyAlignment="1">
      <alignment horizontal="left" vertical="center" shrinkToFit="1"/>
    </xf>
    <xf numFmtId="0" fontId="67" fillId="9" borderId="43" xfId="2" applyFont="1" applyFill="1" applyBorder="1" applyAlignment="1">
      <alignment vertical="center" textRotation="180" shrinkToFit="1"/>
    </xf>
    <xf numFmtId="0" fontId="35" fillId="0" borderId="40" xfId="2" applyFont="1" applyBorder="1" applyAlignment="1">
      <alignment horizontal="center" vertical="center"/>
    </xf>
    <xf numFmtId="0" fontId="35" fillId="0" borderId="40" xfId="2" applyFont="1" applyBorder="1" applyAlignment="1">
      <alignment horizontal="center" vertical="center" shrinkToFit="1"/>
    </xf>
    <xf numFmtId="0" fontId="35" fillId="0" borderId="34" xfId="2" applyFont="1" applyBorder="1" applyAlignment="1">
      <alignment horizontal="center" vertical="center"/>
    </xf>
    <xf numFmtId="0" fontId="65" fillId="0" borderId="35" xfId="2" applyFont="1" applyBorder="1">
      <alignment vertical="center"/>
    </xf>
    <xf numFmtId="0" fontId="36" fillId="0" borderId="34" xfId="2" applyFont="1" applyFill="1" applyBorder="1" applyAlignment="1">
      <alignment horizontal="center" vertical="center" wrapText="1" shrinkToFit="1"/>
    </xf>
    <xf numFmtId="0" fontId="38" fillId="11" borderId="32" xfId="2" applyFont="1" applyFill="1" applyBorder="1" applyAlignment="1">
      <alignment horizontal="center" vertical="center" wrapText="1" shrinkToFit="1"/>
    </xf>
    <xf numFmtId="0" fontId="38" fillId="0" borderId="0" xfId="2" applyFont="1">
      <alignment vertical="center"/>
    </xf>
    <xf numFmtId="0" fontId="26" fillId="0" borderId="0" xfId="2" applyFont="1" applyBorder="1" applyAlignment="1">
      <alignment horizontal="center" vertical="center"/>
    </xf>
    <xf numFmtId="0" fontId="35" fillId="0" borderId="112" xfId="2" applyFont="1" applyBorder="1" applyAlignment="1">
      <alignment horizontal="center" vertical="center"/>
    </xf>
    <xf numFmtId="0" fontId="35" fillId="0" borderId="113" xfId="2" applyFont="1" applyBorder="1" applyAlignment="1">
      <alignment horizontal="center" vertical="center"/>
    </xf>
    <xf numFmtId="0" fontId="35" fillId="0" borderId="114" xfId="2" applyFont="1" applyBorder="1" applyAlignment="1">
      <alignment horizontal="center" vertical="center"/>
    </xf>
    <xf numFmtId="0" fontId="35" fillId="0" borderId="115" xfId="2" applyFont="1" applyBorder="1" applyAlignment="1">
      <alignment horizontal="center" vertical="center"/>
    </xf>
    <xf numFmtId="0" fontId="38" fillId="0" borderId="113" xfId="2" applyFont="1" applyFill="1" applyBorder="1" applyAlignment="1">
      <alignment horizontal="center" vertical="center"/>
    </xf>
    <xf numFmtId="0" fontId="38" fillId="0" borderId="113" xfId="2" applyFont="1" applyFill="1" applyBorder="1" applyAlignment="1">
      <alignment horizontal="center" vertical="center" shrinkToFit="1"/>
    </xf>
    <xf numFmtId="0" fontId="38" fillId="0" borderId="116" xfId="2" applyFont="1" applyFill="1" applyBorder="1" applyAlignment="1">
      <alignment horizontal="center" vertical="center"/>
    </xf>
    <xf numFmtId="0" fontId="38" fillId="0" borderId="116" xfId="2" applyFont="1" applyBorder="1" applyAlignment="1">
      <alignment vertical="center" textRotation="255"/>
    </xf>
    <xf numFmtId="0" fontId="35" fillId="0" borderId="117" xfId="2" applyFont="1" applyBorder="1" applyAlignment="1">
      <alignment horizontal="center" vertical="center" textRotation="255"/>
    </xf>
    <xf numFmtId="0" fontId="35" fillId="0" borderId="0" xfId="2" applyFont="1" applyBorder="1" applyAlignment="1">
      <alignment horizontal="center"/>
    </xf>
    <xf numFmtId="0" fontId="35" fillId="0" borderId="0" xfId="2" applyFont="1" applyBorder="1" applyAlignment="1">
      <alignment horizontal="left"/>
    </xf>
    <xf numFmtId="0" fontId="35" fillId="0" borderId="0" xfId="2" applyFont="1" applyBorder="1" applyAlignment="1">
      <alignment horizontal="right"/>
    </xf>
    <xf numFmtId="0" fontId="37" fillId="0" borderId="0" xfId="2" applyFont="1" applyFill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70" fillId="0" borderId="0" xfId="2" applyFont="1" applyBorder="1" applyAlignment="1">
      <alignment horizontal="center" shrinkToFit="1"/>
    </xf>
    <xf numFmtId="0" fontId="70" fillId="0" borderId="0" xfId="2" applyFont="1" applyBorder="1" applyAlignment="1">
      <alignment horizontal="left"/>
    </xf>
    <xf numFmtId="0" fontId="36" fillId="0" borderId="0" xfId="2" applyFont="1" applyBorder="1" applyAlignment="1">
      <alignment horizontal="center" shrinkToFit="1"/>
    </xf>
    <xf numFmtId="0" fontId="35" fillId="0" borderId="0" xfId="2" applyFont="1" applyBorder="1" applyAlignment="1">
      <alignment horizontal="center" shrinkToFit="1"/>
    </xf>
    <xf numFmtId="0" fontId="35" fillId="0" borderId="0" xfId="2" applyFont="1" applyBorder="1" applyAlignment="1">
      <alignment horizontal="left" shrinkToFit="1"/>
    </xf>
    <xf numFmtId="0" fontId="71" fillId="0" borderId="0" xfId="2" applyFont="1" applyFill="1" applyBorder="1" applyAlignment="1">
      <alignment horizontal="center" shrinkToFit="1"/>
    </xf>
    <xf numFmtId="0" fontId="66" fillId="0" borderId="0" xfId="2" applyFont="1" applyBorder="1" applyAlignment="1">
      <alignment horizontal="left" shrinkToFit="1"/>
    </xf>
    <xf numFmtId="0" fontId="66" fillId="0" borderId="0" xfId="2" applyFont="1" applyBorder="1" applyAlignment="1">
      <alignment horizontal="left" shrinkToFit="1"/>
    </xf>
    <xf numFmtId="0" fontId="72" fillId="0" borderId="0" xfId="2" applyFont="1" applyBorder="1" applyAlignment="1">
      <alignment horizontal="left" shrinkToFit="1"/>
    </xf>
    <xf numFmtId="0" fontId="73" fillId="0" borderId="0" xfId="2" applyFont="1" applyBorder="1" applyAlignment="1">
      <alignment horizontal="center" shrinkToFit="1"/>
    </xf>
    <xf numFmtId="0" fontId="35" fillId="0" borderId="0" xfId="2" applyFont="1" applyBorder="1" applyAlignment="1">
      <alignment horizontal="center" vertical="center"/>
    </xf>
    <xf numFmtId="0" fontId="37" fillId="0" borderId="0" xfId="2" applyFont="1" applyFill="1" applyBorder="1">
      <alignment vertical="center"/>
    </xf>
    <xf numFmtId="0" fontId="1" fillId="0" borderId="0" xfId="2" applyFont="1" applyBorder="1" applyAlignment="1">
      <alignment horizontal="left" vertical="center" shrinkToFit="1"/>
    </xf>
    <xf numFmtId="0" fontId="1" fillId="0" borderId="0" xfId="2" applyFont="1" applyBorder="1" applyAlignment="1">
      <alignment horizontal="left" vertical="center"/>
    </xf>
    <xf numFmtId="0" fontId="35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top"/>
    </xf>
    <xf numFmtId="0" fontId="38" fillId="0" borderId="118" xfId="2" applyFont="1" applyBorder="1" applyAlignment="1">
      <alignment horizontal="right" vertical="top"/>
    </xf>
    <xf numFmtId="0" fontId="38" fillId="0" borderId="0" xfId="2" applyFont="1" applyBorder="1" applyAlignment="1">
      <alignment horizontal="right" vertical="top"/>
    </xf>
    <xf numFmtId="0" fontId="35" fillId="0" borderId="119" xfId="2" applyFont="1" applyBorder="1" applyAlignment="1">
      <alignment horizontal="center" vertical="center"/>
    </xf>
    <xf numFmtId="0" fontId="35" fillId="0" borderId="64" xfId="2" applyFont="1" applyBorder="1" applyAlignment="1">
      <alignment horizontal="left" vertical="center"/>
    </xf>
    <xf numFmtId="0" fontId="35" fillId="0" borderId="120" xfId="2" applyFont="1" applyBorder="1" applyAlignment="1">
      <alignment horizontal="right"/>
    </xf>
    <xf numFmtId="0" fontId="66" fillId="0" borderId="106" xfId="2" applyFont="1" applyBorder="1" applyAlignment="1">
      <alignment horizontal="left" vertical="center" shrinkToFit="1"/>
    </xf>
    <xf numFmtId="0" fontId="66" fillId="0" borderId="106" xfId="2" applyFont="1" applyFill="1" applyBorder="1" applyAlignment="1">
      <alignment vertical="center" textRotation="180" shrinkToFit="1"/>
    </xf>
    <xf numFmtId="0" fontId="35" fillId="0" borderId="109" xfId="2" applyFont="1" applyBorder="1" applyAlignment="1">
      <alignment horizontal="center" vertical="center"/>
    </xf>
    <xf numFmtId="0" fontId="67" fillId="9" borderId="121" xfId="2" applyFont="1" applyFill="1" applyBorder="1" applyAlignment="1">
      <alignment horizontal="left" vertical="center" shrinkToFit="1"/>
    </xf>
    <xf numFmtId="0" fontId="67" fillId="0" borderId="122" xfId="2" applyFont="1" applyFill="1" applyBorder="1" applyAlignment="1">
      <alignment horizontal="left" vertical="center" shrinkToFit="1"/>
    </xf>
    <xf numFmtId="0" fontId="67" fillId="0" borderId="40" xfId="2" applyFont="1" applyBorder="1" applyAlignment="1">
      <alignment horizontal="left" vertical="center" shrinkToFit="1"/>
    </xf>
    <xf numFmtId="0" fontId="67" fillId="0" borderId="40" xfId="2" applyFont="1" applyFill="1" applyBorder="1" applyAlignment="1">
      <alignment vertical="center" textRotation="180" shrinkToFit="1"/>
    </xf>
    <xf numFmtId="0" fontId="35" fillId="9" borderId="109" xfId="2" applyFont="1" applyFill="1" applyBorder="1" applyAlignment="1">
      <alignment horizontal="center" vertical="center"/>
    </xf>
    <xf numFmtId="0" fontId="69" fillId="9" borderId="55" xfId="2" applyFont="1" applyFill="1" applyBorder="1" applyAlignment="1">
      <alignment horizontal="left" vertical="center" shrinkToFit="1"/>
    </xf>
    <xf numFmtId="0" fontId="69" fillId="9" borderId="43" xfId="2" applyFont="1" applyFill="1" applyBorder="1" applyAlignment="1">
      <alignment vertical="center" textRotation="180" shrinkToFit="1"/>
    </xf>
    <xf numFmtId="0" fontId="69" fillId="9" borderId="41" xfId="2" applyFont="1" applyFill="1" applyBorder="1" applyAlignment="1">
      <alignment horizontal="left" vertical="center" shrinkToFit="1"/>
    </xf>
    <xf numFmtId="0" fontId="67" fillId="0" borderId="40" xfId="2" applyFont="1" applyFill="1" applyBorder="1" applyAlignment="1">
      <alignment horizontal="left" vertical="center" shrinkToFit="1"/>
    </xf>
    <xf numFmtId="0" fontId="35" fillId="9" borderId="123" xfId="2" applyFont="1" applyFill="1" applyBorder="1" applyAlignment="1">
      <alignment horizontal="center" vertical="center"/>
    </xf>
    <xf numFmtId="0" fontId="35" fillId="9" borderId="90" xfId="2" applyFont="1" applyFill="1" applyBorder="1" applyAlignment="1">
      <alignment horizontal="center" vertical="center"/>
    </xf>
    <xf numFmtId="0" fontId="35" fillId="9" borderId="100" xfId="2" applyFont="1" applyFill="1" applyBorder="1" applyAlignment="1">
      <alignment horizontal="center" vertical="center"/>
    </xf>
    <xf numFmtId="0" fontId="69" fillId="11" borderId="32" xfId="2" applyFont="1" applyFill="1" applyBorder="1" applyAlignment="1">
      <alignment horizontal="center" vertical="center" shrinkToFit="1"/>
    </xf>
    <xf numFmtId="0" fontId="35" fillId="0" borderId="48" xfId="2" applyFont="1" applyBorder="1" applyAlignment="1">
      <alignment horizontal="left"/>
    </xf>
    <xf numFmtId="0" fontId="66" fillId="9" borderId="40" xfId="2" applyFont="1" applyFill="1" applyBorder="1" applyAlignment="1">
      <alignment horizontal="left" vertical="center" wrapText="1" shrinkToFit="1"/>
    </xf>
    <xf numFmtId="0" fontId="66" fillId="9" borderId="34" xfId="2" applyFont="1" applyFill="1" applyBorder="1" applyAlignment="1">
      <alignment horizontal="left" vertical="center" shrinkToFit="1"/>
    </xf>
    <xf numFmtId="0" fontId="35" fillId="9" borderId="90" xfId="2" applyFont="1" applyFill="1" applyBorder="1" applyAlignment="1">
      <alignment horizontal="center"/>
    </xf>
    <xf numFmtId="0" fontId="66" fillId="11" borderId="48" xfId="2" applyFont="1" applyFill="1" applyBorder="1" applyAlignment="1">
      <alignment horizontal="center" vertical="center" shrinkToFit="1"/>
    </xf>
    <xf numFmtId="0" fontId="69" fillId="0" borderId="55" xfId="2" applyFont="1" applyBorder="1" applyAlignment="1">
      <alignment horizontal="left" vertical="center" shrinkToFit="1"/>
    </xf>
    <xf numFmtId="0" fontId="69" fillId="0" borderId="60" xfId="2" applyFont="1" applyFill="1" applyBorder="1" applyAlignment="1">
      <alignment vertical="center" textRotation="180" shrinkToFit="1"/>
    </xf>
    <xf numFmtId="0" fontId="69" fillId="0" borderId="41" xfId="2" applyFont="1" applyFill="1" applyBorder="1" applyAlignment="1">
      <alignment horizontal="left" vertical="center" shrinkToFit="1"/>
    </xf>
    <xf numFmtId="0" fontId="68" fillId="9" borderId="41" xfId="2" applyFont="1" applyFill="1" applyBorder="1" applyAlignment="1">
      <alignment horizontal="left" vertical="center" shrinkToFit="1"/>
    </xf>
    <xf numFmtId="0" fontId="35" fillId="0" borderId="90" xfId="2" applyFont="1" applyBorder="1" applyAlignment="1">
      <alignment horizontal="center" vertical="center"/>
    </xf>
    <xf numFmtId="0" fontId="35" fillId="0" borderId="100" xfId="2" applyFont="1" applyBorder="1" applyAlignment="1">
      <alignment horizontal="center" vertical="center"/>
    </xf>
    <xf numFmtId="0" fontId="66" fillId="11" borderId="34" xfId="2" applyFont="1" applyFill="1" applyBorder="1" applyAlignment="1">
      <alignment horizontal="center" vertical="center" shrinkToFit="1"/>
    </xf>
    <xf numFmtId="0" fontId="38" fillId="0" borderId="113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/>
    </xf>
    <xf numFmtId="0" fontId="35" fillId="0" borderId="105" xfId="2" applyFont="1" applyBorder="1" applyAlignment="1">
      <alignment horizontal="center" vertical="center"/>
    </xf>
    <xf numFmtId="0" fontId="35" fillId="0" borderId="106" xfId="2" applyFont="1" applyBorder="1" applyAlignment="1">
      <alignment horizontal="left" vertical="center"/>
    </xf>
    <xf numFmtId="0" fontId="69" fillId="0" borderId="106" xfId="2" applyFont="1" applyBorder="1" applyAlignment="1">
      <alignment horizontal="left" vertical="center" shrinkToFit="1"/>
    </xf>
    <xf numFmtId="0" fontId="69" fillId="0" borderId="106" xfId="2" applyFont="1" applyFill="1" applyBorder="1" applyAlignment="1">
      <alignment vertical="center" textRotation="180" shrinkToFit="1"/>
    </xf>
    <xf numFmtId="0" fontId="66" fillId="9" borderId="64" xfId="2" applyFont="1" applyFill="1" applyBorder="1" applyAlignment="1">
      <alignment vertical="center" textRotation="180" shrinkToFit="1"/>
    </xf>
    <xf numFmtId="0" fontId="37" fillId="0" borderId="0" xfId="2" applyFont="1" applyBorder="1" applyAlignment="1">
      <alignment horizontal="right"/>
    </xf>
    <xf numFmtId="0" fontId="37" fillId="0" borderId="93" xfId="2" applyFont="1" applyFill="1" applyBorder="1" applyAlignment="1">
      <alignment horizontal="center" vertical="center" shrinkToFit="1"/>
    </xf>
    <xf numFmtId="0" fontId="37" fillId="0" borderId="56" xfId="2" applyFont="1" applyBorder="1">
      <alignment vertical="center"/>
    </xf>
    <xf numFmtId="0" fontId="76" fillId="0" borderId="61" xfId="2" applyFont="1" applyBorder="1" applyAlignment="1">
      <alignment horizontal="center" vertical="center" textRotation="180" shrinkToFit="1"/>
    </xf>
    <xf numFmtId="0" fontId="65" fillId="0" borderId="95" xfId="2" applyFont="1" applyBorder="1" applyAlignment="1">
      <alignment horizontal="center" vertical="center" textRotation="255" shrinkToFit="1"/>
    </xf>
    <xf numFmtId="0" fontId="69" fillId="9" borderId="96" xfId="2" applyFont="1" applyFill="1" applyBorder="1" applyAlignment="1">
      <alignment horizontal="left" vertical="center" shrinkToFit="1"/>
    </xf>
    <xf numFmtId="0" fontId="65" fillId="0" borderId="95" xfId="2" applyFont="1" applyBorder="1" applyAlignment="1">
      <alignment horizontal="center"/>
    </xf>
    <xf numFmtId="0" fontId="67" fillId="9" borderId="124" xfId="2" applyFont="1" applyFill="1" applyBorder="1" applyAlignment="1">
      <alignment horizontal="left" vertical="center" shrinkToFit="1"/>
    </xf>
    <xf numFmtId="0" fontId="67" fillId="9" borderId="125" xfId="2" applyFont="1" applyFill="1" applyBorder="1" applyAlignment="1">
      <alignment horizontal="left" vertical="center" shrinkToFit="1"/>
    </xf>
    <xf numFmtId="0" fontId="69" fillId="9" borderId="125" xfId="2" applyFont="1" applyFill="1" applyBorder="1" applyAlignment="1">
      <alignment horizontal="left" vertical="center" shrinkToFit="1"/>
    </xf>
    <xf numFmtId="0" fontId="69" fillId="9" borderId="39" xfId="2" applyFont="1" applyFill="1" applyBorder="1" applyAlignment="1">
      <alignment horizontal="left" vertical="center" shrinkToFit="1"/>
    </xf>
    <xf numFmtId="0" fontId="69" fillId="9" borderId="110" xfId="2" applyFont="1" applyFill="1" applyBorder="1" applyAlignment="1">
      <alignment horizontal="left" vertical="center" shrinkToFit="1"/>
    </xf>
    <xf numFmtId="0" fontId="35" fillId="9" borderId="111" xfId="2" applyFont="1" applyFill="1" applyBorder="1" applyAlignment="1">
      <alignment horizontal="center" vertical="center"/>
    </xf>
    <xf numFmtId="0" fontId="69" fillId="11" borderId="51" xfId="2" applyFont="1" applyFill="1" applyBorder="1" applyAlignment="1">
      <alignment horizontal="center" vertical="center" shrinkToFit="1"/>
    </xf>
    <xf numFmtId="0" fontId="76" fillId="0" borderId="32" xfId="2" applyFont="1" applyBorder="1" applyAlignment="1">
      <alignment horizontal="center" vertical="center" textRotation="180" shrinkToFit="1"/>
    </xf>
    <xf numFmtId="0" fontId="65" fillId="0" borderId="94" xfId="2" applyFont="1" applyBorder="1" applyAlignment="1">
      <alignment horizontal="center"/>
    </xf>
    <xf numFmtId="0" fontId="68" fillId="9" borderId="55" xfId="2" applyFont="1" applyFill="1" applyBorder="1" applyAlignment="1">
      <alignment horizontal="left" vertical="center" shrinkToFit="1"/>
    </xf>
    <xf numFmtId="0" fontId="69" fillId="0" borderId="54" xfId="2" applyFont="1" applyBorder="1" applyAlignment="1">
      <alignment horizontal="left" vertical="center" shrinkToFit="1"/>
    </xf>
    <xf numFmtId="0" fontId="37" fillId="0" borderId="55" xfId="2" applyFont="1" applyBorder="1" applyAlignment="1">
      <alignment horizontal="right"/>
    </xf>
    <xf numFmtId="0" fontId="37" fillId="0" borderId="95" xfId="2" applyFont="1" applyFill="1" applyBorder="1" applyAlignment="1">
      <alignment horizontal="center" vertical="center" shrinkToFit="1"/>
    </xf>
    <xf numFmtId="0" fontId="37" fillId="0" borderId="45" xfId="2" applyFont="1" applyBorder="1">
      <alignment vertical="center"/>
    </xf>
    <xf numFmtId="0" fontId="69" fillId="0" borderId="59" xfId="2" applyFont="1" applyBorder="1">
      <alignment vertical="center"/>
    </xf>
    <xf numFmtId="0" fontId="37" fillId="0" borderId="108" xfId="2" applyFont="1" applyBorder="1" applyAlignment="1">
      <alignment horizontal="center" vertical="center" shrinkToFit="1"/>
    </xf>
    <xf numFmtId="0" fontId="67" fillId="9" borderId="55" xfId="2" applyFont="1" applyFill="1" applyBorder="1" applyAlignment="1">
      <alignment horizontal="left" vertical="center" shrinkToFit="1"/>
    </xf>
    <xf numFmtId="0" fontId="66" fillId="0" borderId="55" xfId="2" applyFont="1" applyBorder="1" applyAlignment="1">
      <alignment horizontal="left" vertical="center" shrinkToFit="1"/>
    </xf>
    <xf numFmtId="0" fontId="66" fillId="0" borderId="43" xfId="2" applyFont="1" applyFill="1" applyBorder="1" applyAlignment="1">
      <alignment vertical="center" textRotation="180" shrinkToFit="1"/>
    </xf>
    <xf numFmtId="0" fontId="66" fillId="0" borderId="41" xfId="2" applyFont="1" applyBorder="1" applyAlignment="1">
      <alignment horizontal="left" vertical="center" shrinkToFit="1"/>
    </xf>
    <xf numFmtId="0" fontId="69" fillId="0" borderId="45" xfId="2" applyFont="1" applyBorder="1">
      <alignment vertical="center"/>
    </xf>
    <xf numFmtId="0" fontId="65" fillId="0" borderId="95" xfId="2" applyFont="1" applyFill="1" applyBorder="1" applyAlignment="1">
      <alignment horizontal="center" vertical="center" textRotation="255" shrinkToFit="1"/>
    </xf>
    <xf numFmtId="0" fontId="68" fillId="0" borderId="41" xfId="2" applyFont="1" applyBorder="1" applyAlignment="1">
      <alignment horizontal="left" vertical="center" shrinkToFit="1"/>
    </xf>
    <xf numFmtId="0" fontId="65" fillId="0" borderId="95" xfId="2" applyFont="1" applyFill="1" applyBorder="1" applyAlignment="1">
      <alignment horizontal="center"/>
    </xf>
    <xf numFmtId="0" fontId="65" fillId="0" borderId="94" xfId="2" applyFont="1" applyFill="1" applyBorder="1" applyAlignment="1">
      <alignment horizontal="center"/>
    </xf>
    <xf numFmtId="0" fontId="67" fillId="9" borderId="124" xfId="2" applyFont="1" applyFill="1" applyBorder="1" applyAlignment="1">
      <alignment vertical="center" textRotation="180" shrinkToFit="1"/>
    </xf>
    <xf numFmtId="0" fontId="66" fillId="9" borderId="126" xfId="2" applyFont="1" applyFill="1" applyBorder="1" applyAlignment="1">
      <alignment horizontal="left" vertical="center" shrinkToFit="1"/>
    </xf>
    <xf numFmtId="0" fontId="69" fillId="0" borderId="121" xfId="2" applyFont="1" applyBorder="1" applyAlignment="1">
      <alignment horizontal="left" vertical="center" shrinkToFit="1"/>
    </xf>
    <xf numFmtId="0" fontId="68" fillId="0" borderId="55" xfId="2" applyFont="1" applyFill="1" applyBorder="1" applyAlignment="1">
      <alignment horizontal="left" vertical="center" shrinkToFit="1"/>
    </xf>
    <xf numFmtId="0" fontId="68" fillId="0" borderId="43" xfId="2" applyFont="1" applyFill="1" applyBorder="1" applyAlignment="1">
      <alignment horizontal="left" vertical="center" shrinkToFit="1"/>
    </xf>
    <xf numFmtId="0" fontId="69" fillId="0" borderId="55" xfId="2" applyFont="1" applyFill="1" applyBorder="1" applyAlignment="1">
      <alignment horizontal="left" vertical="center" shrinkToFit="1"/>
    </xf>
    <xf numFmtId="0" fontId="69" fillId="0" borderId="43" xfId="2" applyFont="1" applyFill="1" applyBorder="1" applyAlignment="1">
      <alignment horizontal="left" vertical="center" shrinkToFit="1"/>
    </xf>
    <xf numFmtId="0" fontId="67" fillId="0" borderId="41" xfId="2" applyFont="1" applyFill="1" applyBorder="1" applyAlignment="1">
      <alignment horizontal="left" vertical="center" shrinkToFit="1"/>
    </xf>
    <xf numFmtId="0" fontId="69" fillId="0" borderId="38" xfId="2" applyFont="1" applyFill="1" applyBorder="1" applyAlignment="1">
      <alignment horizontal="left" vertical="center" shrinkToFit="1"/>
    </xf>
    <xf numFmtId="0" fontId="37" fillId="0" borderId="0" xfId="2" applyFont="1">
      <alignment vertical="center"/>
    </xf>
    <xf numFmtId="0" fontId="37" fillId="0" borderId="0" xfId="2" applyFont="1" applyBorder="1">
      <alignment vertical="center"/>
    </xf>
    <xf numFmtId="0" fontId="37" fillId="0" borderId="0" xfId="2" applyFont="1" applyBorder="1" applyAlignment="1">
      <alignment horizontal="center" vertical="center"/>
    </xf>
    <xf numFmtId="0" fontId="65" fillId="0" borderId="0" xfId="2" applyFont="1" applyAlignment="1">
      <alignment horizontal="center" vertical="center"/>
    </xf>
    <xf numFmtId="0" fontId="65" fillId="0" borderId="0" xfId="2" applyFont="1">
      <alignment vertical="center"/>
    </xf>
    <xf numFmtId="0" fontId="37" fillId="0" borderId="0" xfId="2" applyFont="1" applyAlignment="1">
      <alignment vertical="center" shrinkToFit="1"/>
    </xf>
    <xf numFmtId="0" fontId="37" fillId="0" borderId="0" xfId="2" applyFont="1" applyAlignment="1">
      <alignment horizontal="center" vertical="center"/>
    </xf>
    <xf numFmtId="0" fontId="65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left" vertical="center" shrinkToFit="1"/>
    </xf>
    <xf numFmtId="0" fontId="37" fillId="0" borderId="0" xfId="2" applyFont="1" applyBorder="1" applyAlignment="1">
      <alignment horizontal="left" vertical="center"/>
    </xf>
    <xf numFmtId="0" fontId="65" fillId="0" borderId="0" xfId="2" applyFont="1" applyBorder="1" applyAlignment="1">
      <alignment horizontal="left" vertical="center"/>
    </xf>
    <xf numFmtId="0" fontId="37" fillId="0" borderId="0" xfId="2" applyFont="1" applyBorder="1" applyAlignment="1">
      <alignment horizontal="right" vertical="top"/>
    </xf>
    <xf numFmtId="0" fontId="76" fillId="0" borderId="118" xfId="2" applyFont="1" applyBorder="1" applyAlignment="1">
      <alignment horizontal="right" vertical="top"/>
    </xf>
    <xf numFmtId="9" fontId="37" fillId="0" borderId="0" xfId="2" applyNumberFormat="1" applyFont="1" applyBorder="1">
      <alignment vertical="center"/>
    </xf>
    <xf numFmtId="0" fontId="65" fillId="0" borderId="105" xfId="2" applyFont="1" applyBorder="1" applyAlignment="1">
      <alignment horizontal="center" vertical="center"/>
    </xf>
    <xf numFmtId="0" fontId="65" fillId="0" borderId="107" xfId="2" applyFont="1" applyBorder="1" applyAlignment="1">
      <alignment horizontal="right"/>
    </xf>
    <xf numFmtId="0" fontId="69" fillId="0" borderId="59" xfId="2" applyFont="1" applyBorder="1" applyAlignment="1">
      <alignment horizontal="left" vertical="center" shrinkToFit="1"/>
    </xf>
    <xf numFmtId="0" fontId="69" fillId="9" borderId="91" xfId="2" applyFont="1" applyFill="1" applyBorder="1" applyAlignment="1">
      <alignment horizontal="left" vertical="center" shrinkToFit="1"/>
    </xf>
    <xf numFmtId="0" fontId="69" fillId="9" borderId="64" xfId="2" applyFont="1" applyFill="1" applyBorder="1" applyAlignment="1">
      <alignment horizontal="left" vertical="center" shrinkToFit="1"/>
    </xf>
    <xf numFmtId="0" fontId="69" fillId="9" borderId="92" xfId="2" applyFont="1" applyFill="1" applyBorder="1" applyAlignment="1">
      <alignment horizontal="left" vertical="center" shrinkToFit="1"/>
    </xf>
    <xf numFmtId="0" fontId="65" fillId="0" borderId="109" xfId="2" applyFont="1" applyBorder="1" applyAlignment="1">
      <alignment horizontal="center" vertical="center"/>
    </xf>
    <xf numFmtId="0" fontId="66" fillId="9" borderId="57" xfId="2" applyFont="1" applyFill="1" applyBorder="1" applyAlignment="1">
      <alignment horizontal="left" vertical="center" shrinkToFit="1"/>
    </xf>
    <xf numFmtId="0" fontId="69" fillId="9" borderId="127" xfId="2" applyFont="1" applyFill="1" applyBorder="1" applyAlignment="1">
      <alignment horizontal="left" vertical="center" shrinkToFit="1"/>
    </xf>
    <xf numFmtId="179" fontId="37" fillId="0" borderId="0" xfId="2" applyNumberFormat="1" applyFont="1" applyBorder="1" applyAlignment="1">
      <alignment horizontal="center" vertical="center"/>
    </xf>
    <xf numFmtId="178" fontId="37" fillId="0" borderId="0" xfId="2" applyNumberFormat="1" applyFont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0" fontId="37" fillId="0" borderId="0" xfId="2" applyFont="1" applyFill="1" applyBorder="1" applyAlignment="1">
      <alignment horizontal="center" vertical="center"/>
    </xf>
    <xf numFmtId="0" fontId="69" fillId="9" borderId="128" xfId="2" applyFont="1" applyFill="1" applyBorder="1" applyAlignment="1">
      <alignment horizontal="left" vertical="center" shrinkToFit="1"/>
    </xf>
    <xf numFmtId="0" fontId="77" fillId="0" borderId="0" xfId="2" applyFont="1">
      <alignment vertical="center"/>
    </xf>
    <xf numFmtId="0" fontId="69" fillId="9" borderId="75" xfId="2" applyFont="1" applyFill="1" applyBorder="1" applyAlignment="1">
      <alignment horizontal="left" vertical="center" shrinkToFit="1"/>
    </xf>
    <xf numFmtId="0" fontId="69" fillId="0" borderId="0" xfId="2" applyFont="1">
      <alignment vertical="center"/>
    </xf>
    <xf numFmtId="0" fontId="69" fillId="0" borderId="0" xfId="2" applyFont="1" applyBorder="1">
      <alignment vertical="center"/>
    </xf>
    <xf numFmtId="0" fontId="69" fillId="0" borderId="0" xfId="2" applyFont="1" applyBorder="1" applyAlignment="1">
      <alignment horizontal="center" vertical="center"/>
    </xf>
    <xf numFmtId="0" fontId="69" fillId="0" borderId="0" xfId="2" applyFont="1" applyBorder="1" applyAlignment="1">
      <alignment horizontal="right"/>
    </xf>
    <xf numFmtId="0" fontId="71" fillId="9" borderId="40" xfId="2" applyFont="1" applyFill="1" applyBorder="1" applyAlignment="1">
      <alignment horizontal="left" vertical="center" shrinkToFit="1"/>
    </xf>
    <xf numFmtId="0" fontId="71" fillId="9" borderId="40" xfId="2" applyFont="1" applyFill="1" applyBorder="1" applyAlignment="1">
      <alignment vertical="center" textRotation="180" shrinkToFit="1"/>
    </xf>
    <xf numFmtId="0" fontId="69" fillId="9" borderId="40" xfId="2" applyFont="1" applyFill="1" applyBorder="1" applyAlignment="1">
      <alignment horizontal="left" vertical="center" wrapText="1" shrinkToFit="1"/>
    </xf>
    <xf numFmtId="0" fontId="68" fillId="9" borderId="57" xfId="2" applyFont="1" applyFill="1" applyBorder="1" applyAlignment="1">
      <alignment horizontal="left" vertical="center" shrinkToFit="1"/>
    </xf>
    <xf numFmtId="0" fontId="68" fillId="0" borderId="55" xfId="2" applyFont="1" applyBorder="1" applyAlignment="1">
      <alignment horizontal="left" vertical="center" shrinkToFit="1"/>
    </xf>
    <xf numFmtId="0" fontId="67" fillId="0" borderId="0" xfId="2" applyFont="1" applyBorder="1" applyAlignment="1">
      <alignment horizontal="left" vertical="center"/>
    </xf>
    <xf numFmtId="0" fontId="67" fillId="0" borderId="127" xfId="2" applyFont="1" applyBorder="1" applyAlignment="1">
      <alignment horizontal="left" vertical="center" shrinkToFit="1"/>
    </xf>
    <xf numFmtId="0" fontId="66" fillId="0" borderId="0" xfId="2" applyFont="1" applyBorder="1" applyAlignment="1">
      <alignment horizontal="left" vertical="center"/>
    </xf>
    <xf numFmtId="0" fontId="66" fillId="0" borderId="127" xfId="2" applyFont="1" applyBorder="1" applyAlignment="1">
      <alignment vertical="center" shrinkToFit="1"/>
    </xf>
    <xf numFmtId="0" fontId="67" fillId="9" borderId="129" xfId="2" applyFont="1" applyFill="1" applyBorder="1" applyAlignment="1">
      <alignment horizontal="left" vertical="center" shrinkToFit="1"/>
    </xf>
    <xf numFmtId="0" fontId="69" fillId="9" borderId="43" xfId="2" applyFont="1" applyFill="1" applyBorder="1" applyAlignment="1">
      <alignment horizontal="left" vertical="center" shrinkToFit="1"/>
    </xf>
    <xf numFmtId="0" fontId="69" fillId="9" borderId="34" xfId="2" applyFont="1" applyFill="1" applyBorder="1" applyAlignment="1">
      <alignment horizontal="left" vertical="center" shrinkToFit="1"/>
    </xf>
    <xf numFmtId="0" fontId="69" fillId="0" borderId="34" xfId="2" applyFont="1" applyFill="1" applyBorder="1" applyAlignment="1">
      <alignment horizontal="left" vertical="center" shrinkToFit="1"/>
    </xf>
    <xf numFmtId="0" fontId="65" fillId="0" borderId="100" xfId="2" applyFont="1" applyBorder="1" applyAlignment="1">
      <alignment horizontal="center" vertical="center"/>
    </xf>
    <xf numFmtId="0" fontId="76" fillId="0" borderId="0" xfId="2" applyFont="1">
      <alignment vertical="center"/>
    </xf>
    <xf numFmtId="0" fontId="77" fillId="0" borderId="0" xfId="2" applyFont="1" applyBorder="1" applyAlignment="1">
      <alignment horizontal="center" vertical="center"/>
    </xf>
    <xf numFmtId="0" fontId="65" fillId="0" borderId="112" xfId="2" applyFont="1" applyBorder="1" applyAlignment="1">
      <alignment horizontal="center" vertical="center"/>
    </xf>
    <xf numFmtId="0" fontId="65" fillId="0" borderId="114" xfId="2" applyFont="1" applyBorder="1" applyAlignment="1">
      <alignment horizontal="center" vertical="center"/>
    </xf>
    <xf numFmtId="0" fontId="76" fillId="0" borderId="113" xfId="2" applyFont="1" applyFill="1" applyBorder="1" applyAlignment="1">
      <alignment horizontal="center" vertical="center"/>
    </xf>
    <xf numFmtId="0" fontId="76" fillId="0" borderId="116" xfId="2" applyFont="1" applyFill="1" applyBorder="1" applyAlignment="1">
      <alignment horizontal="center" vertical="center"/>
    </xf>
    <xf numFmtId="0" fontId="76" fillId="0" borderId="113" xfId="2" applyFont="1" applyFill="1" applyBorder="1" applyAlignment="1">
      <alignment horizontal="center" vertical="center" wrapText="1"/>
    </xf>
    <xf numFmtId="0" fontId="76" fillId="0" borderId="116" xfId="2" applyFont="1" applyBorder="1" applyAlignment="1">
      <alignment vertical="center" textRotation="255"/>
    </xf>
    <xf numFmtId="0" fontId="65" fillId="0" borderId="117" xfId="2" applyFont="1" applyBorder="1" applyAlignment="1">
      <alignment horizontal="center" vertical="center" textRotation="255"/>
    </xf>
    <xf numFmtId="0" fontId="65" fillId="0" borderId="0" xfId="2" applyFont="1" applyBorder="1" applyAlignment="1">
      <alignment horizontal="center"/>
    </xf>
    <xf numFmtId="0" fontId="65" fillId="0" borderId="0" xfId="2" applyFont="1" applyBorder="1" applyAlignment="1">
      <alignment horizontal="right"/>
    </xf>
    <xf numFmtId="0" fontId="37" fillId="0" borderId="0" xfId="2" applyFont="1" applyBorder="1" applyAlignment="1">
      <alignment horizontal="center" shrinkToFit="1"/>
    </xf>
    <xf numFmtId="0" fontId="37" fillId="0" borderId="0" xfId="2" applyFont="1" applyBorder="1" applyAlignment="1">
      <alignment horizontal="left"/>
    </xf>
    <xf numFmtId="0" fontId="71" fillId="0" borderId="0" xfId="2" applyFont="1" applyBorder="1" applyAlignment="1">
      <alignment horizontal="center" shrinkToFit="1"/>
    </xf>
    <xf numFmtId="0" fontId="65" fillId="0" borderId="0" xfId="2" applyFont="1" applyBorder="1" applyAlignment="1">
      <alignment horizontal="center" shrinkToFit="1"/>
    </xf>
    <xf numFmtId="0" fontId="69" fillId="0" borderId="0" xfId="2" applyFont="1" applyBorder="1" applyAlignment="1">
      <alignment horizontal="left" shrinkToFit="1"/>
    </xf>
    <xf numFmtId="0" fontId="69" fillId="0" borderId="0" xfId="2" applyFont="1" applyBorder="1" applyAlignment="1">
      <alignment horizontal="left" shrinkToFit="1"/>
    </xf>
    <xf numFmtId="0" fontId="79" fillId="0" borderId="0" xfId="2" applyFont="1" applyBorder="1" applyAlignment="1">
      <alignment horizontal="left" shrinkToFit="1"/>
    </xf>
    <xf numFmtId="0" fontId="68" fillId="0" borderId="40" xfId="2" applyFont="1" applyFill="1" applyBorder="1" applyAlignment="1">
      <alignment vertical="center" textRotation="180" shrinkToFit="1"/>
    </xf>
    <xf numFmtId="0" fontId="67" fillId="0" borderId="0" xfId="2" applyFont="1">
      <alignment vertical="center"/>
    </xf>
    <xf numFmtId="0" fontId="66" fillId="9" borderId="45" xfId="2" applyFont="1" applyFill="1" applyBorder="1" applyAlignment="1">
      <alignment horizontal="left" vertical="center" shrinkToFit="1"/>
    </xf>
    <xf numFmtId="0" fontId="80" fillId="0" borderId="40" xfId="2" applyFont="1" applyBorder="1" applyAlignment="1">
      <alignment horizontal="left" vertical="center" shrinkToFit="1"/>
    </xf>
    <xf numFmtId="0" fontId="69" fillId="11" borderId="48" xfId="2" applyFont="1" applyFill="1" applyBorder="1" applyAlignment="1">
      <alignment horizontal="center" vertical="center" shrinkToFit="1"/>
    </xf>
    <xf numFmtId="0" fontId="69" fillId="0" borderId="43" xfId="2" applyFont="1" applyFill="1" applyBorder="1" applyAlignment="1">
      <alignment vertical="center" textRotation="180" shrinkToFit="1"/>
    </xf>
    <xf numFmtId="0" fontId="68" fillId="9" borderId="43" xfId="2" applyFont="1" applyFill="1" applyBorder="1" applyAlignment="1">
      <alignment horizontal="left" vertical="center" shrinkToFit="1"/>
    </xf>
    <xf numFmtId="0" fontId="37" fillId="0" borderId="43" xfId="2" applyFont="1" applyBorder="1" applyAlignment="1">
      <alignment vertical="center" shrinkToFit="1"/>
    </xf>
    <xf numFmtId="0" fontId="69" fillId="11" borderId="34" xfId="2" applyFont="1" applyFill="1" applyBorder="1" applyAlignment="1">
      <alignment horizontal="center" vertical="center" shrinkToFit="1"/>
    </xf>
  </cellXfs>
  <cellStyles count="9">
    <cellStyle name="一般" xfId="0" builtinId="0"/>
    <cellStyle name="一般 2 2 2" xfId="8"/>
    <cellStyle name="一般 2 2 3" xfId="2"/>
    <cellStyle name="一般 3 2" xfId="4"/>
    <cellStyle name="一般 3 3" xfId="5"/>
    <cellStyle name="一般 5" xfId="6"/>
    <cellStyle name="一般_101.06" xfId="3"/>
    <cellStyle name="一般_102.11" xfId="7"/>
    <cellStyle name="一般_新增Microsoft Excel 工作表" xfId="1"/>
  </cellStyles>
  <dxfs count="0"/>
  <tableStyles count="0" defaultTableStyle="TableStyleMedium2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1.jpg"/><Relationship Id="rId18" Type="http://schemas.openxmlformats.org/officeDocument/2006/relationships/image" Target="../media/image16.jpeg"/><Relationship Id="rId3" Type="http://schemas.openxmlformats.org/officeDocument/2006/relationships/image" Target="../media/image2.jpeg"/><Relationship Id="rId21" Type="http://schemas.openxmlformats.org/officeDocument/2006/relationships/image" Target="../media/image18.jpeg"/><Relationship Id="rId7" Type="http://schemas.openxmlformats.org/officeDocument/2006/relationships/image" Target="../media/image6.jpg"/><Relationship Id="rId12" Type="http://schemas.openxmlformats.org/officeDocument/2006/relationships/image" Target="../media/image10.jpg"/><Relationship Id="rId17" Type="http://schemas.openxmlformats.org/officeDocument/2006/relationships/image" Target="../media/image15.jpeg"/><Relationship Id="rId2" Type="http://schemas.openxmlformats.org/officeDocument/2006/relationships/image" Target="../media/image1.jpeg"/><Relationship Id="rId16" Type="http://schemas.openxmlformats.org/officeDocument/2006/relationships/image" Target="../media/image14.jpeg"/><Relationship Id="rId20" Type="http://schemas.openxmlformats.org/officeDocument/2006/relationships/image" Target="https://encrypted-tbn0.gstatic.com/images?q=tbn%3AANd9GcTbc09FHQonvuSvbpwb2G8UxiTTbhm7S-W3Fg&amp;usqp=CAU" TargetMode="External"/><Relationship Id="rId1" Type="http://schemas.openxmlformats.org/officeDocument/2006/relationships/hyperlink" Target="https://tw.images.search.yahoo.com/images/view;_ylt=A8tUwJp9l_VT0jMAaORt1gt.;_ylu=X3oDMTI0YTZwbXE2BHNlYwNzcgRzbGsDaW1nBG9pZANlNGJlOWJkYjg0YjQwNGI1NjY2MWM0MjkzYWVhOWJhYwRncG9zAzQzNQRpdANiaW5n?back=https://tw.images.search.yahoo.com/search/images?p=%E8%81%96%E8%AA%95%E7%AF%80%E5%8F%AF%E6%84%9B&amp;_adv_prop=image&amp;va=%E8%81%96%E8%AA%95%E7%AF%80%E5%8F%AF%E6%84%9B&amp;fr=yfp-s&amp;spos=84&amp;nost=1&amp;tab=organic&amp;ri=435&amp;w=300&amp;h=293&amp;imgurl=4.blog.xuite.net/4/9/0/7/25464925/blog_2417560/txt/43535898/0.jpg&amp;rurl=http://blog.xuite.net/sean030511/001/43535898-%E5%8F%AF%E6%84%9B%E3%84%89%E5%BD%8E%E5%BD%8E!!&amp;size=120.4KB&amp;name=%E5%BD%8E%E5%BD%8E+%E7%9C%9F%3cb%3e%E5%8F%AF%E6%84%9B%3c/b%3e!!&amp;p=%E8%81%96%E8%AA%95%E7%AF%80%E5%8F%AF%E6%84%9B&amp;oid=e4be9bdb84b404b56661c4293aea9bac&amp;fr2=&amp;fr=yfp-s&amp;tt=%E5%BD%8E%E5%BD%8E+%E7%9C%9F%3cb%3e%E5%8F%AF%E6%84%9B%3c/b%3e!!&amp;b=421&amp;ni=21&amp;no=435&amp;ts=&amp;tab=organic&amp;sigr=12tjr25q4&amp;sigb=16cjkhcu4&amp;sigi=121q7k05r&amp;sigt=10puc7op1&amp;sign=10puc7op1&amp;.crumb=tr4oOU5Q8Wj&amp;fr=yfp-s" TargetMode="External"/><Relationship Id="rId6" Type="http://schemas.openxmlformats.org/officeDocument/2006/relationships/image" Target="../media/image5.jpg"/><Relationship Id="rId11" Type="http://schemas.openxmlformats.org/officeDocument/2006/relationships/image" Target="../media/image9.jpg"/><Relationship Id="rId5" Type="http://schemas.openxmlformats.org/officeDocument/2006/relationships/image" Target="../media/image4.jpg"/><Relationship Id="rId15" Type="http://schemas.openxmlformats.org/officeDocument/2006/relationships/image" Target="../media/image13.jpeg"/><Relationship Id="rId10" Type="http://schemas.openxmlformats.org/officeDocument/2006/relationships/image" Target="http://i04.pictn.sogoucdn.com/e7f7f72c248d57d7" TargetMode="External"/><Relationship Id="rId19" Type="http://schemas.openxmlformats.org/officeDocument/2006/relationships/image" Target="../media/image17.jpeg"/><Relationship Id="rId4" Type="http://schemas.openxmlformats.org/officeDocument/2006/relationships/image" Target="../media/image3.jpg"/><Relationship Id="rId9" Type="http://schemas.openxmlformats.org/officeDocument/2006/relationships/image" Target="../media/image8.jpeg"/><Relationship Id="rId14" Type="http://schemas.openxmlformats.org/officeDocument/2006/relationships/image" Target="../media/image12.jpg"/><Relationship Id="rId22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609599</xdr:colOff>
      <xdr:row>10</xdr:row>
      <xdr:rowOff>47625</xdr:rowOff>
    </xdr:to>
    <xdr:pic>
      <xdr:nvPicPr>
        <xdr:cNvPr id="2" name="圖片 1">
          <a:hlinkClick xmlns:r="http://schemas.openxmlformats.org/officeDocument/2006/relationships" r:id="rId1" tgtFrame="_top"/>
          <a:extLst>
            <a:ext uri="{FF2B5EF4-FFF2-40B4-BE49-F238E27FC236}">
              <a16:creationId xmlns="" xmlns:a16="http://schemas.microsoft.com/office/drawing/2014/main" id="{409B8391-A063-400A-8F1C-2A710E415FB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2466974" cy="182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28575</xdr:colOff>
      <xdr:row>41</xdr:row>
      <xdr:rowOff>19049</xdr:rowOff>
    </xdr:from>
    <xdr:to>
      <xdr:col>19</xdr:col>
      <xdr:colOff>609600</xdr:colOff>
      <xdr:row>50</xdr:row>
      <xdr:rowOff>38100</xdr:rowOff>
    </xdr:to>
    <xdr:pic>
      <xdr:nvPicPr>
        <xdr:cNvPr id="3" name="圖片 2" descr="LINE家族祝賀聖誕&amp;新年快樂!!把這賀年影片分享給所有 ...">
          <a:extLst>
            <a:ext uri="{FF2B5EF4-FFF2-40B4-BE49-F238E27FC236}">
              <a16:creationId xmlns="" xmlns:a16="http://schemas.microsoft.com/office/drawing/2014/main" id="{C712285D-F6D6-448C-835B-EA8CA266D5D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7734299"/>
          <a:ext cx="2524125" cy="1809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2</xdr:row>
      <xdr:rowOff>107155</xdr:rowOff>
    </xdr:from>
    <xdr:to>
      <xdr:col>12</xdr:col>
      <xdr:colOff>415925</xdr:colOff>
      <xdr:row>10</xdr:row>
      <xdr:rowOff>4761</xdr:rowOff>
    </xdr:to>
    <xdr:pic>
      <xdr:nvPicPr>
        <xdr:cNvPr id="4" name="圖片 3">
          <a:extLst>
            <a:ext uri="{FF2B5EF4-FFF2-40B4-BE49-F238E27FC236}">
              <a16:creationId xmlns="" xmlns:a16="http://schemas.microsoft.com/office/drawing/2014/main" id="{C9FA6E7C-DF9B-46A1-A4B7-AA47B22C2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554830"/>
          <a:ext cx="1035050" cy="1488281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4</xdr:row>
      <xdr:rowOff>171450</xdr:rowOff>
    </xdr:from>
    <xdr:to>
      <xdr:col>16</xdr:col>
      <xdr:colOff>604044</xdr:colOff>
      <xdr:row>9</xdr:row>
      <xdr:rowOff>61912</xdr:rowOff>
    </xdr:to>
    <xdr:pic>
      <xdr:nvPicPr>
        <xdr:cNvPr id="5" name="圖片 4">
          <a:extLst>
            <a:ext uri="{FF2B5EF4-FFF2-40B4-BE49-F238E27FC236}">
              <a16:creationId xmlns="" xmlns:a16="http://schemas.microsoft.com/office/drawing/2014/main" id="{E23C2A55-61B5-4BC9-B6A1-724637B34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1095375"/>
          <a:ext cx="1289844" cy="881062"/>
        </a:xfrm>
        <a:prstGeom prst="rect">
          <a:avLst/>
        </a:prstGeom>
      </xdr:spPr>
    </xdr:pic>
    <xdr:clientData/>
  </xdr:twoCellAnchor>
  <xdr:twoCellAnchor editAs="oneCell">
    <xdr:from>
      <xdr:col>15</xdr:col>
      <xdr:colOff>85169</xdr:colOff>
      <xdr:row>14</xdr:row>
      <xdr:rowOff>38099</xdr:rowOff>
    </xdr:from>
    <xdr:to>
      <xdr:col>16</xdr:col>
      <xdr:colOff>530224</xdr:colOff>
      <xdr:row>18</xdr:row>
      <xdr:rowOff>164306</xdr:rowOff>
    </xdr:to>
    <xdr:pic>
      <xdr:nvPicPr>
        <xdr:cNvPr id="6" name="圖片 5">
          <a:extLst>
            <a:ext uri="{FF2B5EF4-FFF2-40B4-BE49-F238E27FC236}">
              <a16:creationId xmlns="" xmlns:a16="http://schemas.microsoft.com/office/drawing/2014/main" id="{F4DBF1DB-2697-4635-B8B9-C8B19CD94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194" y="2876549"/>
          <a:ext cx="1083230" cy="916782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21</xdr:row>
      <xdr:rowOff>104775</xdr:rowOff>
    </xdr:from>
    <xdr:to>
      <xdr:col>16</xdr:col>
      <xdr:colOff>357186</xdr:colOff>
      <xdr:row>26</xdr:row>
      <xdr:rowOff>161925</xdr:rowOff>
    </xdr:to>
    <xdr:pic>
      <xdr:nvPicPr>
        <xdr:cNvPr id="12" name="圖片 11">
          <a:extLst>
            <a:ext uri="{FF2B5EF4-FFF2-40B4-BE49-F238E27FC236}">
              <a16:creationId xmlns="" xmlns:a16="http://schemas.microsoft.com/office/drawing/2014/main" id="{4A4532C9-2F8B-4025-83DB-D0AB88E30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50" y="4181475"/>
          <a:ext cx="947736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180975</xdr:rowOff>
    </xdr:from>
    <xdr:to>
      <xdr:col>1</xdr:col>
      <xdr:colOff>76200</xdr:colOff>
      <xdr:row>19</xdr:row>
      <xdr:rowOff>121821</xdr:rowOff>
    </xdr:to>
    <xdr:pic>
      <xdr:nvPicPr>
        <xdr:cNvPr id="13" name="圖片 12">
          <a:extLst>
            <a:ext uri="{FF2B5EF4-FFF2-40B4-BE49-F238E27FC236}">
              <a16:creationId xmlns="" xmlns:a16="http://schemas.microsoft.com/office/drawing/2014/main" id="{93DC1F42-0714-4EE8-B033-8FD245521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43200"/>
          <a:ext cx="695325" cy="1207671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22</xdr:row>
      <xdr:rowOff>114300</xdr:rowOff>
    </xdr:from>
    <xdr:to>
      <xdr:col>4</xdr:col>
      <xdr:colOff>161925</xdr:colOff>
      <xdr:row>28</xdr:row>
      <xdr:rowOff>19050</xdr:rowOff>
    </xdr:to>
    <xdr:pic>
      <xdr:nvPicPr>
        <xdr:cNvPr id="14" name="圖片 13" descr="http://i04.pictn.sogoucdn.com/e7f7f72c248d57d7">
          <a:extLst>
            <a:ext uri="{FF2B5EF4-FFF2-40B4-BE49-F238E27FC236}">
              <a16:creationId xmlns="" xmlns:a16="http://schemas.microsoft.com/office/drawing/2014/main" id="{ADDE487C-C90D-4151-A4CD-0AA38F05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4391025"/>
          <a:ext cx="800100" cy="1171575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192880</xdr:colOff>
      <xdr:row>32</xdr:row>
      <xdr:rowOff>100013</xdr:rowOff>
    </xdr:from>
    <xdr:to>
      <xdr:col>12</xdr:col>
      <xdr:colOff>469106</xdr:colOff>
      <xdr:row>39</xdr:row>
      <xdr:rowOff>61913</xdr:rowOff>
    </xdr:to>
    <xdr:pic>
      <xdr:nvPicPr>
        <xdr:cNvPr id="15" name="圖片 14">
          <a:extLst>
            <a:ext uri="{FF2B5EF4-FFF2-40B4-BE49-F238E27FC236}">
              <a16:creationId xmlns="" xmlns:a16="http://schemas.microsoft.com/office/drawing/2014/main" id="{96B87866-66DB-4EC9-ABD8-D5B740574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3255" y="6291263"/>
          <a:ext cx="895351" cy="1428750"/>
        </a:xfrm>
        <a:prstGeom prst="rect">
          <a:avLst/>
        </a:prstGeom>
      </xdr:spPr>
    </xdr:pic>
    <xdr:clientData/>
  </xdr:twoCellAnchor>
  <xdr:twoCellAnchor editAs="oneCell">
    <xdr:from>
      <xdr:col>6</xdr:col>
      <xdr:colOff>483396</xdr:colOff>
      <xdr:row>35</xdr:row>
      <xdr:rowOff>0</xdr:rowOff>
    </xdr:from>
    <xdr:to>
      <xdr:col>9</xdr:col>
      <xdr:colOff>28575</xdr:colOff>
      <xdr:row>40</xdr:row>
      <xdr:rowOff>4763</xdr:rowOff>
    </xdr:to>
    <xdr:pic>
      <xdr:nvPicPr>
        <xdr:cNvPr id="16" name="圖片 15">
          <a:extLst>
            <a:ext uri="{FF2B5EF4-FFF2-40B4-BE49-F238E27FC236}">
              <a16:creationId xmlns="" xmlns:a16="http://schemas.microsoft.com/office/drawing/2014/main" id="{C65AD696-2D9F-4FF8-A02E-C8D6992F0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146" y="6867525"/>
          <a:ext cx="1402554" cy="919163"/>
        </a:xfrm>
        <a:prstGeom prst="rect">
          <a:avLst/>
        </a:prstGeom>
      </xdr:spPr>
    </xdr:pic>
    <xdr:clientData/>
  </xdr:twoCellAnchor>
  <xdr:twoCellAnchor editAs="oneCell">
    <xdr:from>
      <xdr:col>2</xdr:col>
      <xdr:colOff>571754</xdr:colOff>
      <xdr:row>41</xdr:row>
      <xdr:rowOff>104775</xdr:rowOff>
    </xdr:from>
    <xdr:to>
      <xdr:col>4</xdr:col>
      <xdr:colOff>485775</xdr:colOff>
      <xdr:row>49</xdr:row>
      <xdr:rowOff>76200</xdr:rowOff>
    </xdr:to>
    <xdr:pic>
      <xdr:nvPicPr>
        <xdr:cNvPr id="18" name="圖片 17">
          <a:extLst>
            <a:ext uri="{FF2B5EF4-FFF2-40B4-BE49-F238E27FC236}">
              <a16:creationId xmlns="" xmlns:a16="http://schemas.microsoft.com/office/drawing/2014/main" id="{7940CB73-8907-41FB-9F5A-9CB9B226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0004" y="8010525"/>
          <a:ext cx="1152271" cy="1638300"/>
        </a:xfrm>
        <a:prstGeom prst="rect">
          <a:avLst/>
        </a:prstGeom>
      </xdr:spPr>
    </xdr:pic>
    <xdr:clientData/>
  </xdr:twoCellAnchor>
  <xdr:twoCellAnchor editAs="oneCell">
    <xdr:from>
      <xdr:col>14</xdr:col>
      <xdr:colOff>613392</xdr:colOff>
      <xdr:row>33</xdr:row>
      <xdr:rowOff>209550</xdr:rowOff>
    </xdr:from>
    <xdr:to>
      <xdr:col>17</xdr:col>
      <xdr:colOff>57150</xdr:colOff>
      <xdr:row>38</xdr:row>
      <xdr:rowOff>104775</xdr:rowOff>
    </xdr:to>
    <xdr:pic>
      <xdr:nvPicPr>
        <xdr:cNvPr id="20" name="圖片 19">
          <a:extLst>
            <a:ext uri="{FF2B5EF4-FFF2-40B4-BE49-F238E27FC236}">
              <a16:creationId xmlns="" xmlns:a16="http://schemas.microsoft.com/office/drawing/2014/main" id="{D2E917BF-B9F7-45F1-95E1-596AAC51C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242" y="6600825"/>
          <a:ext cx="1367808" cy="962025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600074</xdr:colOff>
      <xdr:row>22</xdr:row>
      <xdr:rowOff>38101</xdr:rowOff>
    </xdr:from>
    <xdr:to>
      <xdr:col>8</xdr:col>
      <xdr:colOff>514349</xdr:colOff>
      <xdr:row>27</xdr:row>
      <xdr:rowOff>114301</xdr:rowOff>
    </xdr:to>
    <xdr:pic>
      <xdr:nvPicPr>
        <xdr:cNvPr id="22" name="圖片 21" descr="COSPA 鬼滅之刃拎起來軟膠鑰匙圈全6種各別販售- 模型格納庫HOBBY GARAGE | 鋼彈模型玩具公仔景品PVC預購專賣店">
          <a:extLst>
            <a:ext uri="{FF2B5EF4-FFF2-40B4-BE49-F238E27FC236}">
              <a16:creationId xmlns="" xmlns:a16="http://schemas.microsoft.com/office/drawing/2014/main" id="{D03A2AA5-9C33-4DFF-8746-3B2CC673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4" y="4314826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33</xdr:row>
      <xdr:rowOff>123825</xdr:rowOff>
    </xdr:from>
    <xdr:to>
      <xdr:col>2</xdr:col>
      <xdr:colOff>92671</xdr:colOff>
      <xdr:row>38</xdr:row>
      <xdr:rowOff>123825</xdr:rowOff>
    </xdr:to>
    <xdr:pic>
      <xdr:nvPicPr>
        <xdr:cNvPr id="23" name="圖片 22" descr="鬼滅之刃人物 桌布 ，Q版的人物形象，可愛有趣- ITW01">
          <a:extLst>
            <a:ext uri="{FF2B5EF4-FFF2-40B4-BE49-F238E27FC236}">
              <a16:creationId xmlns="" xmlns:a16="http://schemas.microsoft.com/office/drawing/2014/main" id="{5EEFB1FF-E487-4A87-A91F-E0AE4D09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15100"/>
          <a:ext cx="1254721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124214</xdr:colOff>
      <xdr:row>22</xdr:row>
      <xdr:rowOff>142876</xdr:rowOff>
    </xdr:from>
    <xdr:to>
      <xdr:col>13</xdr:col>
      <xdr:colOff>95250</xdr:colOff>
      <xdr:row>28</xdr:row>
      <xdr:rowOff>66675</xdr:rowOff>
    </xdr:to>
    <xdr:pic>
      <xdr:nvPicPr>
        <xdr:cNvPr id="25" name="圖片 24" descr="同人本出清-鬼滅之刃">
          <a:extLst>
            <a:ext uri="{FF2B5EF4-FFF2-40B4-BE49-F238E27FC236}">
              <a16:creationId xmlns="" xmlns:a16="http://schemas.microsoft.com/office/drawing/2014/main" id="{4E2938F9-B757-487A-9469-1F426EF7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589" y="4419601"/>
          <a:ext cx="1228336" cy="119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47624</xdr:colOff>
      <xdr:row>2</xdr:row>
      <xdr:rowOff>38100</xdr:rowOff>
    </xdr:from>
    <xdr:to>
      <xdr:col>8</xdr:col>
      <xdr:colOff>523874</xdr:colOff>
      <xdr:row>8</xdr:row>
      <xdr:rowOff>145401</xdr:rowOff>
    </xdr:to>
    <xdr:pic>
      <xdr:nvPicPr>
        <xdr:cNvPr id="27" name="圖片 26" descr="最萌鬼殺隊《鬼滅之刃》x小浣熊合作計畫開跑| 4Gamers">
          <a:extLst>
            <a:ext uri="{FF2B5EF4-FFF2-40B4-BE49-F238E27FC236}">
              <a16:creationId xmlns="" xmlns:a16="http://schemas.microsoft.com/office/drawing/2014/main" id="{B8D33853-20DF-4F0B-B6D3-788A7BAA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9" y="485775"/>
          <a:ext cx="1095375" cy="1374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13</xdr:row>
      <xdr:rowOff>180976</xdr:rowOff>
    </xdr:from>
    <xdr:to>
      <xdr:col>4</xdr:col>
      <xdr:colOff>438150</xdr:colOff>
      <xdr:row>18</xdr:row>
      <xdr:rowOff>66676</xdr:rowOff>
    </xdr:to>
    <xdr:pic>
      <xdr:nvPicPr>
        <xdr:cNvPr id="28" name="圖片 27" descr="BTS防彈少年團一代Q版立牌掛件JIN 金泰亨V 田柾國BT21周邊亞克力鑰匙扣桌面站牌| 蝦皮購物">
          <a:extLst>
            <a:ext uri="{FF2B5EF4-FFF2-40B4-BE49-F238E27FC236}">
              <a16:creationId xmlns="" xmlns:a16="http://schemas.microsoft.com/office/drawing/2014/main" id="{47DDDA38-7143-4C79-A6EB-0B0E0F3A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r:link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743201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</xdr:colOff>
      <xdr:row>43</xdr:row>
      <xdr:rowOff>123826</xdr:rowOff>
    </xdr:from>
    <xdr:to>
      <xdr:col>12</xdr:col>
      <xdr:colOff>457200</xdr:colOff>
      <xdr:row>48</xdr:row>
      <xdr:rowOff>104776</xdr:rowOff>
    </xdr:to>
    <xdr:pic>
      <xdr:nvPicPr>
        <xdr:cNvPr id="29" name="圖片 28">
          <a:extLst>
            <a:ext uri="{FF2B5EF4-FFF2-40B4-BE49-F238E27FC236}">
              <a16:creationId xmlns="" xmlns:a16="http://schemas.microsoft.com/office/drawing/2014/main" id="{BF9ADF1E-C1BE-48AA-A47B-E7583A19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8429626"/>
          <a:ext cx="10477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144666</xdr:colOff>
      <xdr:row>13</xdr:row>
      <xdr:rowOff>28575</xdr:rowOff>
    </xdr:from>
    <xdr:to>
      <xdr:col>9</xdr:col>
      <xdr:colOff>38099</xdr:colOff>
      <xdr:row>18</xdr:row>
      <xdr:rowOff>114300</xdr:rowOff>
    </xdr:to>
    <xdr:pic>
      <xdr:nvPicPr>
        <xdr:cNvPr id="30" name="圖片 29" descr="韓國Kpop追星必備粉絲術語– 布娃娃的夢想世界">
          <a:extLst>
            <a:ext uri="{FF2B5EF4-FFF2-40B4-BE49-F238E27FC236}">
              <a16:creationId xmlns="" xmlns:a16="http://schemas.microsoft.com/office/drawing/2014/main" id="{5AB2E962-FD62-4567-B4DF-111CAD32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541" y="2590800"/>
          <a:ext cx="1131683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13</xdr:col>
      <xdr:colOff>581025</xdr:colOff>
      <xdr:row>2</xdr:row>
      <xdr:rowOff>19050</xdr:rowOff>
    </xdr:to>
    <xdr:sp macro="" textlink="">
      <xdr:nvSpPr>
        <xdr:cNvPr id="32" name="WordArt 3">
          <a:extLst>
            <a:ext uri="{FF2B5EF4-FFF2-40B4-BE49-F238E27FC236}">
              <a16:creationId xmlns="" xmlns:a16="http://schemas.microsoft.com/office/drawing/2014/main" id="{3BF9ACFB-280D-4497-94BB-D894D82CE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"/>
          <a:ext cx="8648700" cy="4667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781"/>
            </a:avLst>
          </a:prstTxWarp>
        </a:bodyPr>
        <a:lstStyle/>
        <a:p>
          <a:pPr algn="ctr" rtl="0">
            <a:buNone/>
          </a:pPr>
          <a:r>
            <a:rPr lang="zh-TW" altLang="en-US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玉美生技</a:t>
          </a:r>
          <a:r>
            <a:rPr lang="en-US" altLang="zh-TW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(</a:t>
          </a:r>
          <a:r>
            <a:rPr lang="zh-TW" altLang="en-US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股</a:t>
          </a:r>
          <a:r>
            <a:rPr lang="en-US" altLang="zh-TW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)</a:t>
          </a:r>
          <a:r>
            <a:rPr lang="zh-TW" altLang="en-US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公司 美味優質營養午餐菜單</a:t>
          </a:r>
        </a:p>
      </xdr:txBody>
    </xdr:sp>
    <xdr:clientData/>
  </xdr:twoCellAnchor>
  <xdr:oneCellAnchor>
    <xdr:from>
      <xdr:col>18</xdr:col>
      <xdr:colOff>504039</xdr:colOff>
      <xdr:row>0</xdr:row>
      <xdr:rowOff>108066</xdr:rowOff>
    </xdr:from>
    <xdr:ext cx="877869" cy="3697166"/>
    <xdr:sp macro="" textlink="">
      <xdr:nvSpPr>
        <xdr:cNvPr id="37" name="矩形 36">
          <a:extLst>
            <a:ext uri="{FF2B5EF4-FFF2-40B4-BE49-F238E27FC236}">
              <a16:creationId xmlns="" xmlns:a16="http://schemas.microsoft.com/office/drawing/2014/main" id="{6BBDE5A5-6607-4C15-8D8E-47EFA1CFA5AB}"/>
            </a:ext>
          </a:extLst>
        </xdr:cNvPr>
        <xdr:cNvSpPr/>
      </xdr:nvSpPr>
      <xdr:spPr>
        <a:xfrm>
          <a:off x="11781639" y="108066"/>
          <a:ext cx="877869" cy="36971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玉</a:t>
          </a:r>
          <a:endParaRPr lang="en-US" altLang="zh-TW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  <a:p>
          <a:pPr algn="ctr"/>
          <a:r>
            <a:rPr lang="zh-TW" alt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美</a:t>
          </a:r>
          <a:endParaRPr lang="en-US" altLang="zh-TW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  <a:p>
          <a:pPr algn="ctr"/>
          <a:r>
            <a:rPr lang="zh-TW" alt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生</a:t>
          </a:r>
          <a:endParaRPr lang="en-US" altLang="zh-TW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  <a:p>
          <a:pPr algn="ctr"/>
          <a:r>
            <a:rPr lang="zh-TW" alt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view="pageBreakPreview" topLeftCell="A13" zoomScale="110" zoomScaleNormal="100" zoomScaleSheetLayoutView="110" workbookViewId="0">
      <selection activeCell="S50" sqref="S50"/>
    </sheetView>
  </sheetViews>
  <sheetFormatPr defaultRowHeight="16.5"/>
  <cols>
    <col min="1" max="20" width="8.42578125" style="454" customWidth="1"/>
    <col min="21" max="16384" width="9.140625" style="454"/>
  </cols>
  <sheetData>
    <row r="1" spans="1:20" ht="10.7" customHeight="1">
      <c r="A1" s="455"/>
      <c r="G1" s="513"/>
      <c r="H1" s="513"/>
      <c r="I1" s="513"/>
      <c r="J1" s="513"/>
      <c r="K1" s="513"/>
      <c r="O1" s="455"/>
    </row>
    <row r="2" spans="1:20" ht="13.5" customHeight="1">
      <c r="A2" s="512" t="s">
        <v>475</v>
      </c>
      <c r="B2" s="511"/>
      <c r="C2" s="511"/>
      <c r="D2" s="510"/>
      <c r="E2" s="486" t="s">
        <v>474</v>
      </c>
      <c r="F2" s="486"/>
      <c r="G2" s="486"/>
      <c r="H2" s="486"/>
      <c r="I2" s="486" t="s">
        <v>473</v>
      </c>
      <c r="J2" s="486"/>
      <c r="K2" s="486"/>
      <c r="L2" s="486"/>
      <c r="M2" s="486" t="s">
        <v>472</v>
      </c>
      <c r="N2" s="486"/>
      <c r="O2" s="486"/>
      <c r="P2" s="486"/>
      <c r="Q2" s="486" t="s">
        <v>471</v>
      </c>
      <c r="R2" s="486"/>
      <c r="S2" s="486"/>
      <c r="T2" s="486"/>
    </row>
    <row r="3" spans="1:20" s="464" customFormat="1" ht="14.45" customHeight="1">
      <c r="A3" s="509"/>
      <c r="B3" s="508"/>
      <c r="C3" s="508"/>
      <c r="D3" s="507"/>
      <c r="E3" s="502" t="s">
        <v>356</v>
      </c>
      <c r="F3" s="501"/>
      <c r="G3" s="501"/>
      <c r="H3" s="500"/>
      <c r="I3" s="502" t="s">
        <v>357</v>
      </c>
      <c r="J3" s="501"/>
      <c r="K3" s="501"/>
      <c r="L3" s="500"/>
      <c r="M3" s="476" t="s">
        <v>470</v>
      </c>
      <c r="N3" s="476"/>
      <c r="O3" s="476"/>
      <c r="P3" s="476"/>
      <c r="Q3" s="502" t="s">
        <v>469</v>
      </c>
      <c r="R3" s="501"/>
      <c r="S3" s="501"/>
      <c r="T3" s="500"/>
    </row>
    <row r="4" spans="1:20" s="464" customFormat="1" ht="14.45" customHeight="1">
      <c r="A4" s="509"/>
      <c r="B4" s="508"/>
      <c r="C4" s="508"/>
      <c r="D4" s="507"/>
      <c r="E4" s="499" t="s">
        <v>468</v>
      </c>
      <c r="F4" s="498"/>
      <c r="G4" s="498"/>
      <c r="H4" s="497"/>
      <c r="I4" s="499" t="s">
        <v>467</v>
      </c>
      <c r="J4" s="498"/>
      <c r="K4" s="498"/>
      <c r="L4" s="497"/>
      <c r="M4" s="475" t="s">
        <v>466</v>
      </c>
      <c r="N4" s="475"/>
      <c r="O4" s="475"/>
      <c r="P4" s="475"/>
      <c r="Q4" s="469" t="s">
        <v>465</v>
      </c>
      <c r="R4" s="468"/>
      <c r="S4" s="468"/>
      <c r="T4" s="467"/>
    </row>
    <row r="5" spans="1:20" s="464" customFormat="1" ht="14.45" customHeight="1">
      <c r="A5" s="509"/>
      <c r="B5" s="508"/>
      <c r="C5" s="508"/>
      <c r="D5" s="507"/>
      <c r="E5" s="496" t="s">
        <v>464</v>
      </c>
      <c r="F5" s="495"/>
      <c r="G5" s="495"/>
      <c r="H5" s="494"/>
      <c r="I5" s="496" t="s">
        <v>463</v>
      </c>
      <c r="J5" s="495"/>
      <c r="K5" s="495"/>
      <c r="L5" s="494"/>
      <c r="M5" s="470" t="s">
        <v>462</v>
      </c>
      <c r="N5" s="470"/>
      <c r="O5" s="470"/>
      <c r="P5" s="470"/>
      <c r="Q5" s="496" t="s">
        <v>461</v>
      </c>
      <c r="R5" s="495"/>
      <c r="S5" s="495"/>
      <c r="T5" s="494"/>
    </row>
    <row r="6" spans="1:20" s="464" customFormat="1" ht="14.45" customHeight="1">
      <c r="A6" s="509"/>
      <c r="B6" s="508"/>
      <c r="C6" s="508"/>
      <c r="D6" s="507"/>
      <c r="E6" s="496" t="s">
        <v>460</v>
      </c>
      <c r="F6" s="495"/>
      <c r="G6" s="495"/>
      <c r="H6" s="494"/>
      <c r="I6" s="496" t="s">
        <v>459</v>
      </c>
      <c r="J6" s="495"/>
      <c r="K6" s="495"/>
      <c r="L6" s="494"/>
      <c r="M6" s="470" t="s">
        <v>458</v>
      </c>
      <c r="N6" s="470"/>
      <c r="O6" s="470"/>
      <c r="P6" s="470"/>
      <c r="Q6" s="496" t="s">
        <v>457</v>
      </c>
      <c r="R6" s="495"/>
      <c r="S6" s="495"/>
      <c r="T6" s="494"/>
    </row>
    <row r="7" spans="1:20" s="464" customFormat="1" ht="14.45" customHeight="1">
      <c r="A7" s="509"/>
      <c r="B7" s="508"/>
      <c r="C7" s="508"/>
      <c r="D7" s="507"/>
      <c r="E7" s="469" t="s">
        <v>456</v>
      </c>
      <c r="F7" s="468"/>
      <c r="G7" s="468"/>
      <c r="H7" s="467"/>
      <c r="I7" s="469" t="s">
        <v>342</v>
      </c>
      <c r="J7" s="468"/>
      <c r="K7" s="468"/>
      <c r="L7" s="467"/>
      <c r="M7" s="484" t="s">
        <v>342</v>
      </c>
      <c r="N7" s="484"/>
      <c r="O7" s="484"/>
      <c r="P7" s="484"/>
      <c r="Q7" s="469" t="s">
        <v>342</v>
      </c>
      <c r="R7" s="468"/>
      <c r="S7" s="468"/>
      <c r="T7" s="467"/>
    </row>
    <row r="8" spans="1:20" s="464" customFormat="1" ht="14.45" customHeight="1">
      <c r="A8" s="509"/>
      <c r="B8" s="508"/>
      <c r="C8" s="508"/>
      <c r="D8" s="507"/>
      <c r="E8" s="493" t="s">
        <v>455</v>
      </c>
      <c r="F8" s="492"/>
      <c r="G8" s="492"/>
      <c r="H8" s="491"/>
      <c r="I8" s="493" t="s">
        <v>454</v>
      </c>
      <c r="J8" s="492"/>
      <c r="K8" s="492"/>
      <c r="L8" s="491"/>
      <c r="M8" s="465" t="s">
        <v>453</v>
      </c>
      <c r="N8" s="465"/>
      <c r="O8" s="465"/>
      <c r="P8" s="465"/>
      <c r="Q8" s="493" t="s">
        <v>452</v>
      </c>
      <c r="R8" s="492"/>
      <c r="S8" s="492"/>
      <c r="T8" s="491"/>
    </row>
    <row r="9" spans="1:20" ht="10.5" customHeight="1">
      <c r="A9" s="509"/>
      <c r="B9" s="508"/>
      <c r="C9" s="508"/>
      <c r="D9" s="507"/>
      <c r="E9" s="459" t="s">
        <v>337</v>
      </c>
      <c r="F9" s="459" t="str">
        <f>'國華第一週明細)'!W20</f>
        <v>719.0K</v>
      </c>
      <c r="G9" s="459" t="s">
        <v>27</v>
      </c>
      <c r="H9" s="459" t="str">
        <f>'國華第一週明細)'!W16</f>
        <v>23.5g</v>
      </c>
      <c r="I9" s="459" t="s">
        <v>337</v>
      </c>
      <c r="J9" s="459" t="str">
        <f>'國華第一週明細)'!W28</f>
        <v>698.5K</v>
      </c>
      <c r="K9" s="459" t="s">
        <v>27</v>
      </c>
      <c r="L9" s="459" t="str">
        <f>'國華第一週明細)'!W24</f>
        <v>22.5g</v>
      </c>
      <c r="M9" s="459" t="s">
        <v>337</v>
      </c>
      <c r="N9" s="459" t="str">
        <f>'國華第一週明細)'!W36</f>
        <v>696.0K</v>
      </c>
      <c r="O9" s="459" t="s">
        <v>27</v>
      </c>
      <c r="P9" s="459" t="str">
        <f>'國華第一週明細)'!W32</f>
        <v>22.0g</v>
      </c>
      <c r="Q9" s="459" t="s">
        <v>337</v>
      </c>
      <c r="R9" s="459" t="str">
        <f>'國華第一週明細)'!W44</f>
        <v>712.5K</v>
      </c>
      <c r="S9" s="459" t="s">
        <v>27</v>
      </c>
      <c r="T9" s="459" t="str">
        <f>'國華第一週明細)'!W40</f>
        <v>22.5g</v>
      </c>
    </row>
    <row r="10" spans="1:20" ht="10.5" customHeight="1">
      <c r="A10" s="506"/>
      <c r="B10" s="505"/>
      <c r="C10" s="505"/>
      <c r="D10" s="504"/>
      <c r="E10" s="490" t="s">
        <v>28</v>
      </c>
      <c r="F10" s="490" t="str">
        <f>'國華第一週明細)'!W14</f>
        <v>97.0g</v>
      </c>
      <c r="G10" s="490" t="s">
        <v>29</v>
      </c>
      <c r="H10" s="490" t="str">
        <f>'國華第一週明細)'!W18</f>
        <v>29.8g</v>
      </c>
      <c r="I10" s="490" t="s">
        <v>28</v>
      </c>
      <c r="J10" s="490" t="str">
        <f>'國華第一週明細)'!W22</f>
        <v>96.0g</v>
      </c>
      <c r="K10" s="490" t="s">
        <v>29</v>
      </c>
      <c r="L10" s="490" t="str">
        <f>'國華第一週明細)'!W26</f>
        <v>28.8g</v>
      </c>
      <c r="M10" s="490" t="s">
        <v>28</v>
      </c>
      <c r="N10" s="490" t="str">
        <f>'國華第一週明細)'!W30</f>
        <v>96.0g</v>
      </c>
      <c r="O10" s="490" t="s">
        <v>29</v>
      </c>
      <c r="P10" s="490" t="str">
        <f>'國華第一週明細)'!W34</f>
        <v>27.0g</v>
      </c>
      <c r="Q10" s="490" t="s">
        <v>28</v>
      </c>
      <c r="R10" s="490" t="str">
        <f>'國華第一週明細)'!W38</f>
        <v>100.0g</v>
      </c>
      <c r="S10" s="490" t="s">
        <v>29</v>
      </c>
      <c r="T10" s="490" t="str">
        <f>'國華第一週明細)'!W42</f>
        <v>27.5g</v>
      </c>
    </row>
    <row r="11" spans="1:20" ht="13.5" customHeight="1">
      <c r="A11" s="489" t="s">
        <v>451</v>
      </c>
      <c r="B11" s="488"/>
      <c r="C11" s="488"/>
      <c r="D11" s="487"/>
      <c r="E11" s="486" t="s">
        <v>450</v>
      </c>
      <c r="F11" s="486"/>
      <c r="G11" s="486"/>
      <c r="H11" s="486"/>
      <c r="I11" s="486" t="s">
        <v>449</v>
      </c>
      <c r="J11" s="486"/>
      <c r="K11" s="486"/>
      <c r="L11" s="486"/>
      <c r="M11" s="486" t="s">
        <v>448</v>
      </c>
      <c r="N11" s="486"/>
      <c r="O11" s="486"/>
      <c r="P11" s="486"/>
      <c r="Q11" s="486" t="s">
        <v>447</v>
      </c>
      <c r="R11" s="486"/>
      <c r="S11" s="486"/>
      <c r="T11" s="486"/>
    </row>
    <row r="12" spans="1:20" s="464" customFormat="1" ht="14.45" customHeight="1">
      <c r="A12" s="476" t="s">
        <v>357</v>
      </c>
      <c r="B12" s="476"/>
      <c r="C12" s="476"/>
      <c r="D12" s="476"/>
      <c r="E12" s="476" t="s">
        <v>446</v>
      </c>
      <c r="F12" s="476"/>
      <c r="G12" s="476"/>
      <c r="H12" s="476"/>
      <c r="I12" s="476" t="s">
        <v>357</v>
      </c>
      <c r="J12" s="476"/>
      <c r="K12" s="476"/>
      <c r="L12" s="476"/>
      <c r="M12" s="503" t="s">
        <v>445</v>
      </c>
      <c r="N12" s="503"/>
      <c r="O12" s="503"/>
      <c r="P12" s="503"/>
      <c r="Q12" s="476" t="s">
        <v>444</v>
      </c>
      <c r="R12" s="476"/>
      <c r="S12" s="476"/>
      <c r="T12" s="476"/>
    </row>
    <row r="13" spans="1:20" s="464" customFormat="1" ht="14.45" customHeight="1">
      <c r="A13" s="475" t="s">
        <v>443</v>
      </c>
      <c r="B13" s="475"/>
      <c r="C13" s="475"/>
      <c r="D13" s="475"/>
      <c r="E13" s="475" t="s">
        <v>442</v>
      </c>
      <c r="F13" s="475"/>
      <c r="G13" s="475"/>
      <c r="H13" s="475"/>
      <c r="I13" s="475" t="s">
        <v>441</v>
      </c>
      <c r="J13" s="475"/>
      <c r="K13" s="475"/>
      <c r="L13" s="475"/>
      <c r="M13" s="475" t="s">
        <v>440</v>
      </c>
      <c r="N13" s="475"/>
      <c r="O13" s="475"/>
      <c r="P13" s="475"/>
      <c r="Q13" s="475" t="s">
        <v>439</v>
      </c>
      <c r="R13" s="475"/>
      <c r="S13" s="475"/>
      <c r="T13" s="475"/>
    </row>
    <row r="14" spans="1:20" s="464" customFormat="1" ht="14.45" customHeight="1">
      <c r="A14" s="470" t="s">
        <v>438</v>
      </c>
      <c r="B14" s="470"/>
      <c r="C14" s="470"/>
      <c r="D14" s="470"/>
      <c r="E14" s="470" t="s">
        <v>437</v>
      </c>
      <c r="F14" s="470"/>
      <c r="G14" s="470"/>
      <c r="H14" s="470"/>
      <c r="I14" s="470" t="s">
        <v>436</v>
      </c>
      <c r="J14" s="470"/>
      <c r="K14" s="470"/>
      <c r="L14" s="470"/>
      <c r="M14" s="470" t="s">
        <v>435</v>
      </c>
      <c r="N14" s="470"/>
      <c r="O14" s="470"/>
      <c r="P14" s="470"/>
      <c r="Q14" s="470" t="s">
        <v>434</v>
      </c>
      <c r="R14" s="470"/>
      <c r="S14" s="470"/>
      <c r="T14" s="470"/>
    </row>
    <row r="15" spans="1:20" s="464" customFormat="1" ht="14.45" customHeight="1">
      <c r="A15" s="470" t="s">
        <v>433</v>
      </c>
      <c r="B15" s="470"/>
      <c r="C15" s="470"/>
      <c r="D15" s="470"/>
      <c r="E15" s="470" t="s">
        <v>432</v>
      </c>
      <c r="F15" s="470"/>
      <c r="G15" s="470"/>
      <c r="H15" s="470"/>
      <c r="I15" s="470" t="s">
        <v>431</v>
      </c>
      <c r="J15" s="470"/>
      <c r="K15" s="470"/>
      <c r="L15" s="470"/>
      <c r="M15" s="470" t="s">
        <v>430</v>
      </c>
      <c r="N15" s="470"/>
      <c r="O15" s="470"/>
      <c r="P15" s="470"/>
      <c r="Q15" s="470" t="s">
        <v>429</v>
      </c>
      <c r="R15" s="470"/>
      <c r="S15" s="470"/>
      <c r="T15" s="470"/>
    </row>
    <row r="16" spans="1:20" s="464" customFormat="1" ht="14.45" customHeight="1">
      <c r="A16" s="484" t="s">
        <v>342</v>
      </c>
      <c r="B16" s="484"/>
      <c r="C16" s="484"/>
      <c r="D16" s="484"/>
      <c r="E16" s="484" t="s">
        <v>343</v>
      </c>
      <c r="F16" s="484"/>
      <c r="G16" s="484"/>
      <c r="H16" s="484"/>
      <c r="I16" s="484" t="s">
        <v>342</v>
      </c>
      <c r="J16" s="484"/>
      <c r="K16" s="484"/>
      <c r="L16" s="484"/>
      <c r="M16" s="484" t="s">
        <v>342</v>
      </c>
      <c r="N16" s="484"/>
      <c r="O16" s="484"/>
      <c r="P16" s="484"/>
      <c r="Q16" s="484" t="s">
        <v>343</v>
      </c>
      <c r="R16" s="484"/>
      <c r="S16" s="484"/>
      <c r="T16" s="484"/>
    </row>
    <row r="17" spans="1:20" s="464" customFormat="1" ht="14.45" customHeight="1">
      <c r="A17" s="465" t="s">
        <v>428</v>
      </c>
      <c r="B17" s="465"/>
      <c r="C17" s="465"/>
      <c r="D17" s="465"/>
      <c r="E17" s="465" t="s">
        <v>427</v>
      </c>
      <c r="F17" s="465"/>
      <c r="G17" s="465"/>
      <c r="H17" s="465"/>
      <c r="I17" s="465" t="s">
        <v>426</v>
      </c>
      <c r="J17" s="465"/>
      <c r="K17" s="465"/>
      <c r="L17" s="465"/>
      <c r="M17" s="465" t="s">
        <v>425</v>
      </c>
      <c r="N17" s="465"/>
      <c r="O17" s="465"/>
      <c r="P17" s="465"/>
      <c r="Q17" s="465" t="s">
        <v>424</v>
      </c>
      <c r="R17" s="465"/>
      <c r="S17" s="465"/>
      <c r="T17" s="465"/>
    </row>
    <row r="18" spans="1:20" ht="10.5" customHeight="1">
      <c r="A18" s="459" t="s">
        <v>337</v>
      </c>
      <c r="B18" s="459" t="str">
        <f>國華第二週明細!W12</f>
        <v>700.5K</v>
      </c>
      <c r="C18" s="459" t="s">
        <v>27</v>
      </c>
      <c r="D18" s="459" t="str">
        <f>國華第二週明細!W8</f>
        <v>21.5g</v>
      </c>
      <c r="E18" s="459" t="s">
        <v>337</v>
      </c>
      <c r="F18" s="459" t="str">
        <f>國華第二週明細!W20</f>
        <v>717.0K</v>
      </c>
      <c r="G18" s="459" t="s">
        <v>27</v>
      </c>
      <c r="H18" s="459" t="str">
        <f>國華第二週明細!W16</f>
        <v>23.5g</v>
      </c>
      <c r="I18" s="459" t="s">
        <v>337</v>
      </c>
      <c r="J18" s="459" t="str">
        <f>國華第二週明細!W28</f>
        <v>702.0K</v>
      </c>
      <c r="K18" s="459" t="s">
        <v>27</v>
      </c>
      <c r="L18" s="459" t="str">
        <f>國華第二週明細!W24</f>
        <v>23.0g</v>
      </c>
      <c r="M18" s="459" t="s">
        <v>337</v>
      </c>
      <c r="N18" s="459" t="str">
        <f>國華第二週明細!W36</f>
        <v>690.5K</v>
      </c>
      <c r="O18" s="459" t="s">
        <v>27</v>
      </c>
      <c r="P18" s="459" t="str">
        <f>國華第二週明細!W32</f>
        <v>22.5g</v>
      </c>
      <c r="Q18" s="459" t="s">
        <v>337</v>
      </c>
      <c r="R18" s="459" t="str">
        <f>國華第二週明細!W44</f>
        <v>713.0K</v>
      </c>
      <c r="S18" s="459" t="s">
        <v>27</v>
      </c>
      <c r="T18" s="459" t="str">
        <f>國華第二週明細!W40</f>
        <v>23.0g</v>
      </c>
    </row>
    <row r="19" spans="1:20" ht="10.5" customHeight="1">
      <c r="A19" s="490" t="s">
        <v>28</v>
      </c>
      <c r="B19" s="490" t="str">
        <f>國華第二週明細!W6</f>
        <v>99.0g</v>
      </c>
      <c r="C19" s="490" t="s">
        <v>29</v>
      </c>
      <c r="D19" s="490" t="str">
        <f>國華第二週明細!W10</f>
        <v>28.0g</v>
      </c>
      <c r="E19" s="490" t="s">
        <v>28</v>
      </c>
      <c r="F19" s="490" t="str">
        <f>國華第二週明細!W14</f>
        <v>98.0g</v>
      </c>
      <c r="G19" s="490" t="s">
        <v>29</v>
      </c>
      <c r="H19" s="490" t="str">
        <f>國華第二週明細!W18</f>
        <v>28.4g</v>
      </c>
      <c r="I19" s="490" t="s">
        <v>28</v>
      </c>
      <c r="J19" s="490" t="str">
        <f>國華第二週明細!W22</f>
        <v>98.0g</v>
      </c>
      <c r="K19" s="490" t="s">
        <v>29</v>
      </c>
      <c r="L19" s="490" t="str">
        <f>國華第二週明細!W26</f>
        <v xml:space="preserve"> 27.1g</v>
      </c>
      <c r="M19" s="490" t="s">
        <v>28</v>
      </c>
      <c r="N19" s="490" t="str">
        <f>國華第二週明細!W30</f>
        <v>95.0g</v>
      </c>
      <c r="O19" s="490" t="s">
        <v>29</v>
      </c>
      <c r="P19" s="490" t="str">
        <f>國華第二週明細!W34</f>
        <v>28.9g</v>
      </c>
      <c r="Q19" s="490" t="s">
        <v>28</v>
      </c>
      <c r="R19" s="490" t="str">
        <f>國華第二週明細!W38</f>
        <v>97.0g</v>
      </c>
      <c r="S19" s="490" t="s">
        <v>29</v>
      </c>
      <c r="T19" s="490" t="str">
        <f>國華第二週明細!W42</f>
        <v>29.2g</v>
      </c>
    </row>
    <row r="20" spans="1:20" ht="13.5" customHeight="1">
      <c r="A20" s="489" t="s">
        <v>423</v>
      </c>
      <c r="B20" s="488"/>
      <c r="C20" s="488"/>
      <c r="D20" s="487"/>
      <c r="E20" s="486" t="s">
        <v>422</v>
      </c>
      <c r="F20" s="486"/>
      <c r="G20" s="486"/>
      <c r="H20" s="486"/>
      <c r="I20" s="486" t="s">
        <v>421</v>
      </c>
      <c r="J20" s="486"/>
      <c r="K20" s="486"/>
      <c r="L20" s="486"/>
      <c r="M20" s="486" t="s">
        <v>420</v>
      </c>
      <c r="N20" s="486"/>
      <c r="O20" s="486"/>
      <c r="P20" s="486"/>
      <c r="Q20" s="486" t="s">
        <v>419</v>
      </c>
      <c r="R20" s="486"/>
      <c r="S20" s="486"/>
      <c r="T20" s="486"/>
    </row>
    <row r="21" spans="1:20" s="464" customFormat="1" ht="14.45" customHeight="1">
      <c r="A21" s="502" t="s">
        <v>357</v>
      </c>
      <c r="B21" s="501"/>
      <c r="C21" s="501"/>
      <c r="D21" s="500"/>
      <c r="E21" s="502" t="s">
        <v>418</v>
      </c>
      <c r="F21" s="501"/>
      <c r="G21" s="501"/>
      <c r="H21" s="500"/>
      <c r="I21" s="476" t="s">
        <v>357</v>
      </c>
      <c r="J21" s="476"/>
      <c r="K21" s="476"/>
      <c r="L21" s="476"/>
      <c r="M21" s="476" t="s">
        <v>417</v>
      </c>
      <c r="N21" s="476"/>
      <c r="O21" s="476"/>
      <c r="P21" s="476"/>
      <c r="Q21" s="476" t="s">
        <v>416</v>
      </c>
      <c r="R21" s="476"/>
      <c r="S21" s="476"/>
      <c r="T21" s="476"/>
    </row>
    <row r="22" spans="1:20" s="464" customFormat="1" ht="14.45" customHeight="1">
      <c r="A22" s="499" t="s">
        <v>415</v>
      </c>
      <c r="B22" s="498"/>
      <c r="C22" s="498"/>
      <c r="D22" s="497"/>
      <c r="E22" s="499" t="s">
        <v>414</v>
      </c>
      <c r="F22" s="498"/>
      <c r="G22" s="498"/>
      <c r="H22" s="497"/>
      <c r="I22" s="499" t="s">
        <v>413</v>
      </c>
      <c r="J22" s="498"/>
      <c r="K22" s="498"/>
      <c r="L22" s="497"/>
      <c r="M22" s="475" t="s">
        <v>412</v>
      </c>
      <c r="N22" s="475"/>
      <c r="O22" s="475"/>
      <c r="P22" s="475"/>
      <c r="Q22" s="485" t="s">
        <v>411</v>
      </c>
      <c r="R22" s="485"/>
      <c r="S22" s="485"/>
      <c r="T22" s="485"/>
    </row>
    <row r="23" spans="1:20" s="464" customFormat="1" ht="14.45" customHeight="1">
      <c r="A23" s="496" t="s">
        <v>410</v>
      </c>
      <c r="B23" s="495"/>
      <c r="C23" s="495"/>
      <c r="D23" s="494"/>
      <c r="E23" s="496" t="s">
        <v>409</v>
      </c>
      <c r="F23" s="495"/>
      <c r="G23" s="495"/>
      <c r="H23" s="494"/>
      <c r="I23" s="496" t="s">
        <v>408</v>
      </c>
      <c r="J23" s="495"/>
      <c r="K23" s="495"/>
      <c r="L23" s="494"/>
      <c r="M23" s="470" t="s">
        <v>407</v>
      </c>
      <c r="N23" s="470"/>
      <c r="O23" s="470"/>
      <c r="P23" s="470"/>
      <c r="Q23" s="470" t="s">
        <v>406</v>
      </c>
      <c r="R23" s="470"/>
      <c r="S23" s="470"/>
      <c r="T23" s="470"/>
    </row>
    <row r="24" spans="1:20" s="464" customFormat="1" ht="14.45" customHeight="1">
      <c r="A24" s="496" t="s">
        <v>405</v>
      </c>
      <c r="B24" s="495"/>
      <c r="C24" s="495"/>
      <c r="D24" s="494"/>
      <c r="E24" s="496" t="s">
        <v>404</v>
      </c>
      <c r="F24" s="495"/>
      <c r="G24" s="495"/>
      <c r="H24" s="494"/>
      <c r="I24" s="496" t="s">
        <v>403</v>
      </c>
      <c r="J24" s="495"/>
      <c r="K24" s="495"/>
      <c r="L24" s="494"/>
      <c r="M24" s="470" t="s">
        <v>402</v>
      </c>
      <c r="N24" s="470"/>
      <c r="O24" s="470"/>
      <c r="P24" s="470"/>
      <c r="Q24" s="470" t="s">
        <v>401</v>
      </c>
      <c r="R24" s="470"/>
      <c r="S24" s="470"/>
      <c r="T24" s="470"/>
    </row>
    <row r="25" spans="1:20" s="464" customFormat="1" ht="14.45" customHeight="1">
      <c r="A25" s="469" t="s">
        <v>343</v>
      </c>
      <c r="B25" s="468"/>
      <c r="C25" s="468"/>
      <c r="D25" s="467"/>
      <c r="E25" s="469" t="s">
        <v>400</v>
      </c>
      <c r="F25" s="468"/>
      <c r="G25" s="468"/>
      <c r="H25" s="467"/>
      <c r="I25" s="469" t="s">
        <v>342</v>
      </c>
      <c r="J25" s="468"/>
      <c r="K25" s="468"/>
      <c r="L25" s="467"/>
      <c r="M25" s="484" t="s">
        <v>342</v>
      </c>
      <c r="N25" s="484"/>
      <c r="O25" s="484"/>
      <c r="P25" s="484"/>
      <c r="Q25" s="484" t="s">
        <v>343</v>
      </c>
      <c r="R25" s="484"/>
      <c r="S25" s="484"/>
      <c r="T25" s="484"/>
    </row>
    <row r="26" spans="1:20" s="464" customFormat="1" ht="14.45" customHeight="1">
      <c r="A26" s="493" t="s">
        <v>399</v>
      </c>
      <c r="B26" s="492"/>
      <c r="C26" s="492"/>
      <c r="D26" s="491"/>
      <c r="E26" s="493" t="s">
        <v>398</v>
      </c>
      <c r="F26" s="492"/>
      <c r="G26" s="492"/>
      <c r="H26" s="491"/>
      <c r="I26" s="493" t="s">
        <v>397</v>
      </c>
      <c r="J26" s="492"/>
      <c r="K26" s="492"/>
      <c r="L26" s="491"/>
      <c r="M26" s="465" t="s">
        <v>396</v>
      </c>
      <c r="N26" s="465"/>
      <c r="O26" s="465"/>
      <c r="P26" s="465"/>
      <c r="Q26" s="465" t="s">
        <v>395</v>
      </c>
      <c r="R26" s="465"/>
      <c r="S26" s="465"/>
      <c r="T26" s="465"/>
    </row>
    <row r="27" spans="1:20" ht="10.5" customHeight="1">
      <c r="A27" s="459" t="s">
        <v>337</v>
      </c>
      <c r="B27" s="459" t="str">
        <f>國華第三週明細!W12</f>
        <v>695.0K</v>
      </c>
      <c r="C27" s="459" t="s">
        <v>27</v>
      </c>
      <c r="D27" s="459" t="str">
        <f>國華第三週明細!W8</f>
        <v>22.0g</v>
      </c>
      <c r="E27" s="459" t="s">
        <v>337</v>
      </c>
      <c r="F27" s="459" t="str">
        <f>國華第三週明細!W20</f>
        <v>725.5K</v>
      </c>
      <c r="G27" s="459" t="s">
        <v>27</v>
      </c>
      <c r="H27" s="459" t="str">
        <f>國華第三週明細!W16</f>
        <v>23.5g</v>
      </c>
      <c r="I27" s="459" t="s">
        <v>337</v>
      </c>
      <c r="J27" s="459" t="str">
        <f>國華第三週明細!W28</f>
        <v>699.7K</v>
      </c>
      <c r="K27" s="459" t="s">
        <v>27</v>
      </c>
      <c r="L27" s="459" t="str">
        <f>國華第三週明細!W24</f>
        <v>22.5g</v>
      </c>
      <c r="M27" s="459" t="s">
        <v>337</v>
      </c>
      <c r="N27" s="459" t="str">
        <f>國華第三週明細!W36</f>
        <v>707.8K</v>
      </c>
      <c r="O27" s="459" t="s">
        <v>27</v>
      </c>
      <c r="P27" s="459" t="str">
        <f>國華第三週明細!W32</f>
        <v>23.0g</v>
      </c>
      <c r="Q27" s="459" t="s">
        <v>337</v>
      </c>
      <c r="R27" s="459" t="str">
        <f>國華第三週明細!W44</f>
        <v>703.5K</v>
      </c>
      <c r="S27" s="459" t="s">
        <v>364</v>
      </c>
      <c r="T27" s="459" t="str">
        <f>國華第三週明細!W40</f>
        <v>23.0g</v>
      </c>
    </row>
    <row r="28" spans="1:20" ht="10.5" customHeight="1">
      <c r="A28" s="490" t="s">
        <v>28</v>
      </c>
      <c r="B28" s="490" t="str">
        <f>國華第三週明細!W6</f>
        <v>97.0g</v>
      </c>
      <c r="C28" s="490" t="s">
        <v>29</v>
      </c>
      <c r="D28" s="490" t="str">
        <f>國華第三週明細!W10</f>
        <v>27.1g</v>
      </c>
      <c r="E28" s="490" t="s">
        <v>28</v>
      </c>
      <c r="F28" s="490" t="str">
        <f>國華第三週明細!W14</f>
        <v>100.0g</v>
      </c>
      <c r="G28" s="490" t="s">
        <v>29</v>
      </c>
      <c r="H28" s="490" t="str">
        <f>國華第三週明細!W18</f>
        <v>28.5g</v>
      </c>
      <c r="I28" s="490" t="s">
        <v>28</v>
      </c>
      <c r="J28" s="490" t="str">
        <f>國華第三週明細!W22</f>
        <v>98.0g</v>
      </c>
      <c r="K28" s="490" t="s">
        <v>394</v>
      </c>
      <c r="L28" s="490" t="str">
        <f>國華第三週明細!W26</f>
        <v xml:space="preserve"> 27.3g</v>
      </c>
      <c r="M28" s="490" t="s">
        <v>28</v>
      </c>
      <c r="N28" s="490" t="str">
        <f>國華第三週明細!W30</f>
        <v>95.0g</v>
      </c>
      <c r="O28" s="490" t="s">
        <v>29</v>
      </c>
      <c r="P28" s="490" t="str">
        <f>國華第三週明細!W34</f>
        <v xml:space="preserve"> 28.9g</v>
      </c>
      <c r="Q28" s="490" t="s">
        <v>28</v>
      </c>
      <c r="R28" s="490" t="str">
        <f>國華第三週明細!W38</f>
        <v>98.0g</v>
      </c>
      <c r="S28" s="490" t="s">
        <v>29</v>
      </c>
      <c r="T28" s="490" t="str">
        <f>國華第三週明細!W42</f>
        <v>28.9g</v>
      </c>
    </row>
    <row r="29" spans="1:20" ht="13.5" customHeight="1">
      <c r="A29" s="489" t="s">
        <v>393</v>
      </c>
      <c r="B29" s="488"/>
      <c r="C29" s="488"/>
      <c r="D29" s="487"/>
      <c r="E29" s="486" t="s">
        <v>392</v>
      </c>
      <c r="F29" s="486"/>
      <c r="G29" s="486"/>
      <c r="H29" s="486"/>
      <c r="I29" s="486" t="s">
        <v>391</v>
      </c>
      <c r="J29" s="486"/>
      <c r="K29" s="486"/>
      <c r="L29" s="486"/>
      <c r="M29" s="486" t="s">
        <v>390</v>
      </c>
      <c r="N29" s="486"/>
      <c r="O29" s="486"/>
      <c r="P29" s="486"/>
      <c r="Q29" s="486" t="s">
        <v>389</v>
      </c>
      <c r="R29" s="486"/>
      <c r="S29" s="486"/>
      <c r="T29" s="486"/>
    </row>
    <row r="30" spans="1:20" s="464" customFormat="1" ht="14.45" customHeight="1">
      <c r="A30" s="476" t="s">
        <v>388</v>
      </c>
      <c r="B30" s="476"/>
      <c r="C30" s="476"/>
      <c r="D30" s="476"/>
      <c r="E30" s="476" t="s">
        <v>358</v>
      </c>
      <c r="F30" s="476"/>
      <c r="G30" s="476"/>
      <c r="H30" s="476"/>
      <c r="I30" s="476" t="s">
        <v>357</v>
      </c>
      <c r="J30" s="476"/>
      <c r="K30" s="476"/>
      <c r="L30" s="476"/>
      <c r="M30" s="476" t="s">
        <v>387</v>
      </c>
      <c r="N30" s="476"/>
      <c r="O30" s="476"/>
      <c r="P30" s="476"/>
      <c r="Q30" s="476" t="s">
        <v>386</v>
      </c>
      <c r="R30" s="476"/>
      <c r="S30" s="476"/>
      <c r="T30" s="476"/>
    </row>
    <row r="31" spans="1:20" s="464" customFormat="1" ht="14.45" customHeight="1">
      <c r="A31" s="485" t="s">
        <v>385</v>
      </c>
      <c r="B31" s="485"/>
      <c r="C31" s="485"/>
      <c r="D31" s="485"/>
      <c r="E31" s="475" t="s">
        <v>384</v>
      </c>
      <c r="F31" s="475"/>
      <c r="G31" s="475"/>
      <c r="H31" s="475"/>
      <c r="I31" s="475" t="s">
        <v>383</v>
      </c>
      <c r="J31" s="475"/>
      <c r="K31" s="475"/>
      <c r="L31" s="475"/>
      <c r="M31" s="475" t="s">
        <v>382</v>
      </c>
      <c r="N31" s="475"/>
      <c r="O31" s="475"/>
      <c r="P31" s="475"/>
      <c r="Q31" s="475" t="s">
        <v>381</v>
      </c>
      <c r="R31" s="475"/>
      <c r="S31" s="475"/>
      <c r="T31" s="475"/>
    </row>
    <row r="32" spans="1:20" s="464" customFormat="1" ht="14.45" customHeight="1">
      <c r="A32" s="470" t="s">
        <v>380</v>
      </c>
      <c r="B32" s="470"/>
      <c r="C32" s="470"/>
      <c r="D32" s="470"/>
      <c r="E32" s="470" t="s">
        <v>379</v>
      </c>
      <c r="F32" s="470"/>
      <c r="G32" s="470"/>
      <c r="H32" s="470"/>
      <c r="I32" s="470" t="s">
        <v>378</v>
      </c>
      <c r="J32" s="470"/>
      <c r="K32" s="470"/>
      <c r="L32" s="470"/>
      <c r="M32" s="470" t="s">
        <v>377</v>
      </c>
      <c r="N32" s="470"/>
      <c r="O32" s="470"/>
      <c r="P32" s="470"/>
      <c r="Q32" s="470" t="s">
        <v>376</v>
      </c>
      <c r="R32" s="470"/>
      <c r="S32" s="470"/>
      <c r="T32" s="470"/>
    </row>
    <row r="33" spans="1:20" s="464" customFormat="1" ht="14.45" customHeight="1">
      <c r="A33" s="470" t="s">
        <v>375</v>
      </c>
      <c r="B33" s="470"/>
      <c r="C33" s="470"/>
      <c r="D33" s="470"/>
      <c r="E33" s="470" t="s">
        <v>374</v>
      </c>
      <c r="F33" s="470"/>
      <c r="G33" s="470"/>
      <c r="H33" s="470"/>
      <c r="I33" s="470" t="s">
        <v>373</v>
      </c>
      <c r="J33" s="470"/>
      <c r="K33" s="470"/>
      <c r="L33" s="470"/>
      <c r="M33" s="470" t="s">
        <v>372</v>
      </c>
      <c r="N33" s="470"/>
      <c r="O33" s="470"/>
      <c r="P33" s="470"/>
      <c r="Q33" s="470" t="s">
        <v>371</v>
      </c>
      <c r="R33" s="470"/>
      <c r="S33" s="470"/>
      <c r="T33" s="470"/>
    </row>
    <row r="34" spans="1:20" s="464" customFormat="1" ht="14.45" customHeight="1">
      <c r="A34" s="484" t="s">
        <v>343</v>
      </c>
      <c r="B34" s="484"/>
      <c r="C34" s="484"/>
      <c r="D34" s="484"/>
      <c r="E34" s="484" t="s">
        <v>343</v>
      </c>
      <c r="F34" s="484"/>
      <c r="G34" s="484"/>
      <c r="H34" s="484"/>
      <c r="I34" s="484" t="s">
        <v>342</v>
      </c>
      <c r="J34" s="484"/>
      <c r="K34" s="484"/>
      <c r="L34" s="484"/>
      <c r="M34" s="484" t="s">
        <v>342</v>
      </c>
      <c r="N34" s="484"/>
      <c r="O34" s="484"/>
      <c r="P34" s="484"/>
      <c r="Q34" s="484" t="s">
        <v>370</v>
      </c>
      <c r="R34" s="484"/>
      <c r="S34" s="484"/>
      <c r="T34" s="484"/>
    </row>
    <row r="35" spans="1:20" s="464" customFormat="1" ht="14.45" customHeight="1">
      <c r="A35" s="465" t="s">
        <v>369</v>
      </c>
      <c r="B35" s="465"/>
      <c r="C35" s="465"/>
      <c r="D35" s="465"/>
      <c r="E35" s="465" t="s">
        <v>368</v>
      </c>
      <c r="F35" s="465"/>
      <c r="G35" s="465"/>
      <c r="H35" s="465"/>
      <c r="I35" s="465" t="s">
        <v>367</v>
      </c>
      <c r="J35" s="465"/>
      <c r="K35" s="465"/>
      <c r="L35" s="465"/>
      <c r="M35" s="465" t="s">
        <v>366</v>
      </c>
      <c r="N35" s="465"/>
      <c r="O35" s="465"/>
      <c r="P35" s="465"/>
      <c r="Q35" s="465" t="s">
        <v>365</v>
      </c>
      <c r="R35" s="465"/>
      <c r="S35" s="465"/>
      <c r="T35" s="465"/>
    </row>
    <row r="36" spans="1:20" ht="10.5" customHeight="1">
      <c r="A36" s="459" t="s">
        <v>337</v>
      </c>
      <c r="B36" s="459" t="str">
        <f>國華第四週明細!W12</f>
        <v>690.4K</v>
      </c>
      <c r="C36" s="459" t="s">
        <v>27</v>
      </c>
      <c r="D36" s="459" t="str">
        <f>國華第四週明細!W8</f>
        <v>22.0g</v>
      </c>
      <c r="E36" s="459" t="s">
        <v>337</v>
      </c>
      <c r="F36" s="459" t="str">
        <f>國華第四週明細!W20</f>
        <v>720.0K</v>
      </c>
      <c r="G36" s="459" t="s">
        <v>27</v>
      </c>
      <c r="H36" s="459" t="str">
        <f>國華第四週明細!W16</f>
        <v>23.5g</v>
      </c>
      <c r="I36" s="459" t="s">
        <v>337</v>
      </c>
      <c r="J36" s="459" t="str">
        <f>國華第四週明細!W28</f>
        <v>702.0K</v>
      </c>
      <c r="K36" s="459" t="s">
        <v>27</v>
      </c>
      <c r="L36" s="459" t="str">
        <f>國華第四週明細!W24</f>
        <v>23.0g</v>
      </c>
      <c r="M36" s="459" t="s">
        <v>337</v>
      </c>
      <c r="N36" s="459" t="str">
        <f>國華第四週明細!W36</f>
        <v>702.5K</v>
      </c>
      <c r="O36" s="459" t="s">
        <v>27</v>
      </c>
      <c r="P36" s="459" t="str">
        <f>國華第四週明細!W32</f>
        <v>22.0g</v>
      </c>
      <c r="Q36" s="459" t="s">
        <v>337</v>
      </c>
      <c r="R36" s="459" t="str">
        <f>國華第四週明細!W44</f>
        <v>700.0K</v>
      </c>
      <c r="S36" s="459" t="s">
        <v>364</v>
      </c>
      <c r="T36" s="459" t="str">
        <f>國華第四週明細!W40</f>
        <v>23.0g</v>
      </c>
    </row>
    <row r="37" spans="1:20" ht="10.5" customHeight="1">
      <c r="A37" s="459" t="s">
        <v>28</v>
      </c>
      <c r="B37" s="459" t="str">
        <f>國華第四週明細!W6</f>
        <v>97.0g</v>
      </c>
      <c r="C37" s="459" t="s">
        <v>29</v>
      </c>
      <c r="D37" s="459" t="str">
        <f>國華第四週明細!W10</f>
        <v>28.8g</v>
      </c>
      <c r="E37" s="459" t="s">
        <v>28</v>
      </c>
      <c r="F37" s="459" t="str">
        <f>國華第四週明細!W14</f>
        <v>97.0g</v>
      </c>
      <c r="G37" s="459" t="s">
        <v>29</v>
      </c>
      <c r="H37" s="459" t="str">
        <f>國華第四週明細!W18</f>
        <v>30.0g</v>
      </c>
      <c r="I37" s="459" t="s">
        <v>28</v>
      </c>
      <c r="J37" s="459" t="str">
        <f>國華第四週明細!W22</f>
        <v>96.0g</v>
      </c>
      <c r="K37" s="459" t="s">
        <v>29</v>
      </c>
      <c r="L37" s="459" t="str">
        <f>國華第四週明細!W26</f>
        <v xml:space="preserve"> 27.5g</v>
      </c>
      <c r="M37" s="459" t="s">
        <v>28</v>
      </c>
      <c r="N37" s="459" t="str">
        <f>國華第四週明細!W30</f>
        <v>96.0g</v>
      </c>
      <c r="O37" s="459" t="s">
        <v>29</v>
      </c>
      <c r="P37" s="459" t="str">
        <f>國華第四週明細!W34</f>
        <v xml:space="preserve"> 28.6g</v>
      </c>
      <c r="Q37" s="459" t="s">
        <v>28</v>
      </c>
      <c r="R37" s="459" t="str">
        <f>國華第四週明細!W38</f>
        <v>95.0g</v>
      </c>
      <c r="S37" s="459" t="s">
        <v>29</v>
      </c>
      <c r="T37" s="459" t="str">
        <f>國華第四週明細!W42</f>
        <v>27.5g</v>
      </c>
    </row>
    <row r="38" spans="1:20" ht="13.5" customHeight="1">
      <c r="A38" s="483" t="s">
        <v>363</v>
      </c>
      <c r="B38" s="482"/>
      <c r="C38" s="482"/>
      <c r="D38" s="481"/>
      <c r="E38" s="480" t="s">
        <v>362</v>
      </c>
      <c r="F38" s="480"/>
      <c r="G38" s="480"/>
      <c r="H38" s="480"/>
      <c r="I38" s="480" t="s">
        <v>361</v>
      </c>
      <c r="J38" s="480"/>
      <c r="K38" s="480"/>
      <c r="L38" s="480"/>
      <c r="M38" s="480" t="s">
        <v>360</v>
      </c>
      <c r="N38" s="480"/>
      <c r="O38" s="480"/>
      <c r="P38" s="480"/>
      <c r="Q38" s="479" t="s">
        <v>359</v>
      </c>
      <c r="R38" s="478"/>
      <c r="S38" s="478"/>
      <c r="T38" s="477"/>
    </row>
    <row r="39" spans="1:20" s="464" customFormat="1" ht="14.45" customHeight="1">
      <c r="A39" s="476" t="s">
        <v>357</v>
      </c>
      <c r="B39" s="476"/>
      <c r="C39" s="476"/>
      <c r="D39" s="476"/>
      <c r="E39" s="476" t="s">
        <v>358</v>
      </c>
      <c r="F39" s="476"/>
      <c r="G39" s="476"/>
      <c r="H39" s="476"/>
      <c r="I39" s="476" t="s">
        <v>357</v>
      </c>
      <c r="J39" s="476"/>
      <c r="K39" s="476"/>
      <c r="L39" s="476"/>
      <c r="M39" s="476" t="s">
        <v>356</v>
      </c>
      <c r="N39" s="476"/>
      <c r="O39" s="476"/>
      <c r="P39" s="476"/>
      <c r="Q39" s="462"/>
      <c r="R39" s="461"/>
      <c r="S39" s="461"/>
      <c r="T39" s="460"/>
    </row>
    <row r="40" spans="1:20" s="464" customFormat="1" ht="14.45" customHeight="1">
      <c r="A40" s="475" t="s">
        <v>355</v>
      </c>
      <c r="B40" s="475"/>
      <c r="C40" s="475"/>
      <c r="D40" s="475"/>
      <c r="E40" s="475" t="s">
        <v>354</v>
      </c>
      <c r="F40" s="475"/>
      <c r="G40" s="475"/>
      <c r="H40" s="475"/>
      <c r="I40" s="475" t="s">
        <v>353</v>
      </c>
      <c r="J40" s="475"/>
      <c r="K40" s="475"/>
      <c r="L40" s="475"/>
      <c r="M40" s="475" t="s">
        <v>352</v>
      </c>
      <c r="N40" s="475"/>
      <c r="O40" s="475"/>
      <c r="P40" s="475"/>
      <c r="Q40" s="462"/>
      <c r="R40" s="461"/>
      <c r="S40" s="461"/>
      <c r="T40" s="460"/>
    </row>
    <row r="41" spans="1:20" s="464" customFormat="1" ht="14.45" customHeight="1">
      <c r="A41" s="474" t="s">
        <v>351</v>
      </c>
      <c r="B41" s="474"/>
      <c r="C41" s="474"/>
      <c r="D41" s="474"/>
      <c r="E41" s="474" t="s">
        <v>350</v>
      </c>
      <c r="F41" s="474"/>
      <c r="G41" s="474"/>
      <c r="H41" s="474"/>
      <c r="I41" s="474" t="s">
        <v>349</v>
      </c>
      <c r="J41" s="474"/>
      <c r="K41" s="474"/>
      <c r="L41" s="474"/>
      <c r="M41" s="474" t="s">
        <v>348</v>
      </c>
      <c r="N41" s="474"/>
      <c r="O41" s="474"/>
      <c r="P41" s="474"/>
      <c r="Q41" s="462"/>
      <c r="R41" s="461"/>
      <c r="S41" s="461"/>
      <c r="T41" s="460"/>
    </row>
    <row r="42" spans="1:20" s="464" customFormat="1" ht="14.45" customHeight="1">
      <c r="A42" s="470" t="s">
        <v>347</v>
      </c>
      <c r="B42" s="470"/>
      <c r="C42" s="470"/>
      <c r="D42" s="470"/>
      <c r="E42" s="473" t="s">
        <v>346</v>
      </c>
      <c r="F42" s="472"/>
      <c r="G42" s="472"/>
      <c r="H42" s="471"/>
      <c r="I42" s="470" t="s">
        <v>345</v>
      </c>
      <c r="J42" s="470"/>
      <c r="K42" s="470"/>
      <c r="L42" s="470"/>
      <c r="M42" s="470" t="s">
        <v>344</v>
      </c>
      <c r="N42" s="470"/>
      <c r="O42" s="470"/>
      <c r="P42" s="470"/>
      <c r="Q42" s="462"/>
      <c r="R42" s="461"/>
      <c r="S42" s="461"/>
      <c r="T42" s="460"/>
    </row>
    <row r="43" spans="1:20" s="464" customFormat="1" ht="14.45" customHeight="1">
      <c r="A43" s="469" t="s">
        <v>343</v>
      </c>
      <c r="B43" s="468"/>
      <c r="C43" s="468"/>
      <c r="D43" s="467"/>
      <c r="E43" s="469" t="s">
        <v>342</v>
      </c>
      <c r="F43" s="468"/>
      <c r="G43" s="468"/>
      <c r="H43" s="467"/>
      <c r="I43" s="469" t="s">
        <v>342</v>
      </c>
      <c r="J43" s="468"/>
      <c r="K43" s="468"/>
      <c r="L43" s="467"/>
      <c r="M43" s="469" t="s">
        <v>342</v>
      </c>
      <c r="N43" s="468"/>
      <c r="O43" s="468"/>
      <c r="P43" s="467"/>
      <c r="Q43" s="462"/>
      <c r="R43" s="461"/>
      <c r="S43" s="461"/>
      <c r="T43" s="460"/>
    </row>
    <row r="44" spans="1:20" s="464" customFormat="1" ht="14.45" customHeight="1">
      <c r="A44" s="465" t="s">
        <v>341</v>
      </c>
      <c r="B44" s="465"/>
      <c r="C44" s="465"/>
      <c r="D44" s="465"/>
      <c r="E44" s="465" t="s">
        <v>340</v>
      </c>
      <c r="F44" s="465"/>
      <c r="G44" s="465"/>
      <c r="H44" s="465"/>
      <c r="I44" s="466" t="s">
        <v>339</v>
      </c>
      <c r="J44" s="465"/>
      <c r="K44" s="465"/>
      <c r="L44" s="465"/>
      <c r="M44" s="465" t="s">
        <v>338</v>
      </c>
      <c r="N44" s="465"/>
      <c r="O44" s="465"/>
      <c r="P44" s="465"/>
      <c r="Q44" s="462"/>
      <c r="R44" s="461"/>
      <c r="S44" s="461"/>
      <c r="T44" s="460"/>
    </row>
    <row r="45" spans="1:20" ht="10.5" customHeight="1">
      <c r="A45" s="459" t="s">
        <v>337</v>
      </c>
      <c r="B45" s="459" t="str">
        <f>國華第五週明細!W12</f>
        <v>712.5K</v>
      </c>
      <c r="C45" s="459" t="s">
        <v>27</v>
      </c>
      <c r="D45" s="459" t="str">
        <f>國華第五週明細!W8</f>
        <v>22.5g</v>
      </c>
      <c r="E45" s="459" t="s">
        <v>337</v>
      </c>
      <c r="F45" s="459" t="str">
        <f>國華第五週明細!W20</f>
        <v>706.0K</v>
      </c>
      <c r="G45" s="459" t="s">
        <v>27</v>
      </c>
      <c r="H45" s="459" t="str">
        <f>國華第五週明細!W16</f>
        <v>22.5g</v>
      </c>
      <c r="I45" s="459" t="s">
        <v>337</v>
      </c>
      <c r="J45" s="459" t="str">
        <f>國華第五週明細!W28</f>
        <v>704.0K</v>
      </c>
      <c r="K45" s="459" t="s">
        <v>27</v>
      </c>
      <c r="L45" s="459" t="str">
        <f>國華第五週明細!W24</f>
        <v>23.5g</v>
      </c>
      <c r="M45" s="459" t="s">
        <v>337</v>
      </c>
      <c r="N45" s="463" t="str">
        <f>國華第五週明細!W36</f>
        <v>698.0K</v>
      </c>
      <c r="O45" s="459" t="s">
        <v>27</v>
      </c>
      <c r="P45" s="459" t="str">
        <f>國華第五週明細!W32</f>
        <v>22.5g</v>
      </c>
      <c r="Q45" s="462"/>
      <c r="R45" s="461"/>
      <c r="S45" s="461"/>
      <c r="T45" s="460"/>
    </row>
    <row r="46" spans="1:20" ht="10.5" customHeight="1">
      <c r="A46" s="459" t="s">
        <v>28</v>
      </c>
      <c r="B46" s="459" t="str">
        <f>國華第五週明細!W6</f>
        <v>100.0g</v>
      </c>
      <c r="C46" s="459" t="s">
        <v>29</v>
      </c>
      <c r="D46" s="459" t="str">
        <f>國華第五週明細!W10</f>
        <v>27.5g</v>
      </c>
      <c r="E46" s="459" t="s">
        <v>28</v>
      </c>
      <c r="F46" s="459" t="str">
        <f>國華第五週明細!W14</f>
        <v>98.0g</v>
      </c>
      <c r="G46" s="459" t="s">
        <v>29</v>
      </c>
      <c r="H46" s="459" t="str">
        <f>國華第五週明細!W18</f>
        <v>27.8g</v>
      </c>
      <c r="I46" s="459" t="s">
        <v>28</v>
      </c>
      <c r="J46" s="459" t="str">
        <f>國華第五週明細!W22</f>
        <v>96.0g</v>
      </c>
      <c r="K46" s="459" t="s">
        <v>29</v>
      </c>
      <c r="L46" s="459" t="str">
        <f>國華第五週明細!W26</f>
        <v>28.8g</v>
      </c>
      <c r="M46" s="459" t="s">
        <v>28</v>
      </c>
      <c r="N46" s="459" t="str">
        <f>國華第五週明細!W30</f>
        <v>97.0g</v>
      </c>
      <c r="O46" s="459" t="s">
        <v>29</v>
      </c>
      <c r="P46" s="459" t="str">
        <f>國華第五週明細!W34</f>
        <v>28.8g</v>
      </c>
      <c r="Q46" s="458"/>
      <c r="R46" s="457"/>
      <c r="S46" s="457"/>
      <c r="T46" s="456"/>
    </row>
    <row r="47" spans="1:20">
      <c r="P47" s="455" t="s">
        <v>336</v>
      </c>
    </row>
  </sheetData>
  <mergeCells count="164">
    <mergeCell ref="A43:D43"/>
    <mergeCell ref="E43:H43"/>
    <mergeCell ref="A44:D44"/>
    <mergeCell ref="E44:H44"/>
    <mergeCell ref="A42:D42"/>
    <mergeCell ref="G1:K1"/>
    <mergeCell ref="A35:D35"/>
    <mergeCell ref="A31:D31"/>
    <mergeCell ref="A30:D30"/>
    <mergeCell ref="A40:D40"/>
    <mergeCell ref="A39:D39"/>
    <mergeCell ref="E39:H39"/>
    <mergeCell ref="A38:D38"/>
    <mergeCell ref="E38:H38"/>
    <mergeCell ref="A41:D41"/>
    <mergeCell ref="E41:H41"/>
    <mergeCell ref="Q26:T26"/>
    <mergeCell ref="A29:D29"/>
    <mergeCell ref="A26:D26"/>
    <mergeCell ref="E26:H26"/>
    <mergeCell ref="I26:L26"/>
    <mergeCell ref="M26:P26"/>
    <mergeCell ref="E29:H29"/>
    <mergeCell ref="I29:L29"/>
    <mergeCell ref="M29:P29"/>
    <mergeCell ref="Q29:T29"/>
    <mergeCell ref="A32:D32"/>
    <mergeCell ref="A34:D34"/>
    <mergeCell ref="A33:D33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Q15:T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M11:P11"/>
    <mergeCell ref="M14:P14"/>
    <mergeCell ref="Q12:T12"/>
    <mergeCell ref="I7:L7"/>
    <mergeCell ref="Q11:T11"/>
    <mergeCell ref="Q14:T14"/>
    <mergeCell ref="M13:P13"/>
    <mergeCell ref="Q13:T13"/>
    <mergeCell ref="E6:H6"/>
    <mergeCell ref="E7:H7"/>
    <mergeCell ref="E11:H11"/>
    <mergeCell ref="E8:H8"/>
    <mergeCell ref="I13:L13"/>
    <mergeCell ref="I11:L11"/>
    <mergeCell ref="M3:P3"/>
    <mergeCell ref="M4:P4"/>
    <mergeCell ref="M5:P5"/>
    <mergeCell ref="I4:L4"/>
    <mergeCell ref="I5:L5"/>
    <mergeCell ref="E3:H3"/>
    <mergeCell ref="E4:H4"/>
    <mergeCell ref="E5:H5"/>
    <mergeCell ref="M2:P2"/>
    <mergeCell ref="A11:D11"/>
    <mergeCell ref="I6:L6"/>
    <mergeCell ref="I3:L3"/>
    <mergeCell ref="I8:L8"/>
    <mergeCell ref="E2:H2"/>
    <mergeCell ref="M6:P6"/>
    <mergeCell ref="M7:P7"/>
    <mergeCell ref="M8:P8"/>
    <mergeCell ref="I2:L2"/>
    <mergeCell ref="Q6:T6"/>
    <mergeCell ref="Q7:T7"/>
    <mergeCell ref="Q8:T8"/>
    <mergeCell ref="Q2:T2"/>
    <mergeCell ref="Q3:T3"/>
    <mergeCell ref="Q4:T4"/>
    <mergeCell ref="Q5:T5"/>
    <mergeCell ref="E30:H30"/>
    <mergeCell ref="I30:L30"/>
    <mergeCell ref="M30:P30"/>
    <mergeCell ref="Q30:T30"/>
    <mergeCell ref="E31:H31"/>
    <mergeCell ref="I31:L31"/>
    <mergeCell ref="M31:P31"/>
    <mergeCell ref="Q31:T31"/>
    <mergeCell ref="E32:H32"/>
    <mergeCell ref="I32:L32"/>
    <mergeCell ref="M32:P32"/>
    <mergeCell ref="Q32:T32"/>
    <mergeCell ref="E33:H33"/>
    <mergeCell ref="I33:L33"/>
    <mergeCell ref="M33:P33"/>
    <mergeCell ref="Q33:T33"/>
    <mergeCell ref="E42:H42"/>
    <mergeCell ref="E34:H34"/>
    <mergeCell ref="I34:L34"/>
    <mergeCell ref="M34:P34"/>
    <mergeCell ref="Q34:T34"/>
    <mergeCell ref="E35:H35"/>
    <mergeCell ref="I35:L35"/>
    <mergeCell ref="M35:P35"/>
    <mergeCell ref="Q35:T35"/>
    <mergeCell ref="E40:H40"/>
    <mergeCell ref="I38:L38"/>
    <mergeCell ref="I39:L39"/>
    <mergeCell ref="I40:L40"/>
    <mergeCell ref="I41:L41"/>
    <mergeCell ref="I42:L42"/>
    <mergeCell ref="I43:L43"/>
    <mergeCell ref="A2:D10"/>
    <mergeCell ref="Q38:T46"/>
    <mergeCell ref="I44:L44"/>
    <mergeCell ref="M38:P38"/>
    <mergeCell ref="M39:P39"/>
    <mergeCell ref="M40:P40"/>
    <mergeCell ref="M41:P41"/>
    <mergeCell ref="M42:P42"/>
    <mergeCell ref="M43:P43"/>
    <mergeCell ref="M44:P44"/>
  </mergeCells>
  <phoneticPr fontId="3" type="noConversion"/>
  <pageMargins left="0.27559055118110237" right="0.15748031496062992" top="3.937007874015748E-2" bottom="3.937007874015748E-2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U3" sqref="U3"/>
    </sheetView>
  </sheetViews>
  <sheetFormatPr defaultRowHeight="20.25"/>
  <cols>
    <col min="1" max="1" width="6.42578125" style="11" customWidth="1"/>
    <col min="2" max="2" width="0" style="7" hidden="1" customWidth="1"/>
    <col min="3" max="3" width="12.7109375" style="7" customWidth="1"/>
    <col min="4" max="4" width="5.28515625" style="131" customWidth="1"/>
    <col min="5" max="5" width="5.28515625" style="7" customWidth="1"/>
    <col min="6" max="6" width="14.42578125" style="7" customWidth="1"/>
    <col min="7" max="7" width="5.28515625" style="131" customWidth="1"/>
    <col min="8" max="8" width="5.28515625" style="7" customWidth="1"/>
    <col min="9" max="9" width="12.7109375" style="7" customWidth="1"/>
    <col min="10" max="10" width="5.28515625" style="131" customWidth="1"/>
    <col min="11" max="11" width="5.28515625" style="7" customWidth="1"/>
    <col min="12" max="12" width="12.7109375" style="7" customWidth="1"/>
    <col min="13" max="13" width="5.28515625" style="131" customWidth="1"/>
    <col min="14" max="14" width="5.28515625" style="7" customWidth="1"/>
    <col min="15" max="15" width="12.7109375" style="7" customWidth="1"/>
    <col min="16" max="16" width="5.28515625" style="131" customWidth="1"/>
    <col min="17" max="17" width="5.28515625" style="7" customWidth="1"/>
    <col min="18" max="18" width="12.7109375" style="7" customWidth="1"/>
    <col min="19" max="19" width="5.28515625" style="131" customWidth="1"/>
    <col min="20" max="20" width="5.28515625" style="7" customWidth="1"/>
    <col min="21" max="21" width="6.42578125" style="7" customWidth="1"/>
    <col min="22" max="22" width="14.42578125" style="135" customWidth="1"/>
    <col min="23" max="23" width="14.42578125" style="136" customWidth="1"/>
    <col min="24" max="24" width="6.42578125" style="137" customWidth="1"/>
    <col min="25" max="25" width="7.5703125" style="7" hidden="1" customWidth="1"/>
    <col min="26" max="26" width="6.85546875" style="7" hidden="1" customWidth="1"/>
    <col min="27" max="27" width="6.28515625" style="11" hidden="1" customWidth="1"/>
    <col min="28" max="28" width="8.85546875" style="7" hidden="1" customWidth="1"/>
    <col min="29" max="29" width="9.140625" style="7" hidden="1" customWidth="1"/>
    <col min="30" max="30" width="9" style="7" hidden="1" customWidth="1"/>
    <col min="31" max="31" width="8.5703125" style="7" hidden="1" customWidth="1"/>
    <col min="32" max="16384" width="9.140625" style="7"/>
  </cols>
  <sheetData>
    <row r="1" spans="1:37" ht="20.100000000000001" customHeight="1">
      <c r="A1" s="449" t="s">
        <v>222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138"/>
    </row>
    <row r="2" spans="1:37" ht="20.100000000000001" customHeight="1" thickBot="1">
      <c r="A2" s="4" t="s">
        <v>129</v>
      </c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8"/>
      <c r="W2" s="9"/>
      <c r="X2" s="10"/>
      <c r="Y2" s="8"/>
    </row>
    <row r="3" spans="1:37" ht="20.100000000000001" customHeight="1">
      <c r="A3" s="12" t="s">
        <v>130</v>
      </c>
      <c r="B3" s="13" t="s">
        <v>131</v>
      </c>
      <c r="C3" s="14" t="s">
        <v>132</v>
      </c>
      <c r="D3" s="15" t="s">
        <v>133</v>
      </c>
      <c r="E3" s="15" t="s">
        <v>134</v>
      </c>
      <c r="F3" s="14" t="s">
        <v>135</v>
      </c>
      <c r="G3" s="15" t="s">
        <v>133</v>
      </c>
      <c r="H3" s="15" t="s">
        <v>134</v>
      </c>
      <c r="I3" s="14" t="s">
        <v>136</v>
      </c>
      <c r="J3" s="15" t="s">
        <v>133</v>
      </c>
      <c r="K3" s="15" t="s">
        <v>134</v>
      </c>
      <c r="L3" s="14" t="s">
        <v>136</v>
      </c>
      <c r="M3" s="15" t="s">
        <v>133</v>
      </c>
      <c r="N3" s="15" t="s">
        <v>134</v>
      </c>
      <c r="O3" s="14" t="s">
        <v>136</v>
      </c>
      <c r="P3" s="15" t="s">
        <v>133</v>
      </c>
      <c r="Q3" s="15" t="s">
        <v>134</v>
      </c>
      <c r="R3" s="16" t="s">
        <v>137</v>
      </c>
      <c r="S3" s="15" t="s">
        <v>133</v>
      </c>
      <c r="T3" s="15" t="s">
        <v>134</v>
      </c>
      <c r="U3" s="17" t="s">
        <v>333</v>
      </c>
      <c r="V3" s="18" t="s">
        <v>138</v>
      </c>
      <c r="W3" s="19" t="s">
        <v>139</v>
      </c>
      <c r="X3" s="20" t="s">
        <v>140</v>
      </c>
      <c r="Y3" s="11"/>
      <c r="Z3" s="11"/>
      <c r="AG3" s="11"/>
    </row>
    <row r="4" spans="1:37" ht="20.100000000000001" customHeight="1">
      <c r="A4" s="21">
        <v>12</v>
      </c>
      <c r="B4" s="438"/>
      <c r="C4" s="79" t="str">
        <f>玉美彰化菜單ok!A13</f>
        <v>白飯</v>
      </c>
      <c r="D4" s="112" t="s">
        <v>165</v>
      </c>
      <c r="E4" s="139"/>
      <c r="F4" s="79" t="str">
        <f>玉美彰化菜單ok!A14</f>
        <v>紅燒雞翅</v>
      </c>
      <c r="G4" s="112" t="s">
        <v>167</v>
      </c>
      <c r="H4" s="139"/>
      <c r="I4" s="79" t="str">
        <f>玉美彰化菜單ok!A15</f>
        <v>糖醋豆包(豆)</v>
      </c>
      <c r="J4" s="112" t="s">
        <v>188</v>
      </c>
      <c r="K4" s="139"/>
      <c r="L4" s="79" t="str">
        <f>玉美彰化菜單ok!A16</f>
        <v>雙花鮮菇</v>
      </c>
      <c r="M4" s="112" t="s">
        <v>167</v>
      </c>
      <c r="N4" s="139"/>
      <c r="O4" s="79" t="str">
        <f>玉美彰化菜單ok!A17</f>
        <v>淺色蔬菜</v>
      </c>
      <c r="P4" s="82" t="s">
        <v>168</v>
      </c>
      <c r="Q4" s="139"/>
      <c r="R4" s="79" t="str">
        <f>玉美彰化菜單ok!A19</f>
        <v>大滷湯(芡)</v>
      </c>
      <c r="S4" s="82" t="s">
        <v>167</v>
      </c>
      <c r="T4" s="139"/>
      <c r="U4" s="440"/>
      <c r="V4" s="26" t="s">
        <v>141</v>
      </c>
      <c r="W4" s="27" t="s">
        <v>142</v>
      </c>
      <c r="X4" s="28">
        <v>6</v>
      </c>
      <c r="AB4" s="7" t="s">
        <v>143</v>
      </c>
      <c r="AC4" s="7" t="s">
        <v>144</v>
      </c>
      <c r="AD4" s="7" t="s">
        <v>145</v>
      </c>
      <c r="AE4" s="7" t="s">
        <v>146</v>
      </c>
      <c r="AG4" s="11"/>
    </row>
    <row r="5" spans="1:37" ht="17.100000000000001" customHeight="1">
      <c r="A5" s="29" t="s">
        <v>147</v>
      </c>
      <c r="B5" s="439"/>
      <c r="C5" s="30" t="s">
        <v>169</v>
      </c>
      <c r="D5" s="31"/>
      <c r="E5" s="32">
        <v>120</v>
      </c>
      <c r="F5" s="33" t="s">
        <v>223</v>
      </c>
      <c r="G5" s="34"/>
      <c r="H5" s="37">
        <v>80</v>
      </c>
      <c r="I5" s="36" t="s">
        <v>224</v>
      </c>
      <c r="J5" s="140" t="s">
        <v>179</v>
      </c>
      <c r="K5" s="34">
        <v>30</v>
      </c>
      <c r="L5" s="36" t="s">
        <v>190</v>
      </c>
      <c r="M5" s="38"/>
      <c r="N5" s="34">
        <v>30</v>
      </c>
      <c r="O5" s="39" t="s">
        <v>173</v>
      </c>
      <c r="P5" s="40"/>
      <c r="Q5" s="141">
        <v>100</v>
      </c>
      <c r="R5" s="140" t="s">
        <v>203</v>
      </c>
      <c r="S5" s="38"/>
      <c r="T5" s="142">
        <v>20</v>
      </c>
      <c r="U5" s="441"/>
      <c r="V5" s="41">
        <v>101</v>
      </c>
      <c r="W5" s="42" t="s">
        <v>148</v>
      </c>
      <c r="X5" s="43">
        <v>2</v>
      </c>
      <c r="Y5" s="8"/>
      <c r="Z5" s="11" t="s">
        <v>149</v>
      </c>
      <c r="AA5" s="11">
        <v>6</v>
      </c>
      <c r="AB5" s="11">
        <f>AA5*2</f>
        <v>12</v>
      </c>
      <c r="AC5" s="11"/>
      <c r="AD5" s="11">
        <f>AA5*15</f>
        <v>90</v>
      </c>
      <c r="AE5" s="11">
        <f>AB5*4+AD5*4</f>
        <v>408</v>
      </c>
      <c r="AF5" s="11"/>
      <c r="AG5" s="11"/>
      <c r="AH5" s="11"/>
      <c r="AI5" s="11"/>
      <c r="AJ5" s="11"/>
      <c r="AK5" s="11"/>
    </row>
    <row r="6" spans="1:37" ht="17.100000000000001" customHeight="1">
      <c r="A6" s="29">
        <v>7</v>
      </c>
      <c r="B6" s="439"/>
      <c r="C6" s="143"/>
      <c r="D6" s="48"/>
      <c r="E6" s="46"/>
      <c r="F6" s="47" t="s">
        <v>226</v>
      </c>
      <c r="G6" s="48"/>
      <c r="H6" s="51">
        <v>1</v>
      </c>
      <c r="I6" s="50" t="s">
        <v>175</v>
      </c>
      <c r="J6" s="52"/>
      <c r="K6" s="48">
        <v>10</v>
      </c>
      <c r="L6" s="50" t="s">
        <v>227</v>
      </c>
      <c r="M6" s="52"/>
      <c r="N6" s="48">
        <v>25</v>
      </c>
      <c r="O6" s="53"/>
      <c r="P6" s="53"/>
      <c r="Q6" s="53"/>
      <c r="R6" s="85" t="s">
        <v>228</v>
      </c>
      <c r="S6" s="52"/>
      <c r="T6" s="144">
        <v>10</v>
      </c>
      <c r="U6" s="441"/>
      <c r="V6" s="54" t="s">
        <v>150</v>
      </c>
      <c r="W6" s="55" t="s">
        <v>151</v>
      </c>
      <c r="X6" s="43">
        <v>2.2000000000000002</v>
      </c>
      <c r="Z6" s="56" t="s">
        <v>152</v>
      </c>
      <c r="AA6" s="11">
        <v>2</v>
      </c>
      <c r="AB6" s="57">
        <f>AA6*7</f>
        <v>14</v>
      </c>
      <c r="AC6" s="11">
        <f>AA6*5</f>
        <v>10</v>
      </c>
      <c r="AD6" s="11" t="s">
        <v>153</v>
      </c>
      <c r="AE6" s="58">
        <f>AB6*4+AC6*9</f>
        <v>146</v>
      </c>
      <c r="AF6" s="56"/>
      <c r="AG6" s="11"/>
      <c r="AH6" s="57"/>
      <c r="AI6" s="11"/>
      <c r="AJ6" s="11"/>
      <c r="AK6" s="58"/>
    </row>
    <row r="7" spans="1:37" ht="17.100000000000001" customHeight="1">
      <c r="A7" s="29" t="s">
        <v>154</v>
      </c>
      <c r="B7" s="439"/>
      <c r="C7" s="59"/>
      <c r="D7" s="59"/>
      <c r="E7" s="53"/>
      <c r="F7" s="47"/>
      <c r="G7" s="48"/>
      <c r="H7" s="51"/>
      <c r="I7" s="52" t="s">
        <v>207</v>
      </c>
      <c r="J7" s="52"/>
      <c r="K7" s="48">
        <v>5</v>
      </c>
      <c r="L7" s="50" t="s">
        <v>209</v>
      </c>
      <c r="M7" s="52"/>
      <c r="N7" s="48">
        <v>5</v>
      </c>
      <c r="O7" s="53"/>
      <c r="P7" s="59"/>
      <c r="Q7" s="53"/>
      <c r="R7" s="85" t="s">
        <v>213</v>
      </c>
      <c r="S7" s="52"/>
      <c r="T7" s="144">
        <v>5</v>
      </c>
      <c r="U7" s="441"/>
      <c r="V7" s="41">
        <v>22.5</v>
      </c>
      <c r="W7" s="55" t="s">
        <v>155</v>
      </c>
      <c r="X7" s="43">
        <v>2.5</v>
      </c>
      <c r="Y7" s="8"/>
      <c r="Z7" s="7" t="s">
        <v>156</v>
      </c>
      <c r="AA7" s="11">
        <v>2.2000000000000002</v>
      </c>
      <c r="AB7" s="11">
        <f>AA7*1</f>
        <v>2.2000000000000002</v>
      </c>
      <c r="AC7" s="11" t="s">
        <v>153</v>
      </c>
      <c r="AD7" s="11">
        <f>AA7*5</f>
        <v>11</v>
      </c>
      <c r="AE7" s="11">
        <f>AB7*4+AD7*4</f>
        <v>52.8</v>
      </c>
      <c r="AG7" s="11"/>
      <c r="AH7" s="11"/>
      <c r="AI7" s="11"/>
      <c r="AJ7" s="11"/>
      <c r="AK7" s="11"/>
    </row>
    <row r="8" spans="1:37" ht="17.100000000000001" customHeight="1">
      <c r="A8" s="444" t="s">
        <v>157</v>
      </c>
      <c r="B8" s="439"/>
      <c r="C8" s="53"/>
      <c r="D8" s="53"/>
      <c r="E8" s="53"/>
      <c r="F8" s="47"/>
      <c r="G8" s="48"/>
      <c r="H8" s="51"/>
      <c r="I8" s="52" t="s">
        <v>229</v>
      </c>
      <c r="J8" s="52"/>
      <c r="K8" s="48">
        <v>5</v>
      </c>
      <c r="L8" s="50" t="s">
        <v>184</v>
      </c>
      <c r="M8" s="52"/>
      <c r="N8" s="48">
        <v>5</v>
      </c>
      <c r="O8" s="53"/>
      <c r="P8" s="59"/>
      <c r="Q8" s="53"/>
      <c r="R8" s="52" t="s">
        <v>207</v>
      </c>
      <c r="S8" s="52"/>
      <c r="T8" s="144">
        <v>5</v>
      </c>
      <c r="U8" s="441"/>
      <c r="V8" s="54" t="s">
        <v>158</v>
      </c>
      <c r="W8" s="55" t="s">
        <v>159</v>
      </c>
      <c r="X8" s="43"/>
      <c r="Z8" s="7" t="s">
        <v>160</v>
      </c>
      <c r="AA8" s="11">
        <v>2.5</v>
      </c>
      <c r="AB8" s="11"/>
      <c r="AC8" s="11">
        <f>AA8*5</f>
        <v>12.5</v>
      </c>
      <c r="AD8" s="11" t="s">
        <v>153</v>
      </c>
      <c r="AE8" s="11">
        <f>AC8*9</f>
        <v>112.5</v>
      </c>
      <c r="AG8" s="11"/>
      <c r="AH8" s="11"/>
      <c r="AI8" s="11"/>
      <c r="AJ8" s="11"/>
      <c r="AK8" s="11"/>
    </row>
    <row r="9" spans="1:37" ht="17.100000000000001" customHeight="1">
      <c r="A9" s="444"/>
      <c r="B9" s="439"/>
      <c r="C9" s="53"/>
      <c r="D9" s="53"/>
      <c r="E9" s="53"/>
      <c r="F9" s="47"/>
      <c r="G9" s="48"/>
      <c r="H9" s="51"/>
      <c r="I9" s="47"/>
      <c r="J9" s="48"/>
      <c r="K9" s="51"/>
      <c r="L9" s="47"/>
      <c r="M9" s="48"/>
      <c r="N9" s="48"/>
      <c r="O9" s="53"/>
      <c r="P9" s="59"/>
      <c r="Q9" s="53"/>
      <c r="R9" s="85" t="s">
        <v>208</v>
      </c>
      <c r="S9" s="52"/>
      <c r="T9" s="144">
        <v>3</v>
      </c>
      <c r="U9" s="441"/>
      <c r="V9" s="41">
        <v>28.2</v>
      </c>
      <c r="W9" s="65" t="s">
        <v>161</v>
      </c>
      <c r="X9" s="66"/>
      <c r="Y9" s="8"/>
      <c r="Z9" s="7" t="s">
        <v>162</v>
      </c>
      <c r="AD9" s="7">
        <f>AA9*15</f>
        <v>0</v>
      </c>
      <c r="AG9" s="11"/>
    </row>
    <row r="10" spans="1:37" ht="17.100000000000001" customHeight="1">
      <c r="A10" s="67" t="s">
        <v>163</v>
      </c>
      <c r="B10" s="68"/>
      <c r="C10" s="53"/>
      <c r="D10" s="59"/>
      <c r="E10" s="53"/>
      <c r="F10" s="53"/>
      <c r="G10" s="59"/>
      <c r="H10" s="53"/>
      <c r="I10" s="53"/>
      <c r="J10" s="59"/>
      <c r="K10" s="53"/>
      <c r="L10" s="46"/>
      <c r="M10" s="59"/>
      <c r="N10" s="46"/>
      <c r="O10" s="53"/>
      <c r="P10" s="59"/>
      <c r="Q10" s="53"/>
      <c r="R10" s="144"/>
      <c r="S10" s="144"/>
      <c r="T10" s="144"/>
      <c r="U10" s="441"/>
      <c r="V10" s="54" t="s">
        <v>164</v>
      </c>
      <c r="W10" s="69"/>
      <c r="X10" s="43"/>
      <c r="AB10" s="7">
        <f>SUM(AB5:AB9)</f>
        <v>28.2</v>
      </c>
      <c r="AC10" s="7">
        <f>SUM(AC5:AC9)</f>
        <v>22.5</v>
      </c>
      <c r="AD10" s="7">
        <f>SUM(AD5:AD9)</f>
        <v>101</v>
      </c>
      <c r="AE10" s="7">
        <f>AB10*4+AC10*9+AD10*4</f>
        <v>719.3</v>
      </c>
      <c r="AG10" s="11"/>
    </row>
    <row r="11" spans="1:37" ht="17.100000000000001" customHeight="1">
      <c r="A11" s="88"/>
      <c r="B11" s="89"/>
      <c r="C11" s="53"/>
      <c r="D11" s="59"/>
      <c r="E11" s="53"/>
      <c r="F11" s="53"/>
      <c r="G11" s="59"/>
      <c r="H11" s="53"/>
      <c r="I11" s="53"/>
      <c r="J11" s="59"/>
      <c r="K11" s="53"/>
      <c r="L11" s="53"/>
      <c r="M11" s="59"/>
      <c r="N11" s="53"/>
      <c r="O11" s="53"/>
      <c r="P11" s="59"/>
      <c r="Q11" s="53"/>
      <c r="R11" s="53"/>
      <c r="S11" s="59"/>
      <c r="T11" s="59"/>
      <c r="U11" s="448"/>
      <c r="V11" s="74">
        <v>719.3</v>
      </c>
      <c r="W11" s="75"/>
      <c r="X11" s="76"/>
      <c r="Y11" s="8"/>
      <c r="AB11" s="77">
        <f>AB10*4/AE10</f>
        <v>0.15681912970943973</v>
      </c>
      <c r="AC11" s="77">
        <f>AC10*9/AE10</f>
        <v>0.28152370360072293</v>
      </c>
      <c r="AD11" s="77">
        <f>AD10*4/AE10</f>
        <v>0.56165716668983734</v>
      </c>
      <c r="AG11" s="11"/>
      <c r="AH11" s="77"/>
      <c r="AI11" s="77"/>
      <c r="AJ11" s="77"/>
    </row>
    <row r="12" spans="1:37" ht="20.100000000000001" customHeight="1">
      <c r="A12" s="21">
        <v>12</v>
      </c>
      <c r="B12" s="438"/>
      <c r="C12" s="79" t="str">
        <f>玉美彰化菜單ok!E13</f>
        <v>蕎麥飯</v>
      </c>
      <c r="D12" s="112" t="s">
        <v>165</v>
      </c>
      <c r="E12" s="79"/>
      <c r="F12" s="79" t="str">
        <f>玉美彰化菜單ok!E14</f>
        <v>五味魚(海)</v>
      </c>
      <c r="G12" s="112" t="s">
        <v>167</v>
      </c>
      <c r="H12" s="79"/>
      <c r="I12" s="79" t="str">
        <f>玉美彰化菜單ok!E15</f>
        <v>日式咖哩</v>
      </c>
      <c r="J12" s="112" t="s">
        <v>167</v>
      </c>
      <c r="K12" s="79"/>
      <c r="L12" s="79" t="str">
        <f>玉美彰化菜單ok!E16</f>
        <v>烤翅腿</v>
      </c>
      <c r="M12" s="112" t="s">
        <v>187</v>
      </c>
      <c r="N12" s="79"/>
      <c r="O12" s="79" t="str">
        <f>玉美彰化菜單ok!E17</f>
        <v>深色蔬菜</v>
      </c>
      <c r="P12" s="82" t="s">
        <v>168</v>
      </c>
      <c r="Q12" s="79"/>
      <c r="R12" s="79" t="str">
        <f>玉美彰化菜單ok!E19</f>
        <v>關東煮湯(加.豆)</v>
      </c>
      <c r="S12" s="82" t="s">
        <v>167</v>
      </c>
      <c r="T12" s="145"/>
      <c r="U12" s="447" t="str">
        <f>玉美彰化菜單ok!E18</f>
        <v>燒賣</v>
      </c>
      <c r="V12" s="26" t="s">
        <v>28</v>
      </c>
      <c r="W12" s="27" t="s">
        <v>142</v>
      </c>
      <c r="X12" s="28">
        <v>6</v>
      </c>
      <c r="AB12" s="7" t="s">
        <v>143</v>
      </c>
      <c r="AC12" s="7" t="s">
        <v>144</v>
      </c>
      <c r="AD12" s="7" t="s">
        <v>145</v>
      </c>
      <c r="AE12" s="7" t="s">
        <v>146</v>
      </c>
    </row>
    <row r="13" spans="1:37" ht="17.100000000000001" customHeight="1">
      <c r="A13" s="29" t="s">
        <v>147</v>
      </c>
      <c r="B13" s="439"/>
      <c r="C13" s="146" t="s">
        <v>169</v>
      </c>
      <c r="D13" s="147"/>
      <c r="E13" s="34">
        <v>80</v>
      </c>
      <c r="F13" s="140" t="s">
        <v>230</v>
      </c>
      <c r="G13" s="38"/>
      <c r="H13" s="34">
        <v>60</v>
      </c>
      <c r="I13" s="36" t="s">
        <v>172</v>
      </c>
      <c r="J13" s="38"/>
      <c r="K13" s="114">
        <v>60</v>
      </c>
      <c r="L13" s="36" t="s">
        <v>231</v>
      </c>
      <c r="M13" s="38"/>
      <c r="N13" s="114">
        <v>30</v>
      </c>
      <c r="O13" s="39" t="s">
        <v>173</v>
      </c>
      <c r="P13" s="40"/>
      <c r="Q13" s="141">
        <v>100</v>
      </c>
      <c r="R13" s="36" t="s">
        <v>192</v>
      </c>
      <c r="S13" s="36"/>
      <c r="T13" s="34">
        <v>20</v>
      </c>
      <c r="U13" s="441"/>
      <c r="V13" s="41">
        <v>101</v>
      </c>
      <c r="W13" s="42" t="s">
        <v>148</v>
      </c>
      <c r="X13" s="43">
        <v>2</v>
      </c>
      <c r="Y13" s="8"/>
      <c r="Z13" s="11" t="s">
        <v>149</v>
      </c>
      <c r="AA13" s="11">
        <v>6.2</v>
      </c>
      <c r="AB13" s="11">
        <f>AA13*2</f>
        <v>12.4</v>
      </c>
      <c r="AC13" s="11"/>
      <c r="AD13" s="11">
        <f>AA13*15</f>
        <v>93</v>
      </c>
      <c r="AE13" s="11">
        <f>AB13*4+AD13*4</f>
        <v>421.6</v>
      </c>
    </row>
    <row r="14" spans="1:37" ht="17.100000000000001" customHeight="1">
      <c r="A14" s="29">
        <v>8</v>
      </c>
      <c r="B14" s="439"/>
      <c r="C14" s="44" t="s">
        <v>205</v>
      </c>
      <c r="D14" s="45"/>
      <c r="E14" s="48">
        <v>40</v>
      </c>
      <c r="F14" s="50" t="s">
        <v>175</v>
      </c>
      <c r="G14" s="52"/>
      <c r="H14" s="48">
        <v>10</v>
      </c>
      <c r="I14" s="85" t="s">
        <v>175</v>
      </c>
      <c r="J14" s="52"/>
      <c r="K14" s="105">
        <v>10</v>
      </c>
      <c r="L14" s="52"/>
      <c r="M14" s="52"/>
      <c r="N14" s="105"/>
      <c r="O14" s="53"/>
      <c r="P14" s="53"/>
      <c r="Q14" s="53"/>
      <c r="R14" s="50" t="s">
        <v>232</v>
      </c>
      <c r="S14" s="52"/>
      <c r="T14" s="48">
        <v>10</v>
      </c>
      <c r="U14" s="441"/>
      <c r="V14" s="54" t="s">
        <v>27</v>
      </c>
      <c r="W14" s="55" t="s">
        <v>151</v>
      </c>
      <c r="X14" s="43">
        <v>2.4</v>
      </c>
      <c r="Z14" s="56" t="s">
        <v>152</v>
      </c>
      <c r="AA14" s="11">
        <v>2</v>
      </c>
      <c r="AB14" s="57">
        <f>AA14*7</f>
        <v>14</v>
      </c>
      <c r="AC14" s="11">
        <f>AA14*5</f>
        <v>10</v>
      </c>
      <c r="AD14" s="11" t="s">
        <v>153</v>
      </c>
      <c r="AE14" s="58">
        <f>AB14*4+AC14*9</f>
        <v>146</v>
      </c>
    </row>
    <row r="15" spans="1:37" ht="17.100000000000001" customHeight="1">
      <c r="A15" s="29" t="s">
        <v>154</v>
      </c>
      <c r="B15" s="439"/>
      <c r="C15" s="59"/>
      <c r="D15" s="59"/>
      <c r="E15" s="53"/>
      <c r="F15" s="52" t="s">
        <v>207</v>
      </c>
      <c r="G15" s="52"/>
      <c r="H15" s="46">
        <v>3</v>
      </c>
      <c r="I15" s="85" t="s">
        <v>206</v>
      </c>
      <c r="J15" s="52"/>
      <c r="K15" s="46">
        <v>5</v>
      </c>
      <c r="L15" s="52"/>
      <c r="M15" s="52"/>
      <c r="N15" s="105"/>
      <c r="O15" s="53"/>
      <c r="P15" s="59"/>
      <c r="Q15" s="53"/>
      <c r="R15" s="85" t="s">
        <v>233</v>
      </c>
      <c r="S15" s="85" t="s">
        <v>179</v>
      </c>
      <c r="T15" s="48">
        <v>10</v>
      </c>
      <c r="U15" s="441"/>
      <c r="V15" s="41">
        <v>22.5</v>
      </c>
      <c r="W15" s="55" t="s">
        <v>155</v>
      </c>
      <c r="X15" s="43">
        <v>2.5</v>
      </c>
      <c r="Y15" s="8"/>
      <c r="Z15" s="7" t="s">
        <v>156</v>
      </c>
      <c r="AA15" s="11">
        <v>1.6</v>
      </c>
      <c r="AB15" s="11">
        <f>AA15*1</f>
        <v>1.6</v>
      </c>
      <c r="AC15" s="11" t="s">
        <v>153</v>
      </c>
      <c r="AD15" s="11">
        <f>AA15*5</f>
        <v>8</v>
      </c>
      <c r="AE15" s="11">
        <f>AB15*4+AD15*4</f>
        <v>38.4</v>
      </c>
    </row>
    <row r="16" spans="1:37" ht="17.100000000000001" customHeight="1">
      <c r="A16" s="444" t="s">
        <v>183</v>
      </c>
      <c r="B16" s="439"/>
      <c r="C16" s="59"/>
      <c r="D16" s="59"/>
      <c r="E16" s="53"/>
      <c r="F16" s="48"/>
      <c r="G16" s="48"/>
      <c r="H16" s="49"/>
      <c r="I16" s="52" t="s">
        <v>207</v>
      </c>
      <c r="J16" s="52"/>
      <c r="K16" s="49">
        <v>5</v>
      </c>
      <c r="L16" s="47"/>
      <c r="M16" s="48"/>
      <c r="N16" s="105"/>
      <c r="O16" s="53"/>
      <c r="P16" s="59"/>
      <c r="Q16" s="53"/>
      <c r="R16" s="50" t="s">
        <v>184</v>
      </c>
      <c r="S16" s="52"/>
      <c r="T16" s="49">
        <v>5</v>
      </c>
      <c r="U16" s="441"/>
      <c r="V16" s="54" t="s">
        <v>29</v>
      </c>
      <c r="W16" s="55" t="s">
        <v>159</v>
      </c>
      <c r="X16" s="43"/>
      <c r="Z16" s="7" t="s">
        <v>160</v>
      </c>
      <c r="AA16" s="11">
        <v>2.5</v>
      </c>
      <c r="AB16" s="11"/>
      <c r="AC16" s="11">
        <f>AA16*5</f>
        <v>12.5</v>
      </c>
      <c r="AD16" s="11" t="s">
        <v>153</v>
      </c>
      <c r="AE16" s="11">
        <f>AC16*9</f>
        <v>112.5</v>
      </c>
    </row>
    <row r="17" spans="1:37" ht="17.100000000000001" customHeight="1">
      <c r="A17" s="444"/>
      <c r="B17" s="439"/>
      <c r="C17" s="59"/>
      <c r="D17" s="59"/>
      <c r="E17" s="53"/>
      <c r="F17" s="53"/>
      <c r="G17" s="59"/>
      <c r="H17" s="53"/>
      <c r="I17" s="85" t="s">
        <v>193</v>
      </c>
      <c r="J17" s="52"/>
      <c r="K17" s="49">
        <v>3</v>
      </c>
      <c r="L17" s="48"/>
      <c r="M17" s="48"/>
      <c r="N17" s="51"/>
      <c r="O17" s="53"/>
      <c r="P17" s="59"/>
      <c r="Q17" s="53"/>
      <c r="R17" s="53"/>
      <c r="S17" s="59"/>
      <c r="T17" s="53"/>
      <c r="U17" s="441"/>
      <c r="V17" s="41">
        <v>28</v>
      </c>
      <c r="W17" s="65" t="s">
        <v>161</v>
      </c>
      <c r="X17" s="66"/>
      <c r="Y17" s="8"/>
      <c r="Z17" s="7" t="s">
        <v>162</v>
      </c>
      <c r="AD17" s="7">
        <f>AA17*15</f>
        <v>0</v>
      </c>
    </row>
    <row r="18" spans="1:37" ht="17.100000000000001" customHeight="1">
      <c r="A18" s="67" t="s">
        <v>163</v>
      </c>
      <c r="B18" s="68"/>
      <c r="C18" s="59"/>
      <c r="D18" s="59"/>
      <c r="E18" s="53"/>
      <c r="F18" s="53"/>
      <c r="G18" s="59"/>
      <c r="H18" s="53"/>
      <c r="I18" s="61" t="s">
        <v>234</v>
      </c>
      <c r="J18" s="59"/>
      <c r="K18" s="49">
        <v>1</v>
      </c>
      <c r="L18" s="47"/>
      <c r="M18" s="48"/>
      <c r="N18" s="51"/>
      <c r="O18" s="53"/>
      <c r="P18" s="59"/>
      <c r="Q18" s="53"/>
      <c r="R18" s="53"/>
      <c r="S18" s="59"/>
      <c r="T18" s="53"/>
      <c r="U18" s="441"/>
      <c r="V18" s="54" t="s">
        <v>164</v>
      </c>
      <c r="W18" s="69"/>
      <c r="X18" s="43"/>
      <c r="AB18" s="7">
        <f>SUM(AB13:AB17)</f>
        <v>28</v>
      </c>
      <c r="AC18" s="7">
        <f>SUM(AC13:AC17)</f>
        <v>22.5</v>
      </c>
      <c r="AD18" s="7">
        <f>SUM(AD13:AD17)</f>
        <v>101</v>
      </c>
      <c r="AE18" s="7">
        <f>AB18*4+AC18*9+AD18*4</f>
        <v>718.5</v>
      </c>
    </row>
    <row r="19" spans="1:37" ht="17.100000000000001" customHeight="1">
      <c r="A19" s="88"/>
      <c r="B19" s="89"/>
      <c r="C19" s="59"/>
      <c r="D19" s="59"/>
      <c r="E19" s="53"/>
      <c r="F19" s="53"/>
      <c r="G19" s="59"/>
      <c r="H19" s="53"/>
      <c r="I19" s="53"/>
      <c r="J19" s="59"/>
      <c r="K19" s="53"/>
      <c r="L19" s="53"/>
      <c r="M19" s="59"/>
      <c r="N19" s="53"/>
      <c r="O19" s="53"/>
      <c r="P19" s="59"/>
      <c r="Q19" s="53"/>
      <c r="R19" s="53"/>
      <c r="S19" s="59"/>
      <c r="T19" s="53"/>
      <c r="U19" s="448"/>
      <c r="V19" s="41">
        <v>718.5</v>
      </c>
      <c r="W19" s="90"/>
      <c r="X19" s="66"/>
      <c r="Y19" s="8"/>
      <c r="AB19" s="77">
        <f>AB18*4/AE18</f>
        <v>0.15588030619345861</v>
      </c>
      <c r="AC19" s="77">
        <f>AC18*9/AE18</f>
        <v>0.28183716075156579</v>
      </c>
      <c r="AD19" s="77">
        <f>AD18*4/AE18</f>
        <v>0.56228253305497566</v>
      </c>
    </row>
    <row r="20" spans="1:37" ht="20.100000000000001" customHeight="1">
      <c r="A20" s="21">
        <v>12</v>
      </c>
      <c r="B20" s="439"/>
      <c r="C20" s="82" t="str">
        <f>玉美彰化菜單ok!I13</f>
        <v>白飯</v>
      </c>
      <c r="D20" s="82" t="s">
        <v>165</v>
      </c>
      <c r="E20" s="82"/>
      <c r="F20" s="82" t="str">
        <f>玉美彰化菜單ok!I14</f>
        <v>洋蔥豬柳*</v>
      </c>
      <c r="G20" s="148" t="s">
        <v>167</v>
      </c>
      <c r="H20" s="82"/>
      <c r="I20" s="82" t="str">
        <f>玉美彰化菜單ok!I15</f>
        <v>金茸粉絲</v>
      </c>
      <c r="J20" s="92" t="s">
        <v>188</v>
      </c>
      <c r="K20" s="91"/>
      <c r="L20" s="82" t="str">
        <f>玉美彰化菜單ok!I16</f>
        <v>田園四色</v>
      </c>
      <c r="M20" s="148" t="s">
        <v>188</v>
      </c>
      <c r="N20" s="82"/>
      <c r="O20" s="82" t="str">
        <f>玉美彰化菜單ok!I17</f>
        <v>深色蔬菜</v>
      </c>
      <c r="P20" s="82" t="s">
        <v>168</v>
      </c>
      <c r="Q20" s="82"/>
      <c r="R20" s="82" t="str">
        <f>玉美彰化菜單ok!I19</f>
        <v>一品冬瓜湯</v>
      </c>
      <c r="S20" s="82" t="s">
        <v>167</v>
      </c>
      <c r="T20" s="91"/>
      <c r="U20" s="447"/>
      <c r="V20" s="26" t="s">
        <v>28</v>
      </c>
      <c r="W20" s="27" t="s">
        <v>142</v>
      </c>
      <c r="X20" s="28">
        <v>6.1</v>
      </c>
      <c r="AB20" s="7" t="s">
        <v>143</v>
      </c>
      <c r="AC20" s="7" t="s">
        <v>144</v>
      </c>
      <c r="AD20" s="7" t="s">
        <v>145</v>
      </c>
      <c r="AE20" s="7" t="s">
        <v>146</v>
      </c>
      <c r="AG20" s="11"/>
    </row>
    <row r="21" spans="1:37" ht="17.100000000000001" customHeight="1">
      <c r="A21" s="29" t="s">
        <v>147</v>
      </c>
      <c r="B21" s="439"/>
      <c r="C21" s="146" t="s">
        <v>169</v>
      </c>
      <c r="D21" s="147"/>
      <c r="E21" s="34">
        <v>120</v>
      </c>
      <c r="F21" s="231" t="s">
        <v>248</v>
      </c>
      <c r="G21" s="231"/>
      <c r="H21" s="199">
        <v>60</v>
      </c>
      <c r="I21" s="36" t="s">
        <v>174</v>
      </c>
      <c r="J21" s="38"/>
      <c r="K21" s="34">
        <v>20</v>
      </c>
      <c r="L21" s="36" t="s">
        <v>236</v>
      </c>
      <c r="M21" s="38"/>
      <c r="N21" s="34">
        <v>35</v>
      </c>
      <c r="O21" s="39" t="s">
        <v>173</v>
      </c>
      <c r="P21" s="40"/>
      <c r="Q21" s="141">
        <v>100</v>
      </c>
      <c r="R21" s="36" t="s">
        <v>204</v>
      </c>
      <c r="S21" s="38"/>
      <c r="T21" s="34">
        <v>35</v>
      </c>
      <c r="U21" s="450"/>
      <c r="V21" s="41">
        <v>102</v>
      </c>
      <c r="W21" s="42" t="s">
        <v>148</v>
      </c>
      <c r="X21" s="43">
        <v>2</v>
      </c>
      <c r="Y21" s="8"/>
      <c r="Z21" s="11" t="s">
        <v>149</v>
      </c>
      <c r="AA21" s="11">
        <v>6.1</v>
      </c>
      <c r="AB21" s="11">
        <f>AA21*2</f>
        <v>12.2</v>
      </c>
      <c r="AC21" s="11"/>
      <c r="AD21" s="11">
        <f>AA21*15</f>
        <v>91.5</v>
      </c>
      <c r="AE21" s="11">
        <f>AB21*4+AD21*4</f>
        <v>414.8</v>
      </c>
      <c r="AF21" s="11"/>
      <c r="AG21" s="11"/>
      <c r="AH21" s="11"/>
      <c r="AI21" s="11"/>
      <c r="AJ21" s="11"/>
      <c r="AK21" s="11"/>
    </row>
    <row r="22" spans="1:37" ht="17.100000000000001" customHeight="1">
      <c r="A22" s="29">
        <v>9</v>
      </c>
      <c r="B22" s="439"/>
      <c r="C22" s="44"/>
      <c r="D22" s="45"/>
      <c r="E22" s="46"/>
      <c r="F22" s="232" t="s">
        <v>175</v>
      </c>
      <c r="G22" s="233"/>
      <c r="H22" s="201">
        <v>10</v>
      </c>
      <c r="I22" s="85" t="s">
        <v>237</v>
      </c>
      <c r="J22" s="52"/>
      <c r="K22" s="48">
        <v>10</v>
      </c>
      <c r="L22" s="50" t="s">
        <v>177</v>
      </c>
      <c r="M22" s="52"/>
      <c r="N22" s="48">
        <v>20</v>
      </c>
      <c r="O22" s="53"/>
      <c r="P22" s="53"/>
      <c r="Q22" s="108"/>
      <c r="R22" s="85" t="s">
        <v>199</v>
      </c>
      <c r="S22" s="52"/>
      <c r="T22" s="48">
        <v>10</v>
      </c>
      <c r="U22" s="450"/>
      <c r="V22" s="54" t="s">
        <v>27</v>
      </c>
      <c r="W22" s="55" t="s">
        <v>151</v>
      </c>
      <c r="X22" s="43">
        <v>2.1</v>
      </c>
      <c r="Z22" s="56" t="s">
        <v>152</v>
      </c>
      <c r="AA22" s="11">
        <v>2</v>
      </c>
      <c r="AB22" s="57">
        <f>AA22*7</f>
        <v>14</v>
      </c>
      <c r="AC22" s="11">
        <f>AA22*5</f>
        <v>10</v>
      </c>
      <c r="AD22" s="11" t="s">
        <v>153</v>
      </c>
      <c r="AE22" s="58">
        <f>AB22*4+AC22*9</f>
        <v>146</v>
      </c>
      <c r="AF22" s="56"/>
      <c r="AG22" s="11"/>
      <c r="AH22" s="57"/>
      <c r="AI22" s="11"/>
      <c r="AJ22" s="11"/>
      <c r="AK22" s="58"/>
    </row>
    <row r="23" spans="1:37" ht="17.100000000000001" customHeight="1">
      <c r="A23" s="29" t="s">
        <v>154</v>
      </c>
      <c r="B23" s="439"/>
      <c r="C23" s="59"/>
      <c r="D23" s="59"/>
      <c r="E23" s="46"/>
      <c r="F23" s="234" t="s">
        <v>251</v>
      </c>
      <c r="G23" s="233"/>
      <c r="H23" s="201">
        <v>5</v>
      </c>
      <c r="I23" s="85" t="s">
        <v>206</v>
      </c>
      <c r="J23" s="52"/>
      <c r="K23" s="48">
        <v>7</v>
      </c>
      <c r="L23" s="85" t="s">
        <v>238</v>
      </c>
      <c r="M23" s="52"/>
      <c r="N23" s="48">
        <v>20</v>
      </c>
      <c r="O23" s="53"/>
      <c r="P23" s="59"/>
      <c r="Q23" s="108"/>
      <c r="R23" s="85" t="s">
        <v>239</v>
      </c>
      <c r="S23" s="52"/>
      <c r="T23" s="150">
        <v>3</v>
      </c>
      <c r="U23" s="450"/>
      <c r="V23" s="41">
        <v>22.5</v>
      </c>
      <c r="W23" s="55" t="s">
        <v>155</v>
      </c>
      <c r="X23" s="43">
        <v>2.5</v>
      </c>
      <c r="Y23" s="8"/>
      <c r="Z23" s="7" t="s">
        <v>156</v>
      </c>
      <c r="AA23" s="11">
        <v>2.1</v>
      </c>
      <c r="AB23" s="11">
        <f>AA23*1</f>
        <v>2.1</v>
      </c>
      <c r="AC23" s="11" t="s">
        <v>153</v>
      </c>
      <c r="AD23" s="11">
        <f>AA23*5</f>
        <v>10.5</v>
      </c>
      <c r="AE23" s="11">
        <f>AB23*4+AD23*4</f>
        <v>50.4</v>
      </c>
      <c r="AG23" s="11"/>
      <c r="AH23" s="11"/>
      <c r="AI23" s="11"/>
      <c r="AJ23" s="11"/>
      <c r="AK23" s="11"/>
    </row>
    <row r="24" spans="1:37" ht="17.100000000000001" customHeight="1">
      <c r="A24" s="444" t="s">
        <v>197</v>
      </c>
      <c r="B24" s="439"/>
      <c r="C24" s="47"/>
      <c r="D24" s="48"/>
      <c r="E24" s="46"/>
      <c r="F24" s="47"/>
      <c r="G24" s="48"/>
      <c r="H24" s="149"/>
      <c r="I24" s="50" t="s">
        <v>228</v>
      </c>
      <c r="J24" s="52"/>
      <c r="K24" s="48">
        <v>5</v>
      </c>
      <c r="L24" s="50" t="s">
        <v>184</v>
      </c>
      <c r="M24" s="52"/>
      <c r="N24" s="46">
        <v>5</v>
      </c>
      <c r="O24" s="53"/>
      <c r="P24" s="59"/>
      <c r="Q24" s="108"/>
      <c r="R24" s="47" t="s">
        <v>212</v>
      </c>
      <c r="S24" s="48"/>
      <c r="T24" s="151">
        <v>1</v>
      </c>
      <c r="U24" s="450"/>
      <c r="V24" s="54" t="s">
        <v>29</v>
      </c>
      <c r="W24" s="55" t="s">
        <v>159</v>
      </c>
      <c r="X24" s="43"/>
      <c r="Z24" s="7" t="s">
        <v>160</v>
      </c>
      <c r="AA24" s="11">
        <v>2.5</v>
      </c>
      <c r="AB24" s="11"/>
      <c r="AC24" s="11">
        <f>AA24*5</f>
        <v>12.5</v>
      </c>
      <c r="AD24" s="11" t="s">
        <v>153</v>
      </c>
      <c r="AE24" s="11">
        <f>AC24*9</f>
        <v>112.5</v>
      </c>
      <c r="AG24" s="11"/>
      <c r="AH24" s="11"/>
      <c r="AI24" s="11"/>
      <c r="AJ24" s="11"/>
      <c r="AK24" s="11"/>
    </row>
    <row r="25" spans="1:37" ht="17.100000000000001" customHeight="1">
      <c r="A25" s="444"/>
      <c r="B25" s="439"/>
      <c r="C25" s="47"/>
      <c r="D25" s="48"/>
      <c r="E25" s="97"/>
      <c r="F25" s="53"/>
      <c r="G25" s="59"/>
      <c r="H25" s="149"/>
      <c r="I25" s="85" t="s">
        <v>184</v>
      </c>
      <c r="J25" s="52"/>
      <c r="K25" s="48">
        <v>5</v>
      </c>
      <c r="L25" s="52"/>
      <c r="M25" s="52"/>
      <c r="N25" s="46"/>
      <c r="O25" s="53"/>
      <c r="P25" s="59"/>
      <c r="Q25" s="108"/>
      <c r="R25" s="47"/>
      <c r="S25" s="48"/>
      <c r="T25" s="152"/>
      <c r="U25" s="450"/>
      <c r="V25" s="41">
        <v>28.3</v>
      </c>
      <c r="W25" s="65" t="s">
        <v>161</v>
      </c>
      <c r="X25" s="43"/>
      <c r="Y25" s="8"/>
      <c r="Z25" s="7" t="s">
        <v>162</v>
      </c>
      <c r="AD25" s="7">
        <f>AA25*15</f>
        <v>0</v>
      </c>
      <c r="AG25" s="11"/>
    </row>
    <row r="26" spans="1:37" ht="17.100000000000001" customHeight="1">
      <c r="A26" s="67" t="s">
        <v>163</v>
      </c>
      <c r="B26" s="68"/>
      <c r="C26" s="53"/>
      <c r="D26" s="59"/>
      <c r="E26" s="53"/>
      <c r="F26" s="53"/>
      <c r="G26" s="59"/>
      <c r="H26" s="108"/>
      <c r="I26" s="153" t="s">
        <v>240</v>
      </c>
      <c r="J26" s="154"/>
      <c r="K26" s="48">
        <v>3</v>
      </c>
      <c r="L26" s="84"/>
      <c r="M26" s="59"/>
      <c r="N26" s="46"/>
      <c r="O26" s="53"/>
      <c r="P26" s="59"/>
      <c r="Q26" s="108"/>
      <c r="R26" s="109"/>
      <c r="S26" s="110"/>
      <c r="T26" s="109"/>
      <c r="U26" s="450"/>
      <c r="V26" s="54" t="s">
        <v>164</v>
      </c>
      <c r="W26" s="69"/>
      <c r="X26" s="43"/>
      <c r="AB26" s="7">
        <f>SUM(AB21:AB25)</f>
        <v>28.3</v>
      </c>
      <c r="AC26" s="7">
        <f>SUM(AC21:AC25)</f>
        <v>22.5</v>
      </c>
      <c r="AD26" s="7">
        <f>SUM(AD21:AD25)</f>
        <v>102</v>
      </c>
      <c r="AE26" s="7">
        <f>AB26*4+AC26*9+AD26*4</f>
        <v>723.7</v>
      </c>
      <c r="AG26" s="11"/>
    </row>
    <row r="27" spans="1:37" ht="17.100000000000001" customHeight="1" thickBot="1">
      <c r="A27" s="106"/>
      <c r="B27" s="107"/>
      <c r="C27" s="59"/>
      <c r="D27" s="59"/>
      <c r="E27" s="53"/>
      <c r="F27" s="53"/>
      <c r="G27" s="59"/>
      <c r="H27" s="108"/>
      <c r="I27" s="155"/>
      <c r="J27" s="111"/>
      <c r="K27" s="155"/>
      <c r="L27" s="84"/>
      <c r="M27" s="59"/>
      <c r="N27" s="46"/>
      <c r="O27" s="53"/>
      <c r="P27" s="59"/>
      <c r="Q27" s="108"/>
      <c r="R27" s="155"/>
      <c r="S27" s="110"/>
      <c r="T27" s="155"/>
      <c r="U27" s="451"/>
      <c r="V27" s="41">
        <v>723.7</v>
      </c>
      <c r="W27" s="75"/>
      <c r="X27" s="43"/>
      <c r="Y27" s="8"/>
      <c r="AB27" s="77">
        <f>AB26*4/AE26</f>
        <v>0.15641840541660909</v>
      </c>
      <c r="AC27" s="77">
        <f>AC26*9/AE26</f>
        <v>0.27981207682741466</v>
      </c>
      <c r="AD27" s="77">
        <f>AD26*4/AE26</f>
        <v>0.56376951775597617</v>
      </c>
      <c r="AG27" s="11"/>
      <c r="AH27" s="77"/>
      <c r="AI27" s="77"/>
      <c r="AJ27" s="77"/>
    </row>
    <row r="28" spans="1:37" ht="20.100000000000001" customHeight="1">
      <c r="A28" s="21">
        <v>12</v>
      </c>
      <c r="B28" s="439"/>
      <c r="C28" s="82" t="str">
        <f>玉美彰化菜單ok!M13</f>
        <v>燕麥飯</v>
      </c>
      <c r="D28" s="82" t="s">
        <v>165</v>
      </c>
      <c r="E28" s="82"/>
      <c r="F28" s="82" t="str">
        <f>玉美彰化菜單ok!M14</f>
        <v>海苔炸雞(炸)</v>
      </c>
      <c r="G28" s="148" t="s">
        <v>200</v>
      </c>
      <c r="H28" s="82"/>
      <c r="I28" s="82" t="str">
        <f>玉美彰化菜單ok!M15</f>
        <v>五香肉燥(豆)</v>
      </c>
      <c r="J28" s="156" t="s">
        <v>167</v>
      </c>
      <c r="K28" s="157"/>
      <c r="L28" s="82" t="str">
        <f>玉美彰化菜單ok!M16</f>
        <v>雲茸肉絲</v>
      </c>
      <c r="M28" s="82" t="s">
        <v>188</v>
      </c>
      <c r="N28" s="82"/>
      <c r="O28" s="82" t="str">
        <f>玉美彰化菜單ok!M17</f>
        <v>淺色蔬菜</v>
      </c>
      <c r="P28" s="82" t="s">
        <v>168</v>
      </c>
      <c r="Q28" s="82"/>
      <c r="R28" s="82" t="str">
        <f>玉美彰化菜單ok!M19</f>
        <v>刺瓜鮮菇湯</v>
      </c>
      <c r="S28" s="82" t="s">
        <v>167</v>
      </c>
      <c r="T28" s="157"/>
      <c r="U28" s="447"/>
      <c r="V28" s="26" t="s">
        <v>28</v>
      </c>
      <c r="W28" s="27" t="s">
        <v>142</v>
      </c>
      <c r="X28" s="113">
        <v>6</v>
      </c>
      <c r="AB28" s="7" t="s">
        <v>143</v>
      </c>
      <c r="AC28" s="7" t="s">
        <v>144</v>
      </c>
      <c r="AD28" s="7" t="s">
        <v>145</v>
      </c>
      <c r="AE28" s="7" t="s">
        <v>146</v>
      </c>
      <c r="AG28" s="11"/>
    </row>
    <row r="29" spans="1:37" ht="17.100000000000001" customHeight="1">
      <c r="A29" s="29" t="s">
        <v>147</v>
      </c>
      <c r="B29" s="439"/>
      <c r="C29" s="146" t="s">
        <v>169</v>
      </c>
      <c r="D29" s="147"/>
      <c r="E29" s="32">
        <v>80</v>
      </c>
      <c r="F29" s="36" t="s">
        <v>241</v>
      </c>
      <c r="G29" s="38"/>
      <c r="H29" s="34">
        <v>50</v>
      </c>
      <c r="I29" s="36" t="s">
        <v>242</v>
      </c>
      <c r="J29" s="140" t="s">
        <v>179</v>
      </c>
      <c r="K29" s="34">
        <v>30</v>
      </c>
      <c r="L29" s="36" t="s">
        <v>192</v>
      </c>
      <c r="M29" s="38"/>
      <c r="N29" s="34">
        <v>50</v>
      </c>
      <c r="O29" s="39" t="s">
        <v>173</v>
      </c>
      <c r="P29" s="40"/>
      <c r="Q29" s="35">
        <v>100</v>
      </c>
      <c r="R29" s="36" t="s">
        <v>214</v>
      </c>
      <c r="S29" s="38"/>
      <c r="T29" s="34">
        <v>40</v>
      </c>
      <c r="U29" s="441"/>
      <c r="V29" s="41">
        <v>100</v>
      </c>
      <c r="W29" s="42" t="s">
        <v>148</v>
      </c>
      <c r="X29" s="117">
        <v>2</v>
      </c>
      <c r="Y29" s="8"/>
      <c r="Z29" s="11" t="s">
        <v>149</v>
      </c>
      <c r="AA29" s="11">
        <v>6</v>
      </c>
      <c r="AB29" s="11">
        <f>AA29*2</f>
        <v>12</v>
      </c>
      <c r="AC29" s="11"/>
      <c r="AD29" s="11">
        <f>AA29*15</f>
        <v>90</v>
      </c>
      <c r="AE29" s="11">
        <f>AB29*4+AD29*4</f>
        <v>408</v>
      </c>
      <c r="AF29" s="11"/>
      <c r="AG29" s="11"/>
      <c r="AH29" s="11"/>
      <c r="AI29" s="11"/>
      <c r="AJ29" s="11"/>
      <c r="AK29" s="11"/>
    </row>
    <row r="30" spans="1:37" ht="17.100000000000001" customHeight="1">
      <c r="A30" s="29">
        <v>10</v>
      </c>
      <c r="B30" s="439"/>
      <c r="C30" s="44" t="s">
        <v>36</v>
      </c>
      <c r="D30" s="45"/>
      <c r="E30" s="46">
        <v>40</v>
      </c>
      <c r="F30" s="50" t="s">
        <v>243</v>
      </c>
      <c r="G30" s="52"/>
      <c r="H30" s="46">
        <v>0.1</v>
      </c>
      <c r="I30" s="50" t="s">
        <v>206</v>
      </c>
      <c r="J30" s="52"/>
      <c r="K30" s="48">
        <v>10</v>
      </c>
      <c r="L30" s="85" t="s">
        <v>244</v>
      </c>
      <c r="M30" s="52"/>
      <c r="N30" s="48">
        <v>5</v>
      </c>
      <c r="O30" s="53"/>
      <c r="P30" s="53"/>
      <c r="Q30" s="53"/>
      <c r="R30" s="85" t="s">
        <v>245</v>
      </c>
      <c r="S30" s="52"/>
      <c r="T30" s="48">
        <v>5</v>
      </c>
      <c r="U30" s="441"/>
      <c r="V30" s="54" t="s">
        <v>27</v>
      </c>
      <c r="W30" s="55" t="s">
        <v>151</v>
      </c>
      <c r="X30" s="117">
        <v>2</v>
      </c>
      <c r="Z30" s="56" t="s">
        <v>152</v>
      </c>
      <c r="AA30" s="11">
        <v>2</v>
      </c>
      <c r="AB30" s="57">
        <f>AA30*7</f>
        <v>14</v>
      </c>
      <c r="AC30" s="11">
        <f>AA30*5</f>
        <v>10</v>
      </c>
      <c r="AD30" s="11" t="s">
        <v>153</v>
      </c>
      <c r="AE30" s="58">
        <f>AB30*4+AC30*9</f>
        <v>146</v>
      </c>
      <c r="AF30" s="56"/>
      <c r="AG30" s="11"/>
      <c r="AH30" s="57"/>
      <c r="AI30" s="11"/>
      <c r="AJ30" s="11"/>
      <c r="AK30" s="58"/>
    </row>
    <row r="31" spans="1:37" ht="17.100000000000001" customHeight="1">
      <c r="A31" s="29" t="s">
        <v>154</v>
      </c>
      <c r="B31" s="439"/>
      <c r="C31" s="59"/>
      <c r="D31" s="59"/>
      <c r="E31" s="53"/>
      <c r="F31" s="52"/>
      <c r="G31" s="52"/>
      <c r="H31" s="46"/>
      <c r="I31" s="50" t="s">
        <v>246</v>
      </c>
      <c r="J31" s="52"/>
      <c r="K31" s="48">
        <v>1</v>
      </c>
      <c r="L31" s="50" t="s">
        <v>228</v>
      </c>
      <c r="M31" s="52"/>
      <c r="N31" s="48">
        <v>5</v>
      </c>
      <c r="O31" s="53"/>
      <c r="P31" s="59"/>
      <c r="Q31" s="53"/>
      <c r="R31" s="50" t="s">
        <v>247</v>
      </c>
      <c r="S31" s="50"/>
      <c r="T31" s="48">
        <v>3</v>
      </c>
      <c r="U31" s="441"/>
      <c r="V31" s="41">
        <v>22.5</v>
      </c>
      <c r="W31" s="55" t="s">
        <v>155</v>
      </c>
      <c r="X31" s="117">
        <v>2.5</v>
      </c>
      <c r="Y31" s="8"/>
      <c r="Z31" s="7" t="s">
        <v>156</v>
      </c>
      <c r="AA31" s="11">
        <v>2</v>
      </c>
      <c r="AB31" s="11">
        <f>AA31*1</f>
        <v>2</v>
      </c>
      <c r="AC31" s="11" t="s">
        <v>153</v>
      </c>
      <c r="AD31" s="11">
        <f>AA31*5</f>
        <v>10</v>
      </c>
      <c r="AE31" s="11">
        <f>AB31*4+AD31*4</f>
        <v>48</v>
      </c>
      <c r="AG31" s="11"/>
      <c r="AH31" s="11"/>
      <c r="AI31" s="11"/>
      <c r="AJ31" s="11"/>
      <c r="AK31" s="11"/>
    </row>
    <row r="32" spans="1:37" ht="17.100000000000001" customHeight="1">
      <c r="A32" s="444" t="s">
        <v>210</v>
      </c>
      <c r="B32" s="439"/>
      <c r="C32" s="59"/>
      <c r="D32" s="59"/>
      <c r="E32" s="53"/>
      <c r="F32" s="50"/>
      <c r="G32" s="50"/>
      <c r="H32" s="48"/>
      <c r="I32" s="48"/>
      <c r="J32" s="48"/>
      <c r="K32" s="48"/>
      <c r="L32" s="85" t="s">
        <v>184</v>
      </c>
      <c r="M32" s="52"/>
      <c r="N32" s="48">
        <v>5</v>
      </c>
      <c r="O32" s="53"/>
      <c r="P32" s="59"/>
      <c r="Q32" s="53"/>
      <c r="R32" s="52"/>
      <c r="S32" s="52"/>
      <c r="T32" s="47"/>
      <c r="U32" s="441"/>
      <c r="V32" s="54" t="s">
        <v>29</v>
      </c>
      <c r="W32" s="55" t="s">
        <v>159</v>
      </c>
      <c r="X32" s="117"/>
      <c r="Z32" s="7" t="s">
        <v>160</v>
      </c>
      <c r="AA32" s="11">
        <v>2.5</v>
      </c>
      <c r="AB32" s="11"/>
      <c r="AC32" s="11">
        <f>AA32*5</f>
        <v>12.5</v>
      </c>
      <c r="AD32" s="11" t="s">
        <v>153</v>
      </c>
      <c r="AE32" s="11">
        <f>AC32*9</f>
        <v>112.5</v>
      </c>
      <c r="AG32" s="11"/>
      <c r="AH32" s="11"/>
      <c r="AI32" s="11"/>
      <c r="AJ32" s="11"/>
      <c r="AK32" s="11"/>
    </row>
    <row r="33" spans="1:33" ht="17.100000000000001" customHeight="1">
      <c r="A33" s="444"/>
      <c r="B33" s="439"/>
      <c r="C33" s="59"/>
      <c r="D33" s="59"/>
      <c r="E33" s="53"/>
      <c r="F33" s="50"/>
      <c r="G33" s="52"/>
      <c r="H33" s="48"/>
      <c r="I33" s="47"/>
      <c r="J33" s="48"/>
      <c r="K33" s="46"/>
      <c r="L33" s="85" t="s">
        <v>208</v>
      </c>
      <c r="M33" s="52"/>
      <c r="N33" s="46">
        <v>2</v>
      </c>
      <c r="O33" s="53"/>
      <c r="P33" s="59"/>
      <c r="Q33" s="53"/>
      <c r="R33" s="47"/>
      <c r="S33" s="48"/>
      <c r="T33" s="48"/>
      <c r="U33" s="441"/>
      <c r="V33" s="41">
        <v>28</v>
      </c>
      <c r="W33" s="65" t="s">
        <v>161</v>
      </c>
      <c r="X33" s="117"/>
      <c r="Y33" s="8"/>
      <c r="Z33" s="7" t="s">
        <v>162</v>
      </c>
      <c r="AD33" s="7">
        <f>AA33*15</f>
        <v>0</v>
      </c>
      <c r="AG33" s="11"/>
    </row>
    <row r="34" spans="1:33" ht="17.100000000000001" customHeight="1">
      <c r="A34" s="67" t="s">
        <v>163</v>
      </c>
      <c r="B34" s="68"/>
      <c r="C34" s="59"/>
      <c r="D34" s="59"/>
      <c r="E34" s="53"/>
      <c r="F34" s="85"/>
      <c r="G34" s="52"/>
      <c r="H34" s="48"/>
      <c r="I34" s="53"/>
      <c r="J34" s="59"/>
      <c r="K34" s="53"/>
      <c r="L34" s="50"/>
      <c r="M34" s="52"/>
      <c r="N34" s="49"/>
      <c r="O34" s="53"/>
      <c r="P34" s="59"/>
      <c r="Q34" s="53"/>
      <c r="R34" s="48"/>
      <c r="S34" s="48"/>
      <c r="T34" s="48"/>
      <c r="U34" s="441"/>
      <c r="V34" s="54" t="s">
        <v>164</v>
      </c>
      <c r="W34" s="69"/>
      <c r="X34" s="117"/>
      <c r="AB34" s="7">
        <f>SUM(AB29:AB33)</f>
        <v>28</v>
      </c>
      <c r="AC34" s="7">
        <f>SUM(AC29:AC33)</f>
        <v>22.5</v>
      </c>
      <c r="AD34" s="7">
        <f>SUM(AD29:AD33)</f>
        <v>100</v>
      </c>
      <c r="AE34" s="7">
        <f>AB34*4+AC34*9+AD34*4</f>
        <v>714.5</v>
      </c>
      <c r="AG34" s="11"/>
    </row>
    <row r="35" spans="1:33" ht="17.100000000000001" customHeight="1">
      <c r="A35" s="88"/>
      <c r="B35" s="89"/>
      <c r="C35" s="59"/>
      <c r="D35" s="59"/>
      <c r="E35" s="53"/>
      <c r="F35" s="53"/>
      <c r="G35" s="59"/>
      <c r="H35" s="53"/>
      <c r="I35" s="53"/>
      <c r="J35" s="59"/>
      <c r="K35" s="53"/>
      <c r="L35" s="53"/>
      <c r="M35" s="59"/>
      <c r="N35" s="53"/>
      <c r="O35" s="53"/>
      <c r="P35" s="59"/>
      <c r="Q35" s="53"/>
      <c r="R35" s="53"/>
      <c r="S35" s="59"/>
      <c r="T35" s="53"/>
      <c r="U35" s="448"/>
      <c r="V35" s="41">
        <v>714.5</v>
      </c>
      <c r="W35" s="90"/>
      <c r="X35" s="117"/>
      <c r="Y35" s="8"/>
      <c r="AB35" s="77">
        <f>AB34*4/AE34</f>
        <v>0.15675297410776767</v>
      </c>
      <c r="AC35" s="77">
        <f>AC34*9/AE34</f>
        <v>0.28341497550734779</v>
      </c>
      <c r="AD35" s="77">
        <f>AD34*4/AE34</f>
        <v>0.55983205038488448</v>
      </c>
    </row>
    <row r="36" spans="1:33" ht="20.100000000000001" customHeight="1">
      <c r="A36" s="21">
        <v>12</v>
      </c>
      <c r="B36" s="439"/>
      <c r="C36" s="78" t="str">
        <f>玉美彰化菜單ok!Q13</f>
        <v>古早味雞肉飯</v>
      </c>
      <c r="D36" s="78" t="s">
        <v>188</v>
      </c>
      <c r="E36" s="78"/>
      <c r="F36" s="203" t="str">
        <f>玉美彰化菜單ok!Q14</f>
        <v>骰子豬</v>
      </c>
      <c r="G36" s="81" t="s">
        <v>167</v>
      </c>
      <c r="H36" s="78"/>
      <c r="I36" s="78" t="str">
        <f>玉美彰化菜單ok!Q15</f>
        <v>大阪燒高麗</v>
      </c>
      <c r="J36" s="81" t="s">
        <v>167</v>
      </c>
      <c r="K36" s="78"/>
      <c r="L36" s="78" t="str">
        <f>玉美彰化菜單ok!Q16</f>
        <v>烤地瓜薯條</v>
      </c>
      <c r="M36" s="81" t="s">
        <v>187</v>
      </c>
      <c r="N36" s="78"/>
      <c r="O36" s="78" t="str">
        <f>玉美彰化菜單ok!Q17</f>
        <v>深色蔬菜</v>
      </c>
      <c r="P36" s="78" t="s">
        <v>168</v>
      </c>
      <c r="Q36" s="78"/>
      <c r="R36" s="78" t="str">
        <f>玉美彰化菜單ok!Q19</f>
        <v>麻油鮑菇麵線湯</v>
      </c>
      <c r="S36" s="78" t="s">
        <v>167</v>
      </c>
      <c r="T36" s="78"/>
      <c r="U36" s="447"/>
      <c r="V36" s="26" t="s">
        <v>28</v>
      </c>
      <c r="W36" s="27" t="s">
        <v>142</v>
      </c>
      <c r="X36" s="123">
        <v>6.2</v>
      </c>
      <c r="AB36" s="7" t="s">
        <v>143</v>
      </c>
      <c r="AC36" s="7" t="s">
        <v>144</v>
      </c>
      <c r="AD36" s="7" t="s">
        <v>145</v>
      </c>
      <c r="AE36" s="7" t="s">
        <v>146</v>
      </c>
    </row>
    <row r="37" spans="1:33" ht="17.100000000000001" customHeight="1">
      <c r="A37" s="29" t="s">
        <v>147</v>
      </c>
      <c r="B37" s="439"/>
      <c r="C37" s="198" t="s">
        <v>169</v>
      </c>
      <c r="D37" s="199"/>
      <c r="E37" s="199">
        <v>90</v>
      </c>
      <c r="F37" s="36" t="s">
        <v>235</v>
      </c>
      <c r="G37" s="38"/>
      <c r="H37" s="34">
        <v>55</v>
      </c>
      <c r="I37" s="140" t="s">
        <v>174</v>
      </c>
      <c r="J37" s="38"/>
      <c r="K37" s="34">
        <v>60</v>
      </c>
      <c r="L37" s="36" t="s">
        <v>249</v>
      </c>
      <c r="M37" s="36"/>
      <c r="N37" s="34">
        <v>55</v>
      </c>
      <c r="O37" s="39" t="s">
        <v>173</v>
      </c>
      <c r="P37" s="158"/>
      <c r="Q37" s="159">
        <v>100</v>
      </c>
      <c r="R37" s="36" t="s">
        <v>171</v>
      </c>
      <c r="S37" s="38"/>
      <c r="T37" s="34">
        <v>20</v>
      </c>
      <c r="U37" s="450"/>
      <c r="V37" s="41">
        <v>103.5</v>
      </c>
      <c r="W37" s="42" t="s">
        <v>148</v>
      </c>
      <c r="X37" s="117">
        <v>2</v>
      </c>
      <c r="Y37" s="8"/>
      <c r="Z37" s="11" t="s">
        <v>149</v>
      </c>
      <c r="AA37" s="11">
        <v>6.2</v>
      </c>
      <c r="AB37" s="11">
        <f>AA37*2</f>
        <v>12.4</v>
      </c>
      <c r="AC37" s="11"/>
      <c r="AD37" s="11">
        <f>AA37*15</f>
        <v>93</v>
      </c>
      <c r="AE37" s="11">
        <f>AB37*4+AD37*4</f>
        <v>421.6</v>
      </c>
    </row>
    <row r="38" spans="1:33" ht="17.100000000000001" customHeight="1">
      <c r="A38" s="29">
        <v>11</v>
      </c>
      <c r="B38" s="439"/>
      <c r="C38" s="200" t="s">
        <v>325</v>
      </c>
      <c r="D38" s="201"/>
      <c r="E38" s="201">
        <v>15</v>
      </c>
      <c r="F38" s="85" t="s">
        <v>175</v>
      </c>
      <c r="G38" s="52"/>
      <c r="H38" s="149">
        <v>20</v>
      </c>
      <c r="I38" s="50" t="s">
        <v>198</v>
      </c>
      <c r="J38" s="52"/>
      <c r="K38" s="48">
        <v>10</v>
      </c>
      <c r="L38" s="47"/>
      <c r="M38" s="48"/>
      <c r="N38" s="48"/>
      <c r="O38" s="109"/>
      <c r="P38" s="109"/>
      <c r="Q38" s="109"/>
      <c r="R38" s="85" t="s">
        <v>174</v>
      </c>
      <c r="S38" s="52"/>
      <c r="T38" s="48">
        <v>20</v>
      </c>
      <c r="U38" s="450"/>
      <c r="V38" s="54" t="s">
        <v>27</v>
      </c>
      <c r="W38" s="55" t="s">
        <v>151</v>
      </c>
      <c r="X38" s="117">
        <v>2.1</v>
      </c>
      <c r="Z38" s="56" t="s">
        <v>152</v>
      </c>
      <c r="AA38" s="11">
        <v>2</v>
      </c>
      <c r="AB38" s="57">
        <f>AA38*7</f>
        <v>14</v>
      </c>
      <c r="AC38" s="11">
        <f>AA38*5</f>
        <v>10</v>
      </c>
      <c r="AD38" s="11" t="s">
        <v>153</v>
      </c>
      <c r="AE38" s="58">
        <f>AB38*4+AC38*9</f>
        <v>146</v>
      </c>
    </row>
    <row r="39" spans="1:33" ht="17.100000000000001" customHeight="1">
      <c r="A39" s="29" t="s">
        <v>154</v>
      </c>
      <c r="B39" s="439"/>
      <c r="C39" s="200" t="s">
        <v>326</v>
      </c>
      <c r="D39" s="201"/>
      <c r="E39" s="201">
        <v>5</v>
      </c>
      <c r="F39" s="47" t="s">
        <v>219</v>
      </c>
      <c r="G39" s="48"/>
      <c r="H39" s="149">
        <v>5</v>
      </c>
      <c r="I39" s="50" t="s">
        <v>184</v>
      </c>
      <c r="J39" s="52"/>
      <c r="K39" s="46">
        <v>5</v>
      </c>
      <c r="L39" s="47"/>
      <c r="M39" s="48"/>
      <c r="N39" s="48"/>
      <c r="O39" s="109"/>
      <c r="P39" s="109"/>
      <c r="Q39" s="109"/>
      <c r="R39" s="85" t="s">
        <v>252</v>
      </c>
      <c r="S39" s="85"/>
      <c r="T39" s="48">
        <v>5</v>
      </c>
      <c r="U39" s="450"/>
      <c r="V39" s="41">
        <v>22.5</v>
      </c>
      <c r="W39" s="55" t="s">
        <v>155</v>
      </c>
      <c r="X39" s="117">
        <v>2.5</v>
      </c>
      <c r="Y39" s="8"/>
      <c r="Z39" s="7" t="s">
        <v>156</v>
      </c>
      <c r="AA39" s="11">
        <v>2.1</v>
      </c>
      <c r="AB39" s="11">
        <f>AA39*1</f>
        <v>2.1</v>
      </c>
      <c r="AC39" s="11" t="s">
        <v>153</v>
      </c>
      <c r="AD39" s="11">
        <f>AA39*5</f>
        <v>10.5</v>
      </c>
      <c r="AE39" s="11">
        <f>AB39*4+AD39*4</f>
        <v>50.4</v>
      </c>
    </row>
    <row r="40" spans="1:33" ht="17.100000000000001" customHeight="1">
      <c r="A40" s="444" t="s">
        <v>221</v>
      </c>
      <c r="B40" s="439"/>
      <c r="C40" s="228"/>
      <c r="D40" s="229"/>
      <c r="E40" s="229"/>
      <c r="F40" s="47"/>
      <c r="G40" s="48"/>
      <c r="H40" s="48"/>
      <c r="I40" s="85" t="s">
        <v>240</v>
      </c>
      <c r="J40" s="52"/>
      <c r="K40" s="46">
        <v>3</v>
      </c>
      <c r="L40" s="48"/>
      <c r="M40" s="48"/>
      <c r="N40" s="48"/>
      <c r="O40" s="109"/>
      <c r="P40" s="109"/>
      <c r="Q40" s="109"/>
      <c r="R40" s="85" t="s">
        <v>212</v>
      </c>
      <c r="S40" s="48"/>
      <c r="T40" s="160">
        <v>1</v>
      </c>
      <c r="U40" s="450"/>
      <c r="V40" s="54" t="s">
        <v>29</v>
      </c>
      <c r="W40" s="55" t="s">
        <v>159</v>
      </c>
      <c r="X40" s="117"/>
      <c r="Z40" s="7" t="s">
        <v>160</v>
      </c>
      <c r="AA40" s="11">
        <v>2.5</v>
      </c>
      <c r="AB40" s="11"/>
      <c r="AC40" s="11">
        <f>AA40*5</f>
        <v>12.5</v>
      </c>
      <c r="AD40" s="11" t="s">
        <v>153</v>
      </c>
      <c r="AE40" s="11">
        <f>AC40*9</f>
        <v>112.5</v>
      </c>
    </row>
    <row r="41" spans="1:33" ht="17.100000000000001" customHeight="1">
      <c r="A41" s="444"/>
      <c r="B41" s="439"/>
      <c r="C41" s="228"/>
      <c r="D41" s="230"/>
      <c r="E41" s="229"/>
      <c r="F41" s="109"/>
      <c r="G41" s="154"/>
      <c r="H41" s="109"/>
      <c r="I41" s="85" t="s">
        <v>253</v>
      </c>
      <c r="J41" s="52"/>
      <c r="K41" s="46">
        <v>1</v>
      </c>
      <c r="L41" s="47"/>
      <c r="M41" s="48"/>
      <c r="N41" s="48"/>
      <c r="O41" s="109"/>
      <c r="P41" s="154"/>
      <c r="Q41" s="109"/>
      <c r="R41" s="47" t="s">
        <v>254</v>
      </c>
      <c r="S41" s="48"/>
      <c r="T41" s="160">
        <v>0.1</v>
      </c>
      <c r="U41" s="450"/>
      <c r="V41" s="41">
        <v>28.5</v>
      </c>
      <c r="W41" s="65" t="s">
        <v>161</v>
      </c>
      <c r="X41" s="117"/>
      <c r="Y41" s="8"/>
      <c r="Z41" s="7" t="s">
        <v>162</v>
      </c>
      <c r="AD41" s="7">
        <f>AA41*15</f>
        <v>0</v>
      </c>
    </row>
    <row r="42" spans="1:33" ht="17.100000000000001" customHeight="1">
      <c r="A42" s="67" t="s">
        <v>163</v>
      </c>
      <c r="B42" s="68"/>
      <c r="C42" s="161"/>
      <c r="D42" s="154"/>
      <c r="E42" s="109"/>
      <c r="F42" s="109"/>
      <c r="G42" s="154"/>
      <c r="H42" s="109"/>
      <c r="I42" s="109"/>
      <c r="J42" s="154"/>
      <c r="K42" s="109"/>
      <c r="L42" s="109"/>
      <c r="M42" s="154"/>
      <c r="N42" s="109"/>
      <c r="O42" s="109"/>
      <c r="P42" s="154"/>
      <c r="Q42" s="109"/>
      <c r="R42" s="109"/>
      <c r="S42" s="154"/>
      <c r="T42" s="98"/>
      <c r="U42" s="441"/>
      <c r="V42" s="54" t="s">
        <v>164</v>
      </c>
      <c r="W42" s="69"/>
      <c r="X42" s="117"/>
      <c r="AB42" s="7">
        <f>SUM(AB37:AB41)</f>
        <v>28.5</v>
      </c>
      <c r="AC42" s="7">
        <f>SUM(AC37:AC41)</f>
        <v>22.5</v>
      </c>
      <c r="AD42" s="7">
        <f>SUM(AD37:AD41)</f>
        <v>103.5</v>
      </c>
      <c r="AE42" s="7">
        <f>AB42*4+AC42*9+AD42*4</f>
        <v>730.5</v>
      </c>
    </row>
    <row r="43" spans="1:33" ht="17.100000000000001" customHeight="1" thickBot="1">
      <c r="A43" s="124"/>
      <c r="B43" s="125"/>
      <c r="C43" s="126"/>
      <c r="D43" s="126"/>
      <c r="E43" s="127"/>
      <c r="F43" s="127"/>
      <c r="G43" s="126"/>
      <c r="H43" s="127"/>
      <c r="I43" s="127"/>
      <c r="J43" s="126"/>
      <c r="K43" s="127"/>
      <c r="L43" s="127"/>
      <c r="M43" s="126"/>
      <c r="N43" s="127"/>
      <c r="O43" s="127"/>
      <c r="P43" s="126"/>
      <c r="Q43" s="127"/>
      <c r="R43" s="127"/>
      <c r="S43" s="126"/>
      <c r="T43" s="127"/>
      <c r="U43" s="442"/>
      <c r="V43" s="128">
        <v>730.5</v>
      </c>
      <c r="W43" s="129"/>
      <c r="X43" s="130"/>
      <c r="Y43" s="8"/>
      <c r="AB43" s="77">
        <f>AB42*4/AE42</f>
        <v>0.15605749486652978</v>
      </c>
      <c r="AC43" s="77">
        <f>AC42*9/AE42</f>
        <v>0.27720739219712526</v>
      </c>
      <c r="AD43" s="77">
        <f>AD42*4/AE42</f>
        <v>0.56673511293634493</v>
      </c>
    </row>
    <row r="45" spans="1:33">
      <c r="V45" s="7"/>
      <c r="X45" s="11"/>
    </row>
    <row r="46" spans="1:33">
      <c r="V46" s="7"/>
      <c r="X46" s="11"/>
    </row>
    <row r="47" spans="1:33">
      <c r="V47" s="7"/>
      <c r="X47" s="11"/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C19" zoomScaleNormal="100" workbookViewId="0">
      <selection activeCell="L36" sqref="L36"/>
    </sheetView>
  </sheetViews>
  <sheetFormatPr defaultRowHeight="20.25"/>
  <cols>
    <col min="1" max="1" width="6.42578125" style="11" customWidth="1"/>
    <col min="2" max="2" width="0" style="7" hidden="1" customWidth="1"/>
    <col min="3" max="3" width="12.7109375" style="7" customWidth="1"/>
    <col min="4" max="4" width="5.28515625" style="131" customWidth="1"/>
    <col min="5" max="5" width="5.28515625" style="7" customWidth="1"/>
    <col min="6" max="6" width="14.42578125" style="7" customWidth="1"/>
    <col min="7" max="7" width="5.28515625" style="131" customWidth="1"/>
    <col min="8" max="8" width="5.28515625" style="7" customWidth="1"/>
    <col min="9" max="9" width="12.7109375" style="7" customWidth="1"/>
    <col min="10" max="10" width="5.28515625" style="131" customWidth="1"/>
    <col min="11" max="11" width="5.28515625" style="7" customWidth="1"/>
    <col min="12" max="12" width="12.7109375" style="7" customWidth="1"/>
    <col min="13" max="13" width="5.28515625" style="131" customWidth="1"/>
    <col min="14" max="14" width="5.28515625" style="7" customWidth="1"/>
    <col min="15" max="15" width="12.7109375" style="7" customWidth="1"/>
    <col min="16" max="16" width="5.28515625" style="131" customWidth="1"/>
    <col min="17" max="17" width="5.28515625" style="7" customWidth="1"/>
    <col min="18" max="18" width="12.7109375" style="7" customWidth="1"/>
    <col min="19" max="19" width="5.28515625" style="131" customWidth="1"/>
    <col min="20" max="20" width="5.28515625" style="7" customWidth="1"/>
    <col min="21" max="21" width="6.42578125" style="7" customWidth="1"/>
    <col min="22" max="22" width="14.42578125" style="135" customWidth="1"/>
    <col min="23" max="23" width="14.42578125" style="136" customWidth="1"/>
    <col min="24" max="24" width="6.42578125" style="137" customWidth="1"/>
    <col min="25" max="25" width="7.5703125" style="7" hidden="1" customWidth="1"/>
    <col min="26" max="26" width="6.85546875" style="7" hidden="1" customWidth="1"/>
    <col min="27" max="27" width="6.28515625" style="11" hidden="1" customWidth="1"/>
    <col min="28" max="28" width="8.85546875" style="7" hidden="1" customWidth="1"/>
    <col min="29" max="29" width="9.140625" style="7" hidden="1" customWidth="1"/>
    <col min="30" max="30" width="9" style="7" hidden="1" customWidth="1"/>
    <col min="31" max="31" width="8.5703125" style="7" hidden="1" customWidth="1"/>
    <col min="32" max="16384" width="9.140625" style="7"/>
  </cols>
  <sheetData>
    <row r="1" spans="1:37" s="2" customFormat="1" ht="20.100000000000001" customHeight="1">
      <c r="A1" s="449" t="s">
        <v>255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1"/>
      <c r="AA1" s="3"/>
    </row>
    <row r="2" spans="1:37" ht="20.100000000000001" customHeight="1" thickBot="1">
      <c r="A2" s="4" t="s">
        <v>129</v>
      </c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8"/>
      <c r="W2" s="9"/>
      <c r="X2" s="10"/>
      <c r="Y2" s="8"/>
    </row>
    <row r="3" spans="1:37" ht="20.100000000000001" customHeight="1">
      <c r="A3" s="12" t="s">
        <v>130</v>
      </c>
      <c r="B3" s="13" t="s">
        <v>131</v>
      </c>
      <c r="C3" s="14" t="s">
        <v>132</v>
      </c>
      <c r="D3" s="15" t="s">
        <v>133</v>
      </c>
      <c r="E3" s="15" t="s">
        <v>134</v>
      </c>
      <c r="F3" s="14" t="s">
        <v>135</v>
      </c>
      <c r="G3" s="15" t="s">
        <v>133</v>
      </c>
      <c r="H3" s="15" t="s">
        <v>134</v>
      </c>
      <c r="I3" s="14" t="s">
        <v>136</v>
      </c>
      <c r="J3" s="15" t="s">
        <v>133</v>
      </c>
      <c r="K3" s="15" t="s">
        <v>134</v>
      </c>
      <c r="L3" s="14" t="s">
        <v>136</v>
      </c>
      <c r="M3" s="15" t="s">
        <v>133</v>
      </c>
      <c r="N3" s="15" t="s">
        <v>134</v>
      </c>
      <c r="O3" s="14" t="s">
        <v>136</v>
      </c>
      <c r="P3" s="15" t="s">
        <v>133</v>
      </c>
      <c r="Q3" s="15" t="s">
        <v>134</v>
      </c>
      <c r="R3" s="16" t="s">
        <v>137</v>
      </c>
      <c r="S3" s="15" t="s">
        <v>133</v>
      </c>
      <c r="T3" s="15" t="s">
        <v>134</v>
      </c>
      <c r="U3" s="17" t="s">
        <v>333</v>
      </c>
      <c r="V3" s="18" t="s">
        <v>138</v>
      </c>
      <c r="W3" s="19" t="s">
        <v>139</v>
      </c>
      <c r="X3" s="20" t="s">
        <v>140</v>
      </c>
      <c r="Y3" s="11"/>
      <c r="Z3" s="11"/>
      <c r="AG3" s="11"/>
    </row>
    <row r="4" spans="1:37" ht="20.100000000000001" customHeight="1">
      <c r="A4" s="21">
        <v>12</v>
      </c>
      <c r="B4" s="438"/>
      <c r="C4" s="162" t="str">
        <f>玉美彰化菜單ok!A23</f>
        <v>白飯</v>
      </c>
      <c r="D4" s="78" t="s">
        <v>165</v>
      </c>
      <c r="E4" s="163"/>
      <c r="F4" s="162" t="str">
        <f>玉美彰化菜單ok!A24</f>
        <v>沙茶肉片</v>
      </c>
      <c r="G4" s="81" t="s">
        <v>188</v>
      </c>
      <c r="H4" s="163"/>
      <c r="I4" s="162" t="str">
        <f>玉美彰化菜單ok!A25</f>
        <v>玉米滑蛋</v>
      </c>
      <c r="J4" s="81" t="s">
        <v>188</v>
      </c>
      <c r="K4" s="163"/>
      <c r="L4" s="162" t="str">
        <f>玉美彰化菜單ok!A26</f>
        <v>拌三絲(豆)</v>
      </c>
      <c r="M4" s="81" t="s">
        <v>188</v>
      </c>
      <c r="N4" s="163"/>
      <c r="O4" s="162" t="str">
        <f>玉美彰化菜單ok!A27</f>
        <v>深色蔬菜</v>
      </c>
      <c r="P4" s="78" t="s">
        <v>168</v>
      </c>
      <c r="Q4" s="163"/>
      <c r="R4" s="162" t="str">
        <f>玉美彰化菜單ok!A29</f>
        <v>麵線糊(芡醃)</v>
      </c>
      <c r="S4" s="78" t="s">
        <v>167</v>
      </c>
      <c r="T4" s="164"/>
      <c r="U4" s="440"/>
      <c r="V4" s="26" t="s">
        <v>141</v>
      </c>
      <c r="W4" s="27" t="s">
        <v>142</v>
      </c>
      <c r="X4" s="28">
        <v>6.2</v>
      </c>
      <c r="AB4" s="7" t="s">
        <v>143</v>
      </c>
      <c r="AC4" s="7" t="s">
        <v>144</v>
      </c>
      <c r="AD4" s="7" t="s">
        <v>145</v>
      </c>
      <c r="AE4" s="7" t="s">
        <v>146</v>
      </c>
      <c r="AG4" s="11"/>
    </row>
    <row r="5" spans="1:37" ht="17.100000000000001" customHeight="1">
      <c r="A5" s="29" t="s">
        <v>147</v>
      </c>
      <c r="B5" s="439"/>
      <c r="C5" s="33" t="s">
        <v>169</v>
      </c>
      <c r="D5" s="34"/>
      <c r="E5" s="142">
        <v>120</v>
      </c>
      <c r="F5" s="33" t="s">
        <v>256</v>
      </c>
      <c r="G5" s="34"/>
      <c r="H5" s="142">
        <v>40</v>
      </c>
      <c r="I5" s="36" t="s">
        <v>213</v>
      </c>
      <c r="J5" s="38"/>
      <c r="K5" s="142">
        <v>30</v>
      </c>
      <c r="L5" s="36" t="s">
        <v>232</v>
      </c>
      <c r="M5" s="38"/>
      <c r="N5" s="142">
        <v>30</v>
      </c>
      <c r="O5" s="142" t="s">
        <v>173</v>
      </c>
      <c r="P5" s="115"/>
      <c r="Q5" s="116">
        <v>100</v>
      </c>
      <c r="R5" s="36" t="s">
        <v>257</v>
      </c>
      <c r="S5" s="38"/>
      <c r="T5" s="142">
        <v>10</v>
      </c>
      <c r="U5" s="441"/>
      <c r="V5" s="41">
        <v>102</v>
      </c>
      <c r="W5" s="42" t="s">
        <v>148</v>
      </c>
      <c r="X5" s="43">
        <v>2</v>
      </c>
      <c r="Y5" s="8"/>
      <c r="Z5" s="11" t="s">
        <v>149</v>
      </c>
      <c r="AA5" s="11">
        <v>6.2</v>
      </c>
      <c r="AB5" s="11">
        <f>AA5*2</f>
        <v>12.4</v>
      </c>
      <c r="AC5" s="11"/>
      <c r="AD5" s="11">
        <f>AA5*15</f>
        <v>93</v>
      </c>
      <c r="AE5" s="11">
        <f>AB5*4+AD5*4</f>
        <v>421.6</v>
      </c>
      <c r="AF5" s="11"/>
      <c r="AG5" s="11"/>
      <c r="AH5" s="11"/>
      <c r="AI5" s="11"/>
      <c r="AJ5" s="11"/>
      <c r="AK5" s="11"/>
    </row>
    <row r="6" spans="1:37" ht="17.100000000000001" customHeight="1">
      <c r="A6" s="29">
        <v>14</v>
      </c>
      <c r="B6" s="439"/>
      <c r="C6" s="47"/>
      <c r="D6" s="48"/>
      <c r="E6" s="144"/>
      <c r="F6" s="47" t="s">
        <v>175</v>
      </c>
      <c r="G6" s="48"/>
      <c r="H6" s="144">
        <v>20</v>
      </c>
      <c r="I6" s="50" t="s">
        <v>177</v>
      </c>
      <c r="J6" s="52"/>
      <c r="K6" s="144">
        <v>25</v>
      </c>
      <c r="L6" s="50" t="s">
        <v>258</v>
      </c>
      <c r="M6" s="85" t="s">
        <v>179</v>
      </c>
      <c r="N6" s="144">
        <v>10</v>
      </c>
      <c r="O6" s="61"/>
      <c r="P6" s="61"/>
      <c r="Q6" s="61"/>
      <c r="R6" s="50" t="s">
        <v>259</v>
      </c>
      <c r="S6" s="85" t="s">
        <v>319</v>
      </c>
      <c r="T6" s="144">
        <v>5</v>
      </c>
      <c r="U6" s="441"/>
      <c r="V6" s="54" t="s">
        <v>150</v>
      </c>
      <c r="W6" s="55" t="s">
        <v>151</v>
      </c>
      <c r="X6" s="43">
        <v>1.8</v>
      </c>
      <c r="Z6" s="56" t="s">
        <v>152</v>
      </c>
      <c r="AA6" s="11">
        <v>2</v>
      </c>
      <c r="AB6" s="57">
        <f>AA6*7</f>
        <v>14</v>
      </c>
      <c r="AC6" s="11">
        <f>AA6*5</f>
        <v>10</v>
      </c>
      <c r="AD6" s="11" t="s">
        <v>153</v>
      </c>
      <c r="AE6" s="58">
        <f>AB6*4+AC6*9</f>
        <v>146</v>
      </c>
      <c r="AF6" s="56"/>
      <c r="AG6" s="11"/>
      <c r="AH6" s="57"/>
      <c r="AI6" s="11"/>
      <c r="AJ6" s="11"/>
      <c r="AK6" s="58"/>
    </row>
    <row r="7" spans="1:37" ht="17.100000000000001" customHeight="1">
      <c r="A7" s="29" t="s">
        <v>154</v>
      </c>
      <c r="B7" s="439"/>
      <c r="C7" s="61"/>
      <c r="D7" s="61"/>
      <c r="E7" s="61"/>
      <c r="F7" s="47" t="s">
        <v>260</v>
      </c>
      <c r="G7" s="48"/>
      <c r="H7" s="144">
        <v>5</v>
      </c>
      <c r="I7" s="85" t="s">
        <v>184</v>
      </c>
      <c r="J7" s="48"/>
      <c r="K7" s="144">
        <v>5</v>
      </c>
      <c r="L7" s="85" t="s">
        <v>220</v>
      </c>
      <c r="M7" s="52"/>
      <c r="N7" s="144">
        <v>10</v>
      </c>
      <c r="O7" s="61"/>
      <c r="P7" s="64"/>
      <c r="Q7" s="61"/>
      <c r="R7" s="50" t="s">
        <v>213</v>
      </c>
      <c r="S7" s="52"/>
      <c r="T7" s="144">
        <v>5</v>
      </c>
      <c r="U7" s="441"/>
      <c r="V7" s="41">
        <v>22.5</v>
      </c>
      <c r="W7" s="55" t="s">
        <v>155</v>
      </c>
      <c r="X7" s="43">
        <f>AA8</f>
        <v>2.5</v>
      </c>
      <c r="Y7" s="8"/>
      <c r="Z7" s="7" t="s">
        <v>156</v>
      </c>
      <c r="AA7" s="11">
        <v>1.8</v>
      </c>
      <c r="AB7" s="11">
        <f>AA7*1</f>
        <v>1.8</v>
      </c>
      <c r="AC7" s="11" t="s">
        <v>153</v>
      </c>
      <c r="AD7" s="11">
        <f>AA7*5</f>
        <v>9</v>
      </c>
      <c r="AE7" s="11">
        <f>AB7*4+AD7*4</f>
        <v>43.2</v>
      </c>
      <c r="AG7" s="11"/>
      <c r="AH7" s="11"/>
      <c r="AI7" s="11"/>
      <c r="AJ7" s="11"/>
      <c r="AK7" s="11"/>
    </row>
    <row r="8" spans="1:37" ht="17.100000000000001" customHeight="1">
      <c r="A8" s="444" t="s">
        <v>157</v>
      </c>
      <c r="B8" s="439"/>
      <c r="C8" s="61"/>
      <c r="D8" s="61"/>
      <c r="E8" s="61"/>
      <c r="F8" s="48"/>
      <c r="G8" s="48"/>
      <c r="H8" s="62"/>
      <c r="I8" s="47" t="s">
        <v>193</v>
      </c>
      <c r="J8" s="48"/>
      <c r="K8" s="165">
        <v>3</v>
      </c>
      <c r="L8" s="47" t="s">
        <v>184</v>
      </c>
      <c r="M8" s="48"/>
      <c r="N8" s="144">
        <v>5</v>
      </c>
      <c r="O8" s="61"/>
      <c r="P8" s="64"/>
      <c r="Q8" s="61"/>
      <c r="R8" s="85" t="s">
        <v>184</v>
      </c>
      <c r="S8" s="48"/>
      <c r="T8" s="144">
        <v>5</v>
      </c>
      <c r="U8" s="441"/>
      <c r="V8" s="54" t="s">
        <v>158</v>
      </c>
      <c r="W8" s="55" t="s">
        <v>159</v>
      </c>
      <c r="X8" s="43"/>
      <c r="Z8" s="7" t="s">
        <v>160</v>
      </c>
      <c r="AA8" s="11">
        <v>2.5</v>
      </c>
      <c r="AB8" s="11"/>
      <c r="AC8" s="11">
        <f>AA8*5</f>
        <v>12.5</v>
      </c>
      <c r="AD8" s="11" t="s">
        <v>153</v>
      </c>
      <c r="AE8" s="11">
        <f>AC8*9</f>
        <v>112.5</v>
      </c>
      <c r="AG8" s="11"/>
      <c r="AH8" s="11"/>
      <c r="AI8" s="11"/>
      <c r="AJ8" s="11"/>
      <c r="AK8" s="11"/>
    </row>
    <row r="9" spans="1:37" ht="17.100000000000001" customHeight="1">
      <c r="A9" s="444"/>
      <c r="B9" s="439"/>
      <c r="C9" s="61"/>
      <c r="D9" s="61"/>
      <c r="E9" s="61"/>
      <c r="F9" s="144"/>
      <c r="G9" s="144"/>
      <c r="H9" s="62"/>
      <c r="I9" s="144"/>
      <c r="J9" s="144"/>
      <c r="K9" s="62"/>
      <c r="L9" s="144"/>
      <c r="M9" s="144"/>
      <c r="N9" s="62"/>
      <c r="O9" s="61"/>
      <c r="P9" s="64"/>
      <c r="Q9" s="61"/>
      <c r="R9" s="85" t="s">
        <v>208</v>
      </c>
      <c r="S9" s="48"/>
      <c r="T9" s="144">
        <v>2</v>
      </c>
      <c r="U9" s="441"/>
      <c r="V9" s="41">
        <v>28.2</v>
      </c>
      <c r="W9" s="65" t="s">
        <v>161</v>
      </c>
      <c r="X9" s="66"/>
      <c r="Y9" s="8"/>
      <c r="Z9" s="7" t="s">
        <v>162</v>
      </c>
      <c r="AD9" s="7">
        <f>AA9*15</f>
        <v>0</v>
      </c>
      <c r="AG9" s="11"/>
    </row>
    <row r="10" spans="1:37" ht="17.100000000000001" customHeight="1">
      <c r="A10" s="67" t="s">
        <v>163</v>
      </c>
      <c r="B10" s="68"/>
      <c r="C10" s="61"/>
      <c r="D10" s="64"/>
      <c r="E10" s="61"/>
      <c r="F10" s="61"/>
      <c r="G10" s="64"/>
      <c r="H10" s="61"/>
      <c r="I10" s="61"/>
      <c r="J10" s="64"/>
      <c r="K10" s="61"/>
      <c r="L10" s="61"/>
      <c r="M10" s="64"/>
      <c r="N10" s="61"/>
      <c r="O10" s="61"/>
      <c r="P10" s="64"/>
      <c r="Q10" s="61"/>
      <c r="R10" s="144"/>
      <c r="S10" s="144"/>
      <c r="T10" s="144"/>
      <c r="U10" s="441"/>
      <c r="V10" s="54" t="s">
        <v>164</v>
      </c>
      <c r="W10" s="69"/>
      <c r="X10" s="43"/>
      <c r="AB10" s="7">
        <f>SUM(AB5:AB9)</f>
        <v>28.2</v>
      </c>
      <c r="AC10" s="7">
        <f>SUM(AC5:AC9)</f>
        <v>22.5</v>
      </c>
      <c r="AD10" s="7">
        <f>SUM(AD5:AD9)</f>
        <v>102</v>
      </c>
      <c r="AE10" s="7">
        <f>AB10*4+AC10*9+AD10*4</f>
        <v>723.3</v>
      </c>
      <c r="AG10" s="11"/>
    </row>
    <row r="11" spans="1:37" ht="17.100000000000001" customHeight="1">
      <c r="A11" s="88"/>
      <c r="B11" s="89"/>
      <c r="C11" s="119"/>
      <c r="D11" s="119"/>
      <c r="E11" s="120"/>
      <c r="F11" s="120"/>
      <c r="G11" s="119"/>
      <c r="H11" s="120"/>
      <c r="I11" s="120"/>
      <c r="J11" s="119"/>
      <c r="K11" s="120"/>
      <c r="L11" s="120"/>
      <c r="M11" s="119"/>
      <c r="N11" s="120"/>
      <c r="O11" s="120"/>
      <c r="P11" s="119"/>
      <c r="Q11" s="120"/>
      <c r="R11" s="120"/>
      <c r="S11" s="119"/>
      <c r="T11" s="120"/>
      <c r="U11" s="448"/>
      <c r="V11" s="74">
        <v>723.3</v>
      </c>
      <c r="W11" s="75"/>
      <c r="X11" s="76"/>
      <c r="Y11" s="8"/>
      <c r="AB11" s="77">
        <f>AB10*4/AE10</f>
        <v>0.1559518871837412</v>
      </c>
      <c r="AC11" s="77">
        <f>AC10*9/AE10</f>
        <v>0.27996681874740775</v>
      </c>
      <c r="AD11" s="77">
        <f>AD10*4/AE10</f>
        <v>0.5640812940688511</v>
      </c>
    </row>
    <row r="12" spans="1:37" ht="20.100000000000001" customHeight="1">
      <c r="A12" s="21">
        <v>12</v>
      </c>
      <c r="B12" s="438"/>
      <c r="C12" s="79" t="str">
        <f>玉美彰化菜單ok!E23</f>
        <v>燕麥飯</v>
      </c>
      <c r="D12" s="79" t="s">
        <v>165</v>
      </c>
      <c r="E12" s="79"/>
      <c r="F12" s="79" t="str">
        <f>玉美彰化菜單ok!E24</f>
        <v>烤雞排</v>
      </c>
      <c r="G12" s="112" t="s">
        <v>187</v>
      </c>
      <c r="H12" s="79"/>
      <c r="I12" s="79" t="str">
        <f>玉美彰化菜單ok!E25</f>
        <v>回鍋干片(豆)</v>
      </c>
      <c r="J12" s="112" t="s">
        <v>188</v>
      </c>
      <c r="K12" s="79"/>
      <c r="L12" s="79" t="str">
        <f>玉美彰化菜單ok!E26</f>
        <v>白菜滷</v>
      </c>
      <c r="M12" s="112" t="s">
        <v>167</v>
      </c>
      <c r="N12" s="79"/>
      <c r="O12" s="79" t="str">
        <f>玉美彰化菜單ok!E27</f>
        <v>淺色蔬菜</v>
      </c>
      <c r="P12" s="79" t="s">
        <v>168</v>
      </c>
      <c r="Q12" s="79"/>
      <c r="R12" s="79" t="str">
        <f>玉美彰化菜單ok!E29</f>
        <v>紫菜蛋花湯</v>
      </c>
      <c r="S12" s="79" t="s">
        <v>167</v>
      </c>
      <c r="T12" s="79"/>
      <c r="U12" s="440" t="str">
        <f>玉美彰化菜單ok!E28</f>
        <v>地瓜片</v>
      </c>
      <c r="V12" s="26" t="s">
        <v>28</v>
      </c>
      <c r="W12" s="27" t="s">
        <v>142</v>
      </c>
      <c r="X12" s="28">
        <v>6</v>
      </c>
      <c r="AB12" s="7" t="s">
        <v>143</v>
      </c>
      <c r="AC12" s="7" t="s">
        <v>144</v>
      </c>
      <c r="AD12" s="7" t="s">
        <v>145</v>
      </c>
      <c r="AE12" s="7" t="s">
        <v>146</v>
      </c>
    </row>
    <row r="13" spans="1:37" ht="17.100000000000001" customHeight="1">
      <c r="A13" s="29" t="s">
        <v>147</v>
      </c>
      <c r="B13" s="439"/>
      <c r="C13" s="30" t="s">
        <v>169</v>
      </c>
      <c r="D13" s="31"/>
      <c r="E13" s="142">
        <v>80</v>
      </c>
      <c r="F13" s="36" t="s">
        <v>261</v>
      </c>
      <c r="G13" s="38"/>
      <c r="H13" s="142">
        <v>100</v>
      </c>
      <c r="I13" s="36" t="s">
        <v>175</v>
      </c>
      <c r="J13" s="36"/>
      <c r="K13" s="142">
        <v>40</v>
      </c>
      <c r="L13" s="36" t="s">
        <v>203</v>
      </c>
      <c r="M13" s="38"/>
      <c r="N13" s="142">
        <v>70</v>
      </c>
      <c r="O13" s="166" t="s">
        <v>173</v>
      </c>
      <c r="P13" s="40"/>
      <c r="Q13" s="35">
        <v>100</v>
      </c>
      <c r="R13" s="140" t="s">
        <v>213</v>
      </c>
      <c r="S13" s="38"/>
      <c r="T13" s="142">
        <v>5</v>
      </c>
      <c r="U13" s="441"/>
      <c r="V13" s="41">
        <v>101</v>
      </c>
      <c r="W13" s="42" t="s">
        <v>148</v>
      </c>
      <c r="X13" s="43">
        <v>2</v>
      </c>
      <c r="Y13" s="8"/>
      <c r="Z13" s="11" t="s">
        <v>149</v>
      </c>
      <c r="AA13" s="11">
        <v>6</v>
      </c>
      <c r="AB13" s="11">
        <f>AA13*2</f>
        <v>12</v>
      </c>
      <c r="AC13" s="11"/>
      <c r="AD13" s="11">
        <f>AA13*15</f>
        <v>90</v>
      </c>
      <c r="AE13" s="11">
        <f>AB13*4+AD13*4</f>
        <v>408</v>
      </c>
    </row>
    <row r="14" spans="1:37" ht="17.100000000000001" customHeight="1">
      <c r="A14" s="29">
        <v>15</v>
      </c>
      <c r="B14" s="439"/>
      <c r="C14" s="167" t="s">
        <v>262</v>
      </c>
      <c r="D14" s="48"/>
      <c r="E14" s="144">
        <v>40</v>
      </c>
      <c r="F14" s="47"/>
      <c r="G14" s="48"/>
      <c r="H14" s="144"/>
      <c r="I14" s="85" t="s">
        <v>178</v>
      </c>
      <c r="J14" s="85" t="s">
        <v>179</v>
      </c>
      <c r="K14" s="144">
        <v>15</v>
      </c>
      <c r="L14" s="85" t="s">
        <v>198</v>
      </c>
      <c r="M14" s="52"/>
      <c r="N14" s="144">
        <v>5</v>
      </c>
      <c r="O14" s="53"/>
      <c r="P14" s="53"/>
      <c r="Q14" s="53"/>
      <c r="R14" s="85" t="s">
        <v>263</v>
      </c>
      <c r="S14" s="52"/>
      <c r="T14" s="144">
        <v>2</v>
      </c>
      <c r="U14" s="441"/>
      <c r="V14" s="54" t="s">
        <v>27</v>
      </c>
      <c r="W14" s="55" t="s">
        <v>151</v>
      </c>
      <c r="X14" s="43">
        <v>2.2000000000000002</v>
      </c>
      <c r="Z14" s="56" t="s">
        <v>152</v>
      </c>
      <c r="AA14" s="11">
        <v>2</v>
      </c>
      <c r="AB14" s="57">
        <f>AA14*7</f>
        <v>14</v>
      </c>
      <c r="AC14" s="11">
        <f>AA14*5</f>
        <v>10</v>
      </c>
      <c r="AD14" s="11" t="s">
        <v>153</v>
      </c>
      <c r="AE14" s="58">
        <f>AB14*4+AC14*9</f>
        <v>146</v>
      </c>
    </row>
    <row r="15" spans="1:37" ht="17.100000000000001" customHeight="1">
      <c r="A15" s="29" t="s">
        <v>154</v>
      </c>
      <c r="B15" s="439"/>
      <c r="C15" s="59"/>
      <c r="D15" s="59"/>
      <c r="E15" s="53"/>
      <c r="F15" s="47"/>
      <c r="G15" s="48"/>
      <c r="H15" s="168"/>
      <c r="I15" s="50" t="s">
        <v>198</v>
      </c>
      <c r="J15" s="52"/>
      <c r="K15" s="144">
        <v>5</v>
      </c>
      <c r="L15" s="85" t="s">
        <v>184</v>
      </c>
      <c r="M15" s="52"/>
      <c r="N15" s="144">
        <v>5</v>
      </c>
      <c r="O15" s="53"/>
      <c r="P15" s="59"/>
      <c r="Q15" s="53"/>
      <c r="R15" s="52"/>
      <c r="S15" s="52"/>
      <c r="T15" s="144"/>
      <c r="U15" s="441"/>
      <c r="V15" s="41">
        <v>22.5</v>
      </c>
      <c r="W15" s="55" t="s">
        <v>155</v>
      </c>
      <c r="X15" s="43">
        <v>2.5</v>
      </c>
      <c r="Y15" s="8"/>
      <c r="Z15" s="7" t="s">
        <v>156</v>
      </c>
      <c r="AA15" s="11">
        <v>2.2000000000000002</v>
      </c>
      <c r="AB15" s="11">
        <f>AA15*1</f>
        <v>2.2000000000000002</v>
      </c>
      <c r="AC15" s="11" t="s">
        <v>153</v>
      </c>
      <c r="AD15" s="11">
        <f>AA15*5</f>
        <v>11</v>
      </c>
      <c r="AE15" s="11">
        <f>AB15*4+AD15*4</f>
        <v>52.8</v>
      </c>
    </row>
    <row r="16" spans="1:37" ht="17.100000000000001" customHeight="1">
      <c r="A16" s="444" t="s">
        <v>183</v>
      </c>
      <c r="B16" s="439"/>
      <c r="C16" s="59"/>
      <c r="D16" s="59"/>
      <c r="E16" s="53"/>
      <c r="F16" s="169"/>
      <c r="G16" s="47"/>
      <c r="H16" s="168"/>
      <c r="I16" s="85" t="s">
        <v>219</v>
      </c>
      <c r="J16" s="52"/>
      <c r="K16" s="144">
        <v>3</v>
      </c>
      <c r="L16" s="85" t="s">
        <v>240</v>
      </c>
      <c r="M16" s="52"/>
      <c r="N16" s="144">
        <v>3</v>
      </c>
      <c r="O16" s="53"/>
      <c r="P16" s="59"/>
      <c r="Q16" s="53"/>
      <c r="R16" s="47"/>
      <c r="S16" s="48"/>
      <c r="T16" s="144"/>
      <c r="U16" s="441"/>
      <c r="V16" s="54" t="s">
        <v>29</v>
      </c>
      <c r="W16" s="55" t="s">
        <v>159</v>
      </c>
      <c r="X16" s="43"/>
      <c r="Z16" s="7" t="s">
        <v>160</v>
      </c>
      <c r="AA16" s="11">
        <v>2.5</v>
      </c>
      <c r="AB16" s="11"/>
      <c r="AC16" s="11">
        <f>AA16*5</f>
        <v>12.5</v>
      </c>
      <c r="AD16" s="11" t="s">
        <v>153</v>
      </c>
      <c r="AE16" s="11">
        <f>AC16*9</f>
        <v>112.5</v>
      </c>
    </row>
    <row r="17" spans="1:37" ht="17.100000000000001" customHeight="1">
      <c r="A17" s="444"/>
      <c r="B17" s="439"/>
      <c r="C17" s="59"/>
      <c r="D17" s="59"/>
      <c r="E17" s="53"/>
      <c r="F17" s="53"/>
      <c r="G17" s="59"/>
      <c r="H17" s="53"/>
      <c r="I17" s="48"/>
      <c r="J17" s="48"/>
      <c r="K17" s="49"/>
      <c r="L17" s="85" t="s">
        <v>211</v>
      </c>
      <c r="M17" s="48"/>
      <c r="N17" s="169">
        <v>0.1</v>
      </c>
      <c r="O17" s="53"/>
      <c r="P17" s="59"/>
      <c r="Q17" s="53"/>
      <c r="R17" s="47"/>
      <c r="S17" s="48"/>
      <c r="T17" s="144"/>
      <c r="U17" s="441"/>
      <c r="V17" s="41">
        <v>28.2</v>
      </c>
      <c r="W17" s="65" t="s">
        <v>161</v>
      </c>
      <c r="X17" s="66"/>
      <c r="Y17" s="8"/>
      <c r="Z17" s="7" t="s">
        <v>162</v>
      </c>
      <c r="AD17" s="7">
        <f>AA17*15</f>
        <v>0</v>
      </c>
    </row>
    <row r="18" spans="1:37" ht="17.100000000000001" customHeight="1">
      <c r="A18" s="67" t="s">
        <v>163</v>
      </c>
      <c r="B18" s="68"/>
      <c r="C18" s="59"/>
      <c r="D18" s="59"/>
      <c r="E18" s="53"/>
      <c r="F18" s="53"/>
      <c r="G18" s="59"/>
      <c r="H18" s="53"/>
      <c r="I18" s="47"/>
      <c r="J18" s="48"/>
      <c r="K18" s="49"/>
      <c r="L18" s="48"/>
      <c r="M18" s="48"/>
      <c r="N18" s="169"/>
      <c r="O18" s="53"/>
      <c r="P18" s="59"/>
      <c r="Q18" s="53"/>
      <c r="R18" s="53"/>
      <c r="S18" s="96"/>
      <c r="T18" s="53"/>
      <c r="U18" s="441"/>
      <c r="V18" s="54" t="s">
        <v>164</v>
      </c>
      <c r="W18" s="69"/>
      <c r="X18" s="43"/>
      <c r="AB18" s="7">
        <f>SUM(AB13:AB17)</f>
        <v>28.2</v>
      </c>
      <c r="AC18" s="7">
        <f>SUM(AC13:AC17)</f>
        <v>22.5</v>
      </c>
      <c r="AD18" s="7">
        <f>SUM(AD13:AD17)</f>
        <v>101</v>
      </c>
      <c r="AE18" s="7">
        <f>AB18*4+AC18*9+AD18*4</f>
        <v>719.3</v>
      </c>
    </row>
    <row r="19" spans="1:37" ht="17.100000000000001" customHeight="1">
      <c r="A19" s="88"/>
      <c r="B19" s="89"/>
      <c r="C19" s="119"/>
      <c r="D19" s="119"/>
      <c r="E19" s="120"/>
      <c r="F19" s="120"/>
      <c r="G19" s="119"/>
      <c r="H19" s="120"/>
      <c r="I19" s="120"/>
      <c r="J19" s="119"/>
      <c r="K19" s="120"/>
      <c r="L19" s="120"/>
      <c r="M19" s="119"/>
      <c r="N19" s="120"/>
      <c r="O19" s="120"/>
      <c r="P19" s="119"/>
      <c r="Q19" s="120"/>
      <c r="R19" s="120"/>
      <c r="S19" s="170"/>
      <c r="T19" s="120"/>
      <c r="U19" s="448"/>
      <c r="V19" s="41">
        <v>719.3</v>
      </c>
      <c r="W19" s="90"/>
      <c r="X19" s="66"/>
      <c r="Y19" s="8"/>
      <c r="AB19" s="77">
        <f>AB18*4/AE18</f>
        <v>0.15681912970943973</v>
      </c>
      <c r="AC19" s="77">
        <f>AC18*9/AE18</f>
        <v>0.28152370360072293</v>
      </c>
      <c r="AD19" s="77">
        <f>AD18*4/AE18</f>
        <v>0.56165716668983734</v>
      </c>
    </row>
    <row r="20" spans="1:37" ht="20.100000000000001" customHeight="1">
      <c r="A20" s="21">
        <v>12</v>
      </c>
      <c r="B20" s="438"/>
      <c r="C20" s="79" t="str">
        <f>玉美彰化菜單ok!I23</f>
        <v>白飯</v>
      </c>
      <c r="D20" s="79" t="s">
        <v>165</v>
      </c>
      <c r="E20" s="79"/>
      <c r="F20" s="79" t="str">
        <f>玉美彰化菜單ok!I24</f>
        <v>淋汁豬排</v>
      </c>
      <c r="G20" s="112" t="s">
        <v>166</v>
      </c>
      <c r="H20" s="79"/>
      <c r="I20" s="79" t="str">
        <f>玉美彰化菜單ok!I25</f>
        <v>奶油花椰</v>
      </c>
      <c r="J20" s="112" t="s">
        <v>188</v>
      </c>
      <c r="K20" s="79"/>
      <c r="L20" s="79" t="str">
        <f>玉美彰化菜單ok!I26</f>
        <v>沙茶魷魚羹(加.醃)</v>
      </c>
      <c r="M20" s="171" t="s">
        <v>167</v>
      </c>
      <c r="N20" s="95"/>
      <c r="O20" s="79" t="str">
        <f>玉美彰化菜單ok!I27</f>
        <v>深色蔬菜</v>
      </c>
      <c r="P20" s="79" t="s">
        <v>168</v>
      </c>
      <c r="Q20" s="79"/>
      <c r="R20" s="79" t="str">
        <f>玉美彰化菜單ok!I29</f>
        <v>營養豆薯湯</v>
      </c>
      <c r="S20" s="79" t="s">
        <v>167</v>
      </c>
      <c r="T20" s="79"/>
      <c r="U20" s="440"/>
      <c r="V20" s="26" t="s">
        <v>28</v>
      </c>
      <c r="W20" s="27" t="s">
        <v>142</v>
      </c>
      <c r="X20" s="28">
        <v>6.2</v>
      </c>
      <c r="AB20" s="7" t="s">
        <v>143</v>
      </c>
      <c r="AC20" s="7" t="s">
        <v>144</v>
      </c>
      <c r="AD20" s="7" t="s">
        <v>145</v>
      </c>
      <c r="AE20" s="7" t="s">
        <v>146</v>
      </c>
      <c r="AG20" s="11"/>
    </row>
    <row r="21" spans="1:37" ht="17.100000000000001" customHeight="1">
      <c r="A21" s="29" t="s">
        <v>147</v>
      </c>
      <c r="B21" s="439"/>
      <c r="C21" s="33" t="s">
        <v>169</v>
      </c>
      <c r="D21" s="142"/>
      <c r="E21" s="142">
        <v>120</v>
      </c>
      <c r="F21" s="36" t="s">
        <v>170</v>
      </c>
      <c r="G21" s="38"/>
      <c r="H21" s="142">
        <v>55</v>
      </c>
      <c r="I21" s="36" t="s">
        <v>190</v>
      </c>
      <c r="J21" s="38"/>
      <c r="K21" s="142">
        <v>35</v>
      </c>
      <c r="L21" s="36" t="s">
        <v>259</v>
      </c>
      <c r="M21" s="140" t="s">
        <v>264</v>
      </c>
      <c r="N21" s="142">
        <v>40</v>
      </c>
      <c r="O21" s="142" t="s">
        <v>173</v>
      </c>
      <c r="P21" s="172"/>
      <c r="Q21" s="173">
        <v>100</v>
      </c>
      <c r="R21" s="36" t="s">
        <v>236</v>
      </c>
      <c r="S21" s="38"/>
      <c r="T21" s="142">
        <v>35</v>
      </c>
      <c r="U21" s="450"/>
      <c r="V21" s="41">
        <v>102.5</v>
      </c>
      <c r="W21" s="42" t="s">
        <v>148</v>
      </c>
      <c r="X21" s="43">
        <v>2</v>
      </c>
      <c r="Y21" s="8"/>
      <c r="Z21" s="11" t="s">
        <v>149</v>
      </c>
      <c r="AA21" s="11">
        <v>6.2</v>
      </c>
      <c r="AB21" s="11">
        <f>AA21*2</f>
        <v>12.4</v>
      </c>
      <c r="AC21" s="11"/>
      <c r="AD21" s="11">
        <f>AA21*15</f>
        <v>93</v>
      </c>
      <c r="AE21" s="11">
        <f>AB21*4+AD21*4</f>
        <v>421.6</v>
      </c>
      <c r="AF21" s="11"/>
      <c r="AG21" s="11"/>
      <c r="AH21" s="11"/>
      <c r="AI21" s="11"/>
      <c r="AJ21" s="11"/>
      <c r="AK21" s="11"/>
    </row>
    <row r="22" spans="1:37" ht="17.100000000000001" customHeight="1">
      <c r="A22" s="29">
        <v>16</v>
      </c>
      <c r="B22" s="439"/>
      <c r="C22" s="47"/>
      <c r="D22" s="144"/>
      <c r="E22" s="144"/>
      <c r="F22" s="47"/>
      <c r="G22" s="48"/>
      <c r="H22" s="144"/>
      <c r="I22" s="50" t="s">
        <v>227</v>
      </c>
      <c r="J22" s="52"/>
      <c r="K22" s="144">
        <v>20</v>
      </c>
      <c r="L22" s="85" t="s">
        <v>228</v>
      </c>
      <c r="M22" s="50"/>
      <c r="N22" s="144">
        <v>20</v>
      </c>
      <c r="O22" s="153"/>
      <c r="P22" s="153"/>
      <c r="Q22" s="153"/>
      <c r="R22" s="85" t="s">
        <v>247</v>
      </c>
      <c r="S22" s="52"/>
      <c r="T22" s="144">
        <v>5</v>
      </c>
      <c r="U22" s="450"/>
      <c r="V22" s="54" t="s">
        <v>27</v>
      </c>
      <c r="W22" s="55" t="s">
        <v>151</v>
      </c>
      <c r="X22" s="43">
        <v>1.9</v>
      </c>
      <c r="Z22" s="56" t="s">
        <v>152</v>
      </c>
      <c r="AA22" s="11">
        <v>2</v>
      </c>
      <c r="AB22" s="57">
        <f>AA22*7</f>
        <v>14</v>
      </c>
      <c r="AC22" s="11">
        <f>AA22*5</f>
        <v>10</v>
      </c>
      <c r="AD22" s="11" t="s">
        <v>153</v>
      </c>
      <c r="AE22" s="58">
        <f>AB22*4+AC22*9</f>
        <v>146</v>
      </c>
      <c r="AF22" s="56"/>
      <c r="AG22" s="11"/>
      <c r="AH22" s="57"/>
      <c r="AI22" s="11"/>
      <c r="AJ22" s="11"/>
      <c r="AK22" s="58"/>
    </row>
    <row r="23" spans="1:37" ht="17.100000000000001" customHeight="1">
      <c r="A23" s="29" t="s">
        <v>154</v>
      </c>
      <c r="B23" s="439"/>
      <c r="C23" s="144"/>
      <c r="D23" s="144"/>
      <c r="E23" s="144"/>
      <c r="F23" s="48"/>
      <c r="G23" s="48"/>
      <c r="H23" s="144"/>
      <c r="I23" s="85" t="s">
        <v>209</v>
      </c>
      <c r="J23" s="52"/>
      <c r="K23" s="144">
        <v>5</v>
      </c>
      <c r="L23" s="85" t="s">
        <v>265</v>
      </c>
      <c r="M23" s="85" t="s">
        <v>181</v>
      </c>
      <c r="N23" s="144">
        <v>12</v>
      </c>
      <c r="O23" s="153"/>
      <c r="P23" s="102"/>
      <c r="Q23" s="153"/>
      <c r="R23" s="52" t="s">
        <v>207</v>
      </c>
      <c r="S23" s="52"/>
      <c r="T23" s="174">
        <v>5</v>
      </c>
      <c r="U23" s="450"/>
      <c r="V23" s="41">
        <v>22.5</v>
      </c>
      <c r="W23" s="55" t="s">
        <v>155</v>
      </c>
      <c r="X23" s="43">
        <v>2.5</v>
      </c>
      <c r="Y23" s="8"/>
      <c r="Z23" s="7" t="s">
        <v>156</v>
      </c>
      <c r="AA23" s="11">
        <v>1.9</v>
      </c>
      <c r="AB23" s="11">
        <f>AA23*1</f>
        <v>1.9</v>
      </c>
      <c r="AC23" s="11" t="s">
        <v>153</v>
      </c>
      <c r="AD23" s="11">
        <f>AA23*5</f>
        <v>9.5</v>
      </c>
      <c r="AE23" s="11">
        <f>AB23*4+AD23*4</f>
        <v>45.6</v>
      </c>
      <c r="AG23" s="11"/>
      <c r="AH23" s="11"/>
      <c r="AI23" s="11"/>
      <c r="AJ23" s="11"/>
      <c r="AK23" s="11"/>
    </row>
    <row r="24" spans="1:37" ht="17.100000000000001" customHeight="1">
      <c r="A24" s="444" t="s">
        <v>197</v>
      </c>
      <c r="B24" s="439"/>
      <c r="C24" s="144"/>
      <c r="D24" s="144"/>
      <c r="E24" s="144"/>
      <c r="F24" s="47"/>
      <c r="G24" s="48"/>
      <c r="H24" s="175"/>
      <c r="I24" s="52" t="s">
        <v>207</v>
      </c>
      <c r="J24" s="52"/>
      <c r="K24" s="144">
        <v>5</v>
      </c>
      <c r="L24" s="85" t="s">
        <v>184</v>
      </c>
      <c r="M24" s="52"/>
      <c r="N24" s="144">
        <v>5</v>
      </c>
      <c r="O24" s="153"/>
      <c r="P24" s="102"/>
      <c r="Q24" s="153"/>
      <c r="R24" s="47" t="s">
        <v>240</v>
      </c>
      <c r="S24" s="48"/>
      <c r="T24" s="165">
        <v>3</v>
      </c>
      <c r="U24" s="450"/>
      <c r="V24" s="54" t="s">
        <v>29</v>
      </c>
      <c r="W24" s="55" t="s">
        <v>159</v>
      </c>
      <c r="X24" s="43"/>
      <c r="Z24" s="7" t="s">
        <v>160</v>
      </c>
      <c r="AA24" s="11">
        <v>2.5</v>
      </c>
      <c r="AB24" s="11"/>
      <c r="AC24" s="11">
        <f>AA24*5</f>
        <v>12.5</v>
      </c>
      <c r="AD24" s="11" t="s">
        <v>153</v>
      </c>
      <c r="AE24" s="11">
        <f>AC24*9</f>
        <v>112.5</v>
      </c>
      <c r="AG24" s="11"/>
      <c r="AH24" s="11"/>
      <c r="AI24" s="11"/>
      <c r="AJ24" s="11"/>
      <c r="AK24" s="11"/>
    </row>
    <row r="25" spans="1:37" ht="17.100000000000001" customHeight="1">
      <c r="A25" s="444"/>
      <c r="B25" s="439"/>
      <c r="C25" s="144"/>
      <c r="D25" s="144"/>
      <c r="E25" s="144"/>
      <c r="F25" s="176"/>
      <c r="G25" s="102"/>
      <c r="H25" s="153"/>
      <c r="I25" s="85" t="s">
        <v>247</v>
      </c>
      <c r="J25" s="48"/>
      <c r="K25" s="144">
        <v>5</v>
      </c>
      <c r="L25" s="177" t="s">
        <v>208</v>
      </c>
      <c r="M25" s="144"/>
      <c r="N25" s="177">
        <v>1</v>
      </c>
      <c r="O25" s="153"/>
      <c r="P25" s="102"/>
      <c r="Q25" s="153"/>
      <c r="R25" s="48"/>
      <c r="S25" s="48"/>
      <c r="T25" s="175"/>
      <c r="U25" s="450"/>
      <c r="V25" s="41">
        <v>28.3</v>
      </c>
      <c r="W25" s="65" t="s">
        <v>161</v>
      </c>
      <c r="X25" s="43"/>
      <c r="Y25" s="8"/>
      <c r="Z25" s="7" t="s">
        <v>162</v>
      </c>
      <c r="AD25" s="7">
        <f>AA25*15</f>
        <v>0</v>
      </c>
      <c r="AG25" s="11"/>
    </row>
    <row r="26" spans="1:37" ht="17.100000000000001" customHeight="1">
      <c r="A26" s="67" t="s">
        <v>163</v>
      </c>
      <c r="B26" s="68"/>
      <c r="C26" s="144"/>
      <c r="D26" s="144"/>
      <c r="E26" s="175"/>
      <c r="F26" s="153"/>
      <c r="G26" s="102"/>
      <c r="H26" s="153"/>
      <c r="I26" s="48"/>
      <c r="J26" s="48"/>
      <c r="K26" s="144"/>
      <c r="L26" s="153" t="s">
        <v>266</v>
      </c>
      <c r="M26" s="102"/>
      <c r="N26" s="177">
        <v>1</v>
      </c>
      <c r="O26" s="153"/>
      <c r="P26" s="102"/>
      <c r="Q26" s="153"/>
      <c r="R26" s="153"/>
      <c r="S26" s="102"/>
      <c r="T26" s="153"/>
      <c r="U26" s="450"/>
      <c r="V26" s="54" t="s">
        <v>164</v>
      </c>
      <c r="W26" s="69"/>
      <c r="X26" s="43"/>
      <c r="AB26" s="7">
        <f>SUM(AB21:AB25)</f>
        <v>28.299999999999997</v>
      </c>
      <c r="AC26" s="7">
        <f>SUM(AC21:AC25)</f>
        <v>22.5</v>
      </c>
      <c r="AD26" s="7">
        <f>SUM(AD21:AD25)</f>
        <v>102.5</v>
      </c>
      <c r="AE26" s="7">
        <f>AB26*4+AC26*9+AD26*4</f>
        <v>725.7</v>
      </c>
      <c r="AG26" s="11"/>
    </row>
    <row r="27" spans="1:37" ht="17.100000000000001" customHeight="1" thickBot="1">
      <c r="A27" s="106"/>
      <c r="B27" s="107"/>
      <c r="C27" s="59"/>
      <c r="D27" s="59"/>
      <c r="E27" s="53"/>
      <c r="F27" s="53"/>
      <c r="G27" s="59"/>
      <c r="H27" s="53"/>
      <c r="I27" s="53"/>
      <c r="J27" s="59"/>
      <c r="K27" s="108"/>
      <c r="L27" s="109"/>
      <c r="M27" s="154"/>
      <c r="N27" s="109"/>
      <c r="O27" s="96"/>
      <c r="P27" s="59"/>
      <c r="Q27" s="53"/>
      <c r="R27" s="53"/>
      <c r="S27" s="59"/>
      <c r="T27" s="53"/>
      <c r="U27" s="448"/>
      <c r="V27" s="41">
        <v>725.7</v>
      </c>
      <c r="W27" s="75"/>
      <c r="X27" s="43"/>
      <c r="Y27" s="8"/>
      <c r="AB27" s="77">
        <f>AB26*4/AE26</f>
        <v>0.15598732258509024</v>
      </c>
      <c r="AC27" s="77">
        <f>AC26*9/AE26</f>
        <v>0.27904092600248037</v>
      </c>
      <c r="AD27" s="77">
        <f>AD26*4/AE26</f>
        <v>0.56497175141242939</v>
      </c>
      <c r="AG27" s="11"/>
      <c r="AH27" s="77"/>
      <c r="AI27" s="77"/>
      <c r="AJ27" s="77"/>
    </row>
    <row r="28" spans="1:37" ht="20.100000000000001" customHeight="1">
      <c r="A28" s="21">
        <v>12</v>
      </c>
      <c r="B28" s="439"/>
      <c r="C28" s="82" t="str">
        <f>玉美彰化菜單ok!M23</f>
        <v>小米飯</v>
      </c>
      <c r="D28" s="82" t="s">
        <v>165</v>
      </c>
      <c r="E28" s="82"/>
      <c r="F28" s="82" t="str">
        <f>玉美彰化菜單ok!M24</f>
        <v>麻油雞</v>
      </c>
      <c r="G28" s="148" t="s">
        <v>167</v>
      </c>
      <c r="H28" s="82"/>
      <c r="I28" s="82" t="str">
        <f>玉美彰化菜單ok!M25</f>
        <v>蕪菁總匯(加)</v>
      </c>
      <c r="J28" s="148" t="s">
        <v>188</v>
      </c>
      <c r="K28" s="82"/>
      <c r="L28" s="82" t="str">
        <f>玉美彰化菜單ok!M26</f>
        <v>肉燥滷蛋</v>
      </c>
      <c r="M28" s="148" t="s">
        <v>166</v>
      </c>
      <c r="N28" s="82"/>
      <c r="O28" s="82" t="str">
        <f>玉美彰化菜單ok!M27</f>
        <v>深色蔬菜</v>
      </c>
      <c r="P28" s="82" t="s">
        <v>168</v>
      </c>
      <c r="Q28" s="82"/>
      <c r="R28" s="82" t="str">
        <f>玉美彰化菜單ok!M29</f>
        <v>鮮蔬粉絲湯</v>
      </c>
      <c r="S28" s="82" t="s">
        <v>167</v>
      </c>
      <c r="T28" s="82"/>
      <c r="U28" s="447"/>
      <c r="V28" s="26" t="s">
        <v>28</v>
      </c>
      <c r="W28" s="27" t="s">
        <v>142</v>
      </c>
      <c r="X28" s="113">
        <v>6.2</v>
      </c>
      <c r="AB28" s="7" t="s">
        <v>143</v>
      </c>
      <c r="AC28" s="7" t="s">
        <v>144</v>
      </c>
      <c r="AD28" s="7" t="s">
        <v>145</v>
      </c>
      <c r="AE28" s="7" t="s">
        <v>146</v>
      </c>
      <c r="AG28" s="11"/>
    </row>
    <row r="29" spans="1:37" ht="17.100000000000001" customHeight="1">
      <c r="A29" s="29" t="s">
        <v>147</v>
      </c>
      <c r="B29" s="439"/>
      <c r="C29" s="30" t="s">
        <v>169</v>
      </c>
      <c r="D29" s="31"/>
      <c r="E29" s="142">
        <v>80</v>
      </c>
      <c r="F29" s="36" t="s">
        <v>241</v>
      </c>
      <c r="G29" s="38"/>
      <c r="H29" s="142">
        <v>55</v>
      </c>
      <c r="I29" s="36" t="s">
        <v>215</v>
      </c>
      <c r="J29" s="38"/>
      <c r="K29" s="142">
        <v>50</v>
      </c>
      <c r="L29" s="38" t="s">
        <v>267</v>
      </c>
      <c r="M29" s="38"/>
      <c r="N29" s="142">
        <v>50</v>
      </c>
      <c r="O29" s="142" t="s">
        <v>173</v>
      </c>
      <c r="P29" s="158"/>
      <c r="Q29" s="159">
        <v>100</v>
      </c>
      <c r="R29" s="140" t="s">
        <v>203</v>
      </c>
      <c r="S29" s="36"/>
      <c r="T29" s="142">
        <v>20</v>
      </c>
      <c r="U29" s="450"/>
      <c r="V29" s="41">
        <v>103.5</v>
      </c>
      <c r="W29" s="42" t="s">
        <v>148</v>
      </c>
      <c r="X29" s="117">
        <v>2</v>
      </c>
      <c r="Y29" s="8"/>
      <c r="Z29" s="11" t="s">
        <v>149</v>
      </c>
      <c r="AA29" s="11">
        <v>6.2</v>
      </c>
      <c r="AB29" s="11">
        <f>AA29*2</f>
        <v>12.4</v>
      </c>
      <c r="AC29" s="11"/>
      <c r="AD29" s="11">
        <f>AA29*15</f>
        <v>93</v>
      </c>
      <c r="AE29" s="11">
        <f>AB29*4+AD29*4</f>
        <v>421.6</v>
      </c>
      <c r="AF29" s="11"/>
      <c r="AG29" s="11"/>
      <c r="AH29" s="11"/>
      <c r="AI29" s="11"/>
      <c r="AJ29" s="11"/>
      <c r="AK29" s="11"/>
    </row>
    <row r="30" spans="1:37" ht="17.100000000000001" customHeight="1">
      <c r="A30" s="29">
        <v>17</v>
      </c>
      <c r="B30" s="439"/>
      <c r="C30" s="44" t="s">
        <v>225</v>
      </c>
      <c r="D30" s="45"/>
      <c r="E30" s="144">
        <v>40</v>
      </c>
      <c r="F30" s="50" t="s">
        <v>171</v>
      </c>
      <c r="G30" s="52"/>
      <c r="H30" s="144">
        <v>20</v>
      </c>
      <c r="I30" s="50" t="s">
        <v>176</v>
      </c>
      <c r="J30" s="52"/>
      <c r="K30" s="144">
        <v>15</v>
      </c>
      <c r="L30" s="118" t="s">
        <v>206</v>
      </c>
      <c r="M30" s="52"/>
      <c r="N30" s="144">
        <v>2</v>
      </c>
      <c r="O30" s="109"/>
      <c r="P30" s="109"/>
      <c r="Q30" s="109"/>
      <c r="R30" s="52" t="s">
        <v>268</v>
      </c>
      <c r="S30" s="52"/>
      <c r="T30" s="144">
        <v>5</v>
      </c>
      <c r="U30" s="450"/>
      <c r="V30" s="54" t="s">
        <v>27</v>
      </c>
      <c r="W30" s="55" t="s">
        <v>151</v>
      </c>
      <c r="X30" s="117">
        <v>2.1</v>
      </c>
      <c r="Z30" s="56" t="s">
        <v>152</v>
      </c>
      <c r="AA30" s="11">
        <v>2</v>
      </c>
      <c r="AB30" s="57">
        <f>AA30*7</f>
        <v>14</v>
      </c>
      <c r="AC30" s="11">
        <f>AA30*5</f>
        <v>10</v>
      </c>
      <c r="AD30" s="11" t="s">
        <v>153</v>
      </c>
      <c r="AE30" s="58">
        <f>AB30*4+AC30*9</f>
        <v>146</v>
      </c>
      <c r="AF30" s="56"/>
      <c r="AG30" s="11"/>
      <c r="AH30" s="57"/>
      <c r="AI30" s="11"/>
      <c r="AJ30" s="11"/>
      <c r="AK30" s="58"/>
    </row>
    <row r="31" spans="1:37" ht="17.100000000000001" customHeight="1">
      <c r="A31" s="29" t="s">
        <v>154</v>
      </c>
      <c r="B31" s="439"/>
      <c r="C31" s="161"/>
      <c r="D31" s="154"/>
      <c r="E31" s="109"/>
      <c r="F31" s="85" t="s">
        <v>269</v>
      </c>
      <c r="G31" s="52"/>
      <c r="H31" s="144">
        <v>1</v>
      </c>
      <c r="I31" s="118" t="s">
        <v>270</v>
      </c>
      <c r="J31" s="50" t="s">
        <v>181</v>
      </c>
      <c r="K31" s="144">
        <v>3</v>
      </c>
      <c r="L31" s="48"/>
      <c r="M31" s="48"/>
      <c r="N31" s="144"/>
      <c r="O31" s="109"/>
      <c r="P31" s="154"/>
      <c r="Q31" s="109"/>
      <c r="R31" s="50" t="s">
        <v>184</v>
      </c>
      <c r="S31" s="52"/>
      <c r="T31" s="144">
        <v>5</v>
      </c>
      <c r="U31" s="450"/>
      <c r="V31" s="41">
        <v>22.5</v>
      </c>
      <c r="W31" s="55" t="s">
        <v>155</v>
      </c>
      <c r="X31" s="117">
        <v>2.5</v>
      </c>
      <c r="Y31" s="8"/>
      <c r="Z31" s="7" t="s">
        <v>156</v>
      </c>
      <c r="AA31" s="11">
        <v>2.1</v>
      </c>
      <c r="AB31" s="11">
        <f>AA31*1</f>
        <v>2.1</v>
      </c>
      <c r="AC31" s="11" t="s">
        <v>153</v>
      </c>
      <c r="AD31" s="11">
        <f>AA31*5</f>
        <v>10.5</v>
      </c>
      <c r="AE31" s="11">
        <f>AB31*4+AD31*4</f>
        <v>50.4</v>
      </c>
      <c r="AG31" s="11"/>
      <c r="AH31" s="11"/>
      <c r="AI31" s="11"/>
      <c r="AJ31" s="11"/>
      <c r="AK31" s="11"/>
    </row>
    <row r="32" spans="1:37" ht="17.100000000000001" customHeight="1">
      <c r="A32" s="444" t="s">
        <v>210</v>
      </c>
      <c r="B32" s="439"/>
      <c r="C32" s="161"/>
      <c r="D32" s="154"/>
      <c r="E32" s="109"/>
      <c r="F32" s="52"/>
      <c r="G32" s="52"/>
      <c r="H32" s="144"/>
      <c r="I32" s="52" t="s">
        <v>271</v>
      </c>
      <c r="J32" s="52"/>
      <c r="K32" s="144">
        <v>3</v>
      </c>
      <c r="L32" s="47"/>
      <c r="M32" s="47"/>
      <c r="N32" s="144"/>
      <c r="O32" s="109"/>
      <c r="P32" s="154"/>
      <c r="Q32" s="109"/>
      <c r="R32" s="47" t="s">
        <v>240</v>
      </c>
      <c r="S32" s="48"/>
      <c r="T32" s="144">
        <v>3</v>
      </c>
      <c r="U32" s="450"/>
      <c r="V32" s="54" t="s">
        <v>29</v>
      </c>
      <c r="W32" s="55" t="s">
        <v>159</v>
      </c>
      <c r="X32" s="117"/>
      <c r="Z32" s="7" t="s">
        <v>160</v>
      </c>
      <c r="AA32" s="11">
        <v>2.5</v>
      </c>
      <c r="AB32" s="11"/>
      <c r="AC32" s="11">
        <f>AA32*5</f>
        <v>12.5</v>
      </c>
      <c r="AD32" s="11" t="s">
        <v>153</v>
      </c>
      <c r="AE32" s="11">
        <f>AC32*9</f>
        <v>112.5</v>
      </c>
      <c r="AG32" s="11"/>
      <c r="AH32" s="11"/>
      <c r="AI32" s="11"/>
      <c r="AJ32" s="11"/>
      <c r="AK32" s="11"/>
    </row>
    <row r="33" spans="1:33" ht="17.100000000000001" customHeight="1">
      <c r="A33" s="444"/>
      <c r="B33" s="439"/>
      <c r="C33" s="161"/>
      <c r="D33" s="154"/>
      <c r="E33" s="109"/>
      <c r="F33" s="144"/>
      <c r="G33" s="154"/>
      <c r="H33" s="144"/>
      <c r="I33" s="60"/>
      <c r="J33" s="47"/>
      <c r="K33" s="144"/>
      <c r="L33" s="48"/>
      <c r="M33" s="48"/>
      <c r="N33" s="144"/>
      <c r="O33" s="109"/>
      <c r="P33" s="154"/>
      <c r="Q33" s="109"/>
      <c r="R33" s="153" t="s">
        <v>237</v>
      </c>
      <c r="S33" s="154"/>
      <c r="T33" s="144">
        <v>3</v>
      </c>
      <c r="U33" s="450"/>
      <c r="V33" s="41">
        <v>28.5</v>
      </c>
      <c r="W33" s="65" t="s">
        <v>161</v>
      </c>
      <c r="X33" s="117"/>
      <c r="Y33" s="8"/>
      <c r="Z33" s="7" t="s">
        <v>162</v>
      </c>
      <c r="AD33" s="7">
        <f>AA33*15</f>
        <v>0</v>
      </c>
      <c r="AG33" s="11"/>
    </row>
    <row r="34" spans="1:33" ht="17.100000000000001" customHeight="1">
      <c r="A34" s="67" t="s">
        <v>163</v>
      </c>
      <c r="B34" s="68"/>
      <c r="C34" s="59"/>
      <c r="D34" s="59"/>
      <c r="E34" s="53"/>
      <c r="F34" s="53"/>
      <c r="G34" s="59"/>
      <c r="H34" s="53"/>
      <c r="I34" s="47"/>
      <c r="J34" s="48"/>
      <c r="K34" s="49"/>
      <c r="L34" s="144"/>
      <c r="M34" s="144"/>
      <c r="N34" s="144"/>
      <c r="O34" s="53"/>
      <c r="P34" s="59"/>
      <c r="Q34" s="53"/>
      <c r="R34" s="53"/>
      <c r="S34" s="59"/>
      <c r="T34" s="53"/>
      <c r="U34" s="441"/>
      <c r="V34" s="54" t="s">
        <v>164</v>
      </c>
      <c r="W34" s="69"/>
      <c r="X34" s="117"/>
      <c r="AB34" s="7">
        <f>SUM(AB29:AB33)</f>
        <v>28.5</v>
      </c>
      <c r="AC34" s="7">
        <f>SUM(AC29:AC33)</f>
        <v>22.5</v>
      </c>
      <c r="AD34" s="7">
        <f>SUM(AD29:AD33)</f>
        <v>103.5</v>
      </c>
      <c r="AE34" s="7">
        <f>AB34*4+AC34*9+AD34*4</f>
        <v>730.5</v>
      </c>
      <c r="AG34" s="11"/>
    </row>
    <row r="35" spans="1:33" ht="17.100000000000001" customHeight="1">
      <c r="A35" s="88"/>
      <c r="B35" s="89"/>
      <c r="C35" s="59"/>
      <c r="D35" s="59"/>
      <c r="E35" s="53"/>
      <c r="F35" s="53"/>
      <c r="G35" s="59"/>
      <c r="H35" s="53"/>
      <c r="I35" s="53"/>
      <c r="J35" s="59"/>
      <c r="K35" s="53"/>
      <c r="L35" s="53"/>
      <c r="M35" s="59"/>
      <c r="N35" s="53"/>
      <c r="O35" s="53"/>
      <c r="P35" s="59"/>
      <c r="Q35" s="53"/>
      <c r="R35" s="53"/>
      <c r="S35" s="59"/>
      <c r="T35" s="53"/>
      <c r="U35" s="448"/>
      <c r="V35" s="41">
        <v>730.5</v>
      </c>
      <c r="W35" s="90"/>
      <c r="X35" s="117"/>
      <c r="Y35" s="8"/>
      <c r="AB35" s="77">
        <f>AB34*4/AE34</f>
        <v>0.15605749486652978</v>
      </c>
      <c r="AC35" s="77">
        <f>AC34*9/AE34</f>
        <v>0.27720739219712526</v>
      </c>
      <c r="AD35" s="77">
        <f>AD34*4/AE34</f>
        <v>0.56673511293634493</v>
      </c>
    </row>
    <row r="36" spans="1:33" ht="20.100000000000001" customHeight="1">
      <c r="A36" s="21">
        <v>12</v>
      </c>
      <c r="B36" s="439"/>
      <c r="C36" s="82" t="str">
        <f>玉美彰化菜單ok!Q23</f>
        <v>義大利肉醬麵</v>
      </c>
      <c r="D36" s="82" t="s">
        <v>165</v>
      </c>
      <c r="E36" s="82"/>
      <c r="F36" s="82" t="str">
        <f>玉美彰化菜單ok!Q24</f>
        <v>香酥魚排(海炸加)</v>
      </c>
      <c r="G36" s="148" t="s">
        <v>200</v>
      </c>
      <c r="H36" s="82"/>
      <c r="I36" s="82" t="str">
        <f>玉美彰化菜單ok!Q25</f>
        <v>高麗炒豆皮(豆)</v>
      </c>
      <c r="J36" s="148" t="s">
        <v>188</v>
      </c>
      <c r="K36" s="82"/>
      <c r="L36" s="82" t="str">
        <f>玉美彰化菜單ok!Q26</f>
        <v>焗烤洋芋</v>
      </c>
      <c r="M36" s="148" t="s">
        <v>167</v>
      </c>
      <c r="N36" s="82"/>
      <c r="O36" s="82" t="str">
        <f>玉美彰化菜單ok!Q27</f>
        <v>深色蔬菜</v>
      </c>
      <c r="P36" s="82" t="s">
        <v>168</v>
      </c>
      <c r="Q36" s="82"/>
      <c r="R36" s="82" t="str">
        <f>玉美彰化菜單ok!Q29</f>
        <v>蘿蔔雞湯</v>
      </c>
      <c r="S36" s="82" t="s">
        <v>167</v>
      </c>
      <c r="T36" s="82"/>
      <c r="U36" s="447"/>
      <c r="V36" s="26" t="s">
        <v>28</v>
      </c>
      <c r="W36" s="27" t="s">
        <v>142</v>
      </c>
      <c r="X36" s="123">
        <v>6.5</v>
      </c>
      <c r="AB36" s="7" t="s">
        <v>143</v>
      </c>
      <c r="AC36" s="7" t="s">
        <v>144</v>
      </c>
      <c r="AD36" s="7" t="s">
        <v>145</v>
      </c>
      <c r="AE36" s="7" t="s">
        <v>146</v>
      </c>
    </row>
    <row r="37" spans="1:33" ht="17.100000000000001" customHeight="1">
      <c r="A37" s="29" t="s">
        <v>147</v>
      </c>
      <c r="B37" s="439"/>
      <c r="C37" s="198" t="s">
        <v>314</v>
      </c>
      <c r="D37" s="199"/>
      <c r="E37" s="199">
        <v>180</v>
      </c>
      <c r="F37" s="140" t="s">
        <v>316</v>
      </c>
      <c r="G37" s="36" t="s">
        <v>335</v>
      </c>
      <c r="H37" s="142">
        <v>60</v>
      </c>
      <c r="I37" s="36" t="s">
        <v>174</v>
      </c>
      <c r="J37" s="38"/>
      <c r="K37" s="142">
        <v>60</v>
      </c>
      <c r="L37" s="36" t="s">
        <v>172</v>
      </c>
      <c r="M37" s="38"/>
      <c r="N37" s="142">
        <v>55</v>
      </c>
      <c r="O37" s="142" t="s">
        <v>173</v>
      </c>
      <c r="P37" s="158"/>
      <c r="Q37" s="159">
        <v>100</v>
      </c>
      <c r="R37" s="140" t="s">
        <v>192</v>
      </c>
      <c r="S37" s="38"/>
      <c r="T37" s="142">
        <v>35</v>
      </c>
      <c r="U37" s="450"/>
      <c r="V37" s="41">
        <v>102.5</v>
      </c>
      <c r="W37" s="42" t="s">
        <v>148</v>
      </c>
      <c r="X37" s="117">
        <v>2</v>
      </c>
      <c r="Y37" s="8"/>
      <c r="Z37" s="11" t="s">
        <v>149</v>
      </c>
      <c r="AA37" s="11">
        <v>6.1</v>
      </c>
      <c r="AB37" s="11">
        <f>AA37*2</f>
        <v>12.2</v>
      </c>
      <c r="AC37" s="11"/>
      <c r="AD37" s="11">
        <f>AA37*15</f>
        <v>91.5</v>
      </c>
      <c r="AE37" s="11">
        <f>AB37*4+AD37*4</f>
        <v>414.8</v>
      </c>
    </row>
    <row r="38" spans="1:33" ht="17.100000000000001" customHeight="1">
      <c r="A38" s="29">
        <v>18</v>
      </c>
      <c r="B38" s="439"/>
      <c r="C38" s="200" t="s">
        <v>175</v>
      </c>
      <c r="D38" s="201"/>
      <c r="E38" s="201">
        <v>15</v>
      </c>
      <c r="F38" s="85"/>
      <c r="G38" s="52"/>
      <c r="H38" s="144"/>
      <c r="I38" s="85" t="s">
        <v>184</v>
      </c>
      <c r="J38" s="52"/>
      <c r="K38" s="144">
        <v>10</v>
      </c>
      <c r="L38" s="85" t="s">
        <v>206</v>
      </c>
      <c r="M38" s="52"/>
      <c r="N38" s="144">
        <v>15</v>
      </c>
      <c r="O38" s="109"/>
      <c r="P38" s="109"/>
      <c r="Q38" s="109"/>
      <c r="R38" s="50" t="s">
        <v>241</v>
      </c>
      <c r="S38" s="52"/>
      <c r="T38" s="144">
        <v>10</v>
      </c>
      <c r="U38" s="450"/>
      <c r="V38" s="54" t="s">
        <v>27</v>
      </c>
      <c r="W38" s="55" t="s">
        <v>151</v>
      </c>
      <c r="X38" s="117">
        <v>1.9</v>
      </c>
      <c r="Z38" s="56" t="s">
        <v>152</v>
      </c>
      <c r="AA38" s="11">
        <v>2</v>
      </c>
      <c r="AB38" s="57">
        <f>AA38*7</f>
        <v>14</v>
      </c>
      <c r="AC38" s="11">
        <f>AA38*5</f>
        <v>10</v>
      </c>
      <c r="AD38" s="11" t="s">
        <v>153</v>
      </c>
      <c r="AE38" s="58">
        <f>AB38*4+AC38*9</f>
        <v>146</v>
      </c>
    </row>
    <row r="39" spans="1:33" ht="17.100000000000001" customHeight="1">
      <c r="A39" s="29" t="s">
        <v>154</v>
      </c>
      <c r="B39" s="439"/>
      <c r="C39" s="200" t="s">
        <v>206</v>
      </c>
      <c r="D39" s="201"/>
      <c r="E39" s="201">
        <v>10</v>
      </c>
      <c r="F39" s="50"/>
      <c r="G39" s="52"/>
      <c r="H39" s="144"/>
      <c r="I39" s="85" t="s">
        <v>208</v>
      </c>
      <c r="J39" s="52"/>
      <c r="K39" s="144">
        <v>5</v>
      </c>
      <c r="L39" s="85" t="s">
        <v>251</v>
      </c>
      <c r="M39" s="52"/>
      <c r="N39" s="144">
        <v>5</v>
      </c>
      <c r="O39" s="109"/>
      <c r="P39" s="109"/>
      <c r="Q39" s="109"/>
      <c r="R39" s="50" t="s">
        <v>184</v>
      </c>
      <c r="S39" s="52"/>
      <c r="T39" s="144">
        <v>3</v>
      </c>
      <c r="U39" s="450"/>
      <c r="V39" s="41">
        <v>22.5</v>
      </c>
      <c r="W39" s="55" t="s">
        <v>155</v>
      </c>
      <c r="X39" s="117">
        <v>2.5</v>
      </c>
      <c r="Y39" s="8"/>
      <c r="Z39" s="7" t="s">
        <v>156</v>
      </c>
      <c r="AA39" s="11">
        <v>2.2000000000000002</v>
      </c>
      <c r="AB39" s="11">
        <f>AA39*1</f>
        <v>2.2000000000000002</v>
      </c>
      <c r="AC39" s="11" t="s">
        <v>153</v>
      </c>
      <c r="AD39" s="11">
        <f>AA39*5</f>
        <v>11</v>
      </c>
      <c r="AE39" s="11">
        <f>AB39*4+AD39*4</f>
        <v>52.8</v>
      </c>
    </row>
    <row r="40" spans="1:33" ht="17.100000000000001" customHeight="1">
      <c r="A40" s="444" t="s">
        <v>221</v>
      </c>
      <c r="B40" s="439"/>
      <c r="C40" s="200" t="s">
        <v>251</v>
      </c>
      <c r="D40" s="201"/>
      <c r="E40" s="201">
        <v>10</v>
      </c>
      <c r="F40" s="85"/>
      <c r="G40" s="52"/>
      <c r="H40" s="160"/>
      <c r="I40" s="85" t="s">
        <v>272</v>
      </c>
      <c r="J40" s="85" t="s">
        <v>179</v>
      </c>
      <c r="K40" s="144">
        <v>3</v>
      </c>
      <c r="L40" s="50" t="s">
        <v>175</v>
      </c>
      <c r="M40" s="52"/>
      <c r="N40" s="144">
        <v>5</v>
      </c>
      <c r="O40" s="109"/>
      <c r="P40" s="109"/>
      <c r="Q40" s="109"/>
      <c r="R40" s="48"/>
      <c r="S40" s="48"/>
      <c r="T40" s="160"/>
      <c r="U40" s="450"/>
      <c r="V40" s="54" t="s">
        <v>29</v>
      </c>
      <c r="W40" s="55" t="s">
        <v>159</v>
      </c>
      <c r="X40" s="117"/>
      <c r="Z40" s="7" t="s">
        <v>160</v>
      </c>
      <c r="AA40" s="11">
        <v>2.5</v>
      </c>
      <c r="AB40" s="11"/>
      <c r="AC40" s="11">
        <f>AA40*5</f>
        <v>12.5</v>
      </c>
      <c r="AD40" s="11" t="s">
        <v>153</v>
      </c>
      <c r="AE40" s="11">
        <f>AC40*9</f>
        <v>112.5</v>
      </c>
    </row>
    <row r="41" spans="1:33" ht="17.100000000000001" customHeight="1">
      <c r="A41" s="444"/>
      <c r="B41" s="439"/>
      <c r="C41" s="200" t="s">
        <v>315</v>
      </c>
      <c r="D41" s="201"/>
      <c r="E41" s="201">
        <v>10</v>
      </c>
      <c r="F41" s="53"/>
      <c r="G41" s="59"/>
      <c r="H41" s="53"/>
      <c r="I41" s="144"/>
      <c r="J41" s="59"/>
      <c r="K41" s="144"/>
      <c r="L41" s="85" t="s">
        <v>317</v>
      </c>
      <c r="M41" s="48"/>
      <c r="N41" s="144">
        <v>5</v>
      </c>
      <c r="O41" s="53"/>
      <c r="P41" s="59"/>
      <c r="Q41" s="53"/>
      <c r="R41" s="47"/>
      <c r="S41" s="48"/>
      <c r="T41" s="49"/>
      <c r="U41" s="441"/>
      <c r="V41" s="41">
        <v>28.4</v>
      </c>
      <c r="W41" s="65" t="s">
        <v>161</v>
      </c>
      <c r="X41" s="117"/>
      <c r="Y41" s="8"/>
      <c r="Z41" s="7" t="s">
        <v>162</v>
      </c>
      <c r="AD41" s="7">
        <f>AA41*15</f>
        <v>0</v>
      </c>
    </row>
    <row r="42" spans="1:33" ht="17.100000000000001" customHeight="1">
      <c r="A42" s="67" t="s">
        <v>163</v>
      </c>
      <c r="B42" s="68"/>
      <c r="C42" s="59"/>
      <c r="D42" s="59"/>
      <c r="E42" s="53"/>
      <c r="F42" s="53"/>
      <c r="G42" s="59"/>
      <c r="H42" s="53"/>
      <c r="I42" s="144"/>
      <c r="J42" s="59"/>
      <c r="K42" s="144"/>
      <c r="L42" s="144"/>
      <c r="M42" s="144"/>
      <c r="N42" s="178"/>
      <c r="O42" s="53"/>
      <c r="P42" s="59"/>
      <c r="Q42" s="53"/>
      <c r="R42" s="48"/>
      <c r="S42" s="48"/>
      <c r="T42" s="49"/>
      <c r="U42" s="441"/>
      <c r="V42" s="54" t="s">
        <v>164</v>
      </c>
      <c r="W42" s="69"/>
      <c r="X42" s="117"/>
      <c r="AB42" s="7">
        <f>SUM(AB37:AB41)</f>
        <v>28.4</v>
      </c>
      <c r="AC42" s="7">
        <f>SUM(AC37:AC41)</f>
        <v>22.5</v>
      </c>
      <c r="AD42" s="7">
        <f>SUM(AD37:AD41)</f>
        <v>102.5</v>
      </c>
      <c r="AE42" s="7">
        <f>AB42*4+AC42*9+AD42*4</f>
        <v>726.1</v>
      </c>
    </row>
    <row r="43" spans="1:33" ht="17.100000000000001" customHeight="1" thickBot="1">
      <c r="A43" s="124"/>
      <c r="B43" s="125"/>
      <c r="C43" s="126"/>
      <c r="D43" s="126"/>
      <c r="E43" s="127"/>
      <c r="F43" s="127"/>
      <c r="G43" s="126"/>
      <c r="H43" s="127"/>
      <c r="I43" s="127"/>
      <c r="J43" s="126"/>
      <c r="K43" s="127"/>
      <c r="L43" s="127"/>
      <c r="M43" s="126"/>
      <c r="N43" s="127"/>
      <c r="O43" s="127"/>
      <c r="P43" s="126"/>
      <c r="Q43" s="127"/>
      <c r="R43" s="127"/>
      <c r="S43" s="126"/>
      <c r="T43" s="127"/>
      <c r="U43" s="442"/>
      <c r="V43" s="128">
        <v>726.1</v>
      </c>
      <c r="W43" s="129"/>
      <c r="X43" s="130"/>
      <c r="Y43" s="8"/>
      <c r="AB43" s="77">
        <f>AB42*4/AE42</f>
        <v>0.15645227930037184</v>
      </c>
      <c r="AC43" s="77">
        <f>AC42*9/AE42</f>
        <v>0.27888720561906072</v>
      </c>
      <c r="AD43" s="77">
        <f>AD42*4/AE42</f>
        <v>0.56466051508056736</v>
      </c>
    </row>
    <row r="44" spans="1:33" ht="21.75" customHeight="1"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132"/>
    </row>
    <row r="45" spans="1:33">
      <c r="C45" s="453"/>
      <c r="D45" s="453"/>
      <c r="E45" s="446"/>
      <c r="F45" s="446"/>
      <c r="G45" s="133"/>
      <c r="J45" s="133"/>
      <c r="M45" s="133"/>
      <c r="P45" s="133"/>
      <c r="S45" s="133"/>
      <c r="V45" s="7"/>
      <c r="X45" s="11"/>
    </row>
    <row r="46" spans="1:33">
      <c r="V46" s="7"/>
      <c r="X46" s="11"/>
    </row>
    <row r="47" spans="1:33">
      <c r="V47" s="7"/>
      <c r="X47" s="11"/>
    </row>
  </sheetData>
  <mergeCells count="18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U3" sqref="U3"/>
    </sheetView>
  </sheetViews>
  <sheetFormatPr defaultRowHeight="20.25"/>
  <cols>
    <col min="1" max="1" width="6.42578125" style="11" customWidth="1"/>
    <col min="2" max="2" width="0" style="7" hidden="1" customWidth="1"/>
    <col min="3" max="3" width="12.7109375" style="7" customWidth="1"/>
    <col min="4" max="4" width="5.28515625" style="131" customWidth="1"/>
    <col min="5" max="5" width="5.28515625" style="7" customWidth="1"/>
    <col min="6" max="6" width="14.42578125" style="7" customWidth="1"/>
    <col min="7" max="7" width="5.28515625" style="131" customWidth="1"/>
    <col min="8" max="8" width="5.28515625" style="7" customWidth="1"/>
    <col min="9" max="9" width="12.7109375" style="7" customWidth="1"/>
    <col min="10" max="10" width="5.28515625" style="131" customWidth="1"/>
    <col min="11" max="11" width="5.28515625" style="7" customWidth="1"/>
    <col min="12" max="12" width="12.7109375" style="7" customWidth="1"/>
    <col min="13" max="13" width="5.28515625" style="131" customWidth="1"/>
    <col min="14" max="14" width="5.28515625" style="7" customWidth="1"/>
    <col min="15" max="15" width="12.7109375" style="7" customWidth="1"/>
    <col min="16" max="16" width="5.28515625" style="131" customWidth="1"/>
    <col min="17" max="17" width="5.28515625" style="7" customWidth="1"/>
    <col min="18" max="18" width="12.7109375" style="7" customWidth="1"/>
    <col min="19" max="19" width="5.28515625" style="131" customWidth="1"/>
    <col min="20" max="20" width="5.28515625" style="7" customWidth="1"/>
    <col min="21" max="21" width="6.42578125" style="7" customWidth="1"/>
    <col min="22" max="22" width="14.42578125" style="135" customWidth="1"/>
    <col min="23" max="23" width="14.42578125" style="136" customWidth="1"/>
    <col min="24" max="24" width="6.42578125" style="137" customWidth="1"/>
    <col min="25" max="25" width="7.5703125" style="7" hidden="1" customWidth="1"/>
    <col min="26" max="26" width="6.85546875" style="7" hidden="1" customWidth="1"/>
    <col min="27" max="27" width="6.28515625" style="11" hidden="1" customWidth="1"/>
    <col min="28" max="28" width="8.85546875" style="7" hidden="1" customWidth="1"/>
    <col min="29" max="29" width="9.140625" style="7" hidden="1" customWidth="1"/>
    <col min="30" max="30" width="9" style="7" hidden="1" customWidth="1"/>
    <col min="31" max="31" width="8.5703125" style="7" hidden="1" customWidth="1"/>
    <col min="32" max="16384" width="9.140625" style="7"/>
  </cols>
  <sheetData>
    <row r="1" spans="1:37" s="2" customFormat="1" ht="20.100000000000001" customHeight="1">
      <c r="A1" s="449" t="s">
        <v>273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1"/>
      <c r="AA1" s="3"/>
    </row>
    <row r="2" spans="1:37" ht="17.100000000000001" customHeight="1" thickBot="1">
      <c r="A2" s="4" t="s">
        <v>129</v>
      </c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8"/>
      <c r="W2" s="9"/>
      <c r="X2" s="10"/>
      <c r="Y2" s="8"/>
    </row>
    <row r="3" spans="1:37" ht="20.100000000000001" customHeight="1">
      <c r="A3" s="12" t="s">
        <v>130</v>
      </c>
      <c r="B3" s="13" t="s">
        <v>131</v>
      </c>
      <c r="C3" s="14" t="s">
        <v>132</v>
      </c>
      <c r="D3" s="15" t="s">
        <v>133</v>
      </c>
      <c r="E3" s="15" t="s">
        <v>134</v>
      </c>
      <c r="F3" s="14" t="s">
        <v>135</v>
      </c>
      <c r="G3" s="15" t="s">
        <v>133</v>
      </c>
      <c r="H3" s="15" t="s">
        <v>134</v>
      </c>
      <c r="I3" s="14" t="s">
        <v>136</v>
      </c>
      <c r="J3" s="15" t="s">
        <v>133</v>
      </c>
      <c r="K3" s="15" t="s">
        <v>134</v>
      </c>
      <c r="L3" s="14" t="s">
        <v>136</v>
      </c>
      <c r="M3" s="15" t="s">
        <v>133</v>
      </c>
      <c r="N3" s="15" t="s">
        <v>134</v>
      </c>
      <c r="O3" s="14" t="s">
        <v>136</v>
      </c>
      <c r="P3" s="15" t="s">
        <v>133</v>
      </c>
      <c r="Q3" s="15" t="s">
        <v>134</v>
      </c>
      <c r="R3" s="16" t="s">
        <v>137</v>
      </c>
      <c r="S3" s="15" t="s">
        <v>133</v>
      </c>
      <c r="T3" s="15" t="s">
        <v>134</v>
      </c>
      <c r="U3" s="17" t="s">
        <v>333</v>
      </c>
      <c r="V3" s="18" t="s">
        <v>138</v>
      </c>
      <c r="W3" s="19" t="s">
        <v>139</v>
      </c>
      <c r="X3" s="20" t="s">
        <v>140</v>
      </c>
      <c r="Y3" s="11"/>
      <c r="Z3" s="11"/>
      <c r="AG3" s="11"/>
    </row>
    <row r="4" spans="1:37" ht="20.100000000000001" customHeight="1">
      <c r="A4" s="21">
        <v>12</v>
      </c>
      <c r="B4" s="438"/>
      <c r="C4" s="162" t="str">
        <f>玉美彰化菜單ok!A33</f>
        <v>白飯</v>
      </c>
      <c r="D4" s="78" t="s">
        <v>165</v>
      </c>
      <c r="E4" s="163"/>
      <c r="F4" s="162" t="str">
        <f>玉美彰化菜單ok!A34</f>
        <v>蔥燒雞丁</v>
      </c>
      <c r="G4" s="81" t="s">
        <v>167</v>
      </c>
      <c r="H4" s="163"/>
      <c r="I4" s="162" t="str">
        <f>玉美彰化菜單ok!A35</f>
        <v>紅絲炒蛋</v>
      </c>
      <c r="J4" s="81" t="s">
        <v>188</v>
      </c>
      <c r="K4" s="163"/>
      <c r="L4" s="162" t="str">
        <f>玉美彰化菜單ok!A36</f>
        <v>小瓜鮮菇</v>
      </c>
      <c r="M4" s="81" t="s">
        <v>188</v>
      </c>
      <c r="N4" s="163"/>
      <c r="O4" s="162" t="str">
        <f>玉美彰化菜單ok!A37</f>
        <v>淺色蔬菜</v>
      </c>
      <c r="P4" s="78" t="s">
        <v>168</v>
      </c>
      <c r="Q4" s="163"/>
      <c r="R4" s="162" t="str">
        <f>玉美彰化菜單ok!A39</f>
        <v>鹹湯圓(冷)</v>
      </c>
      <c r="S4" s="78" t="s">
        <v>167</v>
      </c>
      <c r="T4" s="164"/>
      <c r="U4" s="440"/>
      <c r="V4" s="26" t="s">
        <v>141</v>
      </c>
      <c r="W4" s="27" t="s">
        <v>142</v>
      </c>
      <c r="X4" s="28">
        <v>6</v>
      </c>
      <c r="AB4" s="7" t="s">
        <v>143</v>
      </c>
      <c r="AC4" s="7" t="s">
        <v>144</v>
      </c>
      <c r="AD4" s="7" t="s">
        <v>145</v>
      </c>
      <c r="AE4" s="7" t="s">
        <v>146</v>
      </c>
      <c r="AG4" s="11"/>
    </row>
    <row r="5" spans="1:37" ht="17.100000000000001" customHeight="1">
      <c r="A5" s="29" t="s">
        <v>147</v>
      </c>
      <c r="B5" s="439"/>
      <c r="C5" s="30" t="s">
        <v>169</v>
      </c>
      <c r="D5" s="31"/>
      <c r="E5" s="142">
        <v>120</v>
      </c>
      <c r="F5" s="33" t="s">
        <v>241</v>
      </c>
      <c r="G5" s="34"/>
      <c r="H5" s="142">
        <v>70</v>
      </c>
      <c r="I5" s="140" t="s">
        <v>213</v>
      </c>
      <c r="J5" s="38"/>
      <c r="K5" s="142">
        <v>50</v>
      </c>
      <c r="L5" s="140" t="s">
        <v>238</v>
      </c>
      <c r="M5" s="38"/>
      <c r="N5" s="142">
        <v>30</v>
      </c>
      <c r="O5" s="142" t="s">
        <v>173</v>
      </c>
      <c r="P5" s="40"/>
      <c r="Q5" s="35">
        <v>100</v>
      </c>
      <c r="R5" s="140" t="s">
        <v>174</v>
      </c>
      <c r="S5" s="38"/>
      <c r="T5" s="142">
        <v>20</v>
      </c>
      <c r="U5" s="441"/>
      <c r="V5" s="41">
        <v>101.5</v>
      </c>
      <c r="W5" s="42" t="s">
        <v>148</v>
      </c>
      <c r="X5" s="43">
        <v>2</v>
      </c>
      <c r="Y5" s="8"/>
      <c r="Z5" s="11" t="s">
        <v>149</v>
      </c>
      <c r="AA5" s="11">
        <v>6</v>
      </c>
      <c r="AB5" s="11">
        <f>AA5*2</f>
        <v>12</v>
      </c>
      <c r="AC5" s="11"/>
      <c r="AD5" s="11">
        <f>AA5*15</f>
        <v>90</v>
      </c>
      <c r="AE5" s="11">
        <f>AB5*4+AD5*4</f>
        <v>408</v>
      </c>
      <c r="AF5" s="11"/>
      <c r="AG5" s="11"/>
      <c r="AH5" s="11"/>
      <c r="AI5" s="11"/>
      <c r="AJ5" s="11"/>
      <c r="AK5" s="11"/>
    </row>
    <row r="6" spans="1:37" ht="17.100000000000001" customHeight="1">
      <c r="A6" s="29">
        <v>21</v>
      </c>
      <c r="B6" s="439"/>
      <c r="C6" s="44"/>
      <c r="D6" s="45"/>
      <c r="E6" s="144"/>
      <c r="F6" s="47" t="s">
        <v>175</v>
      </c>
      <c r="G6" s="48"/>
      <c r="H6" s="144">
        <v>15</v>
      </c>
      <c r="I6" s="50" t="s">
        <v>184</v>
      </c>
      <c r="J6" s="52"/>
      <c r="K6" s="144">
        <v>15</v>
      </c>
      <c r="L6" s="50" t="s">
        <v>171</v>
      </c>
      <c r="M6" s="52"/>
      <c r="N6" s="144">
        <v>20</v>
      </c>
      <c r="O6" s="53"/>
      <c r="P6" s="53"/>
      <c r="Q6" s="53"/>
      <c r="R6" s="85" t="s">
        <v>274</v>
      </c>
      <c r="S6" s="85" t="s">
        <v>181</v>
      </c>
      <c r="T6" s="144">
        <v>10</v>
      </c>
      <c r="U6" s="441"/>
      <c r="V6" s="54" t="s">
        <v>150</v>
      </c>
      <c r="W6" s="55" t="s">
        <v>151</v>
      </c>
      <c r="X6" s="43">
        <v>2.2999999999999998</v>
      </c>
      <c r="Z6" s="56" t="s">
        <v>152</v>
      </c>
      <c r="AA6" s="11">
        <v>2</v>
      </c>
      <c r="AB6" s="57">
        <f>AA6*7</f>
        <v>14</v>
      </c>
      <c r="AC6" s="11">
        <f>AA6*5</f>
        <v>10</v>
      </c>
      <c r="AD6" s="11" t="s">
        <v>153</v>
      </c>
      <c r="AE6" s="58">
        <f>AB6*4+AC6*9</f>
        <v>146</v>
      </c>
      <c r="AF6" s="56"/>
      <c r="AG6" s="11"/>
      <c r="AH6" s="57"/>
      <c r="AI6" s="11"/>
      <c r="AJ6" s="11"/>
      <c r="AK6" s="58"/>
    </row>
    <row r="7" spans="1:37" ht="17.100000000000001" customHeight="1">
      <c r="A7" s="29" t="s">
        <v>154</v>
      </c>
      <c r="B7" s="439"/>
      <c r="C7" s="161"/>
      <c r="D7" s="154"/>
      <c r="E7" s="53"/>
      <c r="F7" s="47" t="s">
        <v>219</v>
      </c>
      <c r="G7" s="48"/>
      <c r="H7" s="144">
        <v>5</v>
      </c>
      <c r="I7" s="85" t="s">
        <v>240</v>
      </c>
      <c r="J7" s="52"/>
      <c r="K7" s="144">
        <v>5</v>
      </c>
      <c r="L7" s="85" t="s">
        <v>275</v>
      </c>
      <c r="M7" s="52"/>
      <c r="N7" s="144">
        <v>10</v>
      </c>
      <c r="O7" s="53"/>
      <c r="P7" s="59"/>
      <c r="Q7" s="53"/>
      <c r="R7" s="50" t="s">
        <v>184</v>
      </c>
      <c r="S7" s="50"/>
      <c r="T7" s="144">
        <v>5</v>
      </c>
      <c r="U7" s="441"/>
      <c r="V7" s="41">
        <v>22.5</v>
      </c>
      <c r="W7" s="55" t="s">
        <v>155</v>
      </c>
      <c r="X7" s="43">
        <v>2.5</v>
      </c>
      <c r="Y7" s="8"/>
      <c r="Z7" s="7" t="s">
        <v>156</v>
      </c>
      <c r="AA7" s="11">
        <v>2.2999999999999998</v>
      </c>
      <c r="AB7" s="11">
        <f>AA7*1</f>
        <v>2.2999999999999998</v>
      </c>
      <c r="AC7" s="11" t="s">
        <v>153</v>
      </c>
      <c r="AD7" s="11">
        <f>AA7*5</f>
        <v>11.5</v>
      </c>
      <c r="AE7" s="11">
        <f>AB7*4+AD7*4</f>
        <v>55.2</v>
      </c>
      <c r="AG7" s="11"/>
      <c r="AH7" s="11"/>
      <c r="AI7" s="11"/>
      <c r="AJ7" s="11"/>
      <c r="AK7" s="11"/>
    </row>
    <row r="8" spans="1:37" ht="17.100000000000001" customHeight="1">
      <c r="A8" s="444" t="s">
        <v>157</v>
      </c>
      <c r="B8" s="439"/>
      <c r="C8" s="53"/>
      <c r="D8" s="53"/>
      <c r="E8" s="53"/>
      <c r="F8" s="144"/>
      <c r="G8" s="144"/>
      <c r="H8" s="49"/>
      <c r="I8" s="52"/>
      <c r="J8" s="52"/>
      <c r="K8" s="165"/>
      <c r="L8" s="85" t="s">
        <v>184</v>
      </c>
      <c r="M8" s="52"/>
      <c r="N8" s="144">
        <v>5</v>
      </c>
      <c r="O8" s="53"/>
      <c r="P8" s="59"/>
      <c r="Q8" s="53"/>
      <c r="R8" s="85" t="s">
        <v>276</v>
      </c>
      <c r="S8" s="52"/>
      <c r="T8" s="144">
        <v>3</v>
      </c>
      <c r="U8" s="441"/>
      <c r="V8" s="54" t="s">
        <v>158</v>
      </c>
      <c r="W8" s="55" t="s">
        <v>159</v>
      </c>
      <c r="X8" s="43"/>
      <c r="Z8" s="7" t="s">
        <v>160</v>
      </c>
      <c r="AA8" s="11">
        <v>2.5</v>
      </c>
      <c r="AB8" s="11"/>
      <c r="AC8" s="11">
        <f>AA8*5</f>
        <v>12.5</v>
      </c>
      <c r="AD8" s="11" t="s">
        <v>153</v>
      </c>
      <c r="AE8" s="11">
        <f>AC8*9</f>
        <v>112.5</v>
      </c>
      <c r="AG8" s="11"/>
      <c r="AH8" s="11"/>
      <c r="AI8" s="11"/>
      <c r="AJ8" s="11"/>
      <c r="AK8" s="11"/>
    </row>
    <row r="9" spans="1:37" ht="17.100000000000001" customHeight="1">
      <c r="A9" s="444"/>
      <c r="B9" s="439"/>
      <c r="C9" s="53"/>
      <c r="D9" s="53"/>
      <c r="E9" s="53"/>
      <c r="F9" s="144"/>
      <c r="G9" s="144"/>
      <c r="H9" s="49"/>
      <c r="I9" s="47"/>
      <c r="J9" s="48"/>
      <c r="K9" s="49"/>
      <c r="L9" s="52"/>
      <c r="M9" s="52"/>
      <c r="N9" s="49"/>
      <c r="O9" s="53"/>
      <c r="P9" s="59"/>
      <c r="Q9" s="53"/>
      <c r="R9" s="85" t="s">
        <v>240</v>
      </c>
      <c r="S9" s="52"/>
      <c r="T9" s="144">
        <v>1</v>
      </c>
      <c r="U9" s="441"/>
      <c r="V9" s="41">
        <v>28.3</v>
      </c>
      <c r="W9" s="65" t="s">
        <v>161</v>
      </c>
      <c r="X9" s="66"/>
      <c r="Y9" s="8"/>
      <c r="Z9" s="7" t="s">
        <v>162</v>
      </c>
      <c r="AD9" s="7">
        <f>AA9*15</f>
        <v>0</v>
      </c>
      <c r="AG9" s="11"/>
    </row>
    <row r="10" spans="1:37" ht="17.100000000000001" customHeight="1">
      <c r="A10" s="67" t="s">
        <v>163</v>
      </c>
      <c r="B10" s="68"/>
      <c r="C10" s="61"/>
      <c r="D10" s="64"/>
      <c r="E10" s="61"/>
      <c r="F10" s="61"/>
      <c r="G10" s="64"/>
      <c r="H10" s="61"/>
      <c r="I10" s="61"/>
      <c r="J10" s="64"/>
      <c r="K10" s="61"/>
      <c r="L10" s="61"/>
      <c r="M10" s="64"/>
      <c r="N10" s="61"/>
      <c r="O10" s="61"/>
      <c r="P10" s="64"/>
      <c r="Q10" s="61"/>
      <c r="R10" s="144" t="s">
        <v>277</v>
      </c>
      <c r="S10" s="144"/>
      <c r="T10" s="144">
        <v>0.1</v>
      </c>
      <c r="U10" s="441"/>
      <c r="V10" s="54" t="s">
        <v>164</v>
      </c>
      <c r="W10" s="69"/>
      <c r="X10" s="43"/>
      <c r="AB10" s="7">
        <f>SUM(AB5:AB9)</f>
        <v>28.3</v>
      </c>
      <c r="AC10" s="7">
        <f>SUM(AC5:AC9)</f>
        <v>22.5</v>
      </c>
      <c r="AD10" s="7">
        <f>SUM(AD5:AD9)</f>
        <v>101.5</v>
      </c>
      <c r="AE10" s="7">
        <f>AB10*4+AC10*9+AD10*4</f>
        <v>721.7</v>
      </c>
      <c r="AG10" s="11"/>
    </row>
    <row r="11" spans="1:37" ht="17.100000000000001" customHeight="1">
      <c r="A11" s="88"/>
      <c r="B11" s="89"/>
      <c r="C11" s="59"/>
      <c r="D11" s="59"/>
      <c r="E11" s="53"/>
      <c r="F11" s="53"/>
      <c r="G11" s="59"/>
      <c r="H11" s="53"/>
      <c r="I11" s="53"/>
      <c r="J11" s="59"/>
      <c r="K11" s="53"/>
      <c r="L11" s="53"/>
      <c r="M11" s="59"/>
      <c r="N11" s="53"/>
      <c r="O11" s="53"/>
      <c r="P11" s="59"/>
      <c r="Q11" s="53"/>
      <c r="R11" s="53"/>
      <c r="S11" s="59"/>
      <c r="T11" s="53"/>
      <c r="U11" s="448"/>
      <c r="V11" s="74">
        <v>721.7</v>
      </c>
      <c r="W11" s="75"/>
      <c r="X11" s="76"/>
      <c r="Y11" s="8"/>
      <c r="AB11" s="77">
        <f>AB10*4/AE10</f>
        <v>0.15685187751143134</v>
      </c>
      <c r="AC11" s="77">
        <f>AC10*9/AE10</f>
        <v>0.28058750173202157</v>
      </c>
      <c r="AD11" s="77">
        <f>AD10*4/AE10</f>
        <v>0.562560620756547</v>
      </c>
      <c r="AG11" s="11"/>
      <c r="AH11" s="77"/>
      <c r="AI11" s="77"/>
      <c r="AJ11" s="77"/>
    </row>
    <row r="12" spans="1:37" ht="20.100000000000001" customHeight="1">
      <c r="A12" s="21">
        <v>12</v>
      </c>
      <c r="B12" s="438"/>
      <c r="C12" s="79" t="str">
        <f>玉美彰化菜單ok!E33</f>
        <v>胚芽飯</v>
      </c>
      <c r="D12" s="79" t="s">
        <v>165</v>
      </c>
      <c r="E12" s="79"/>
      <c r="F12" s="79" t="str">
        <f>玉美彰化菜單ok!E34</f>
        <v>咕咾肉</v>
      </c>
      <c r="G12" s="112" t="s">
        <v>167</v>
      </c>
      <c r="H12" s="79"/>
      <c r="I12" s="79" t="str">
        <f>玉美彰化菜單ok!E35</f>
        <v>客家小炒(豆)</v>
      </c>
      <c r="J12" s="112" t="s">
        <v>188</v>
      </c>
      <c r="K12" s="79"/>
      <c r="L12" s="79" t="str">
        <f>玉美彰化菜單ok!E36</f>
        <v>佛跳牆</v>
      </c>
      <c r="M12" s="112" t="s">
        <v>167</v>
      </c>
      <c r="N12" s="79"/>
      <c r="O12" s="79" t="str">
        <f>玉美彰化菜單ok!E37</f>
        <v>深色蔬菜</v>
      </c>
      <c r="P12" s="79" t="s">
        <v>168</v>
      </c>
      <c r="Q12" s="79"/>
      <c r="R12" s="79" t="str">
        <f>玉美彰化菜單ok!E39</f>
        <v>鮮菇湯</v>
      </c>
      <c r="S12" s="79" t="s">
        <v>167</v>
      </c>
      <c r="T12" s="79"/>
      <c r="U12" s="440" t="str">
        <f>玉美彰化菜單ok!E38</f>
        <v>椒鹽杏鮑菇</v>
      </c>
      <c r="V12" s="26" t="s">
        <v>28</v>
      </c>
      <c r="W12" s="27" t="s">
        <v>142</v>
      </c>
      <c r="X12" s="28">
        <v>5.9</v>
      </c>
      <c r="AB12" s="7" t="s">
        <v>143</v>
      </c>
      <c r="AC12" s="7" t="s">
        <v>144</v>
      </c>
      <c r="AD12" s="7" t="s">
        <v>145</v>
      </c>
      <c r="AE12" s="7" t="s">
        <v>146</v>
      </c>
    </row>
    <row r="13" spans="1:37" ht="17.100000000000001" customHeight="1">
      <c r="A13" s="29" t="s">
        <v>147</v>
      </c>
      <c r="B13" s="439"/>
      <c r="C13" s="30" t="s">
        <v>169</v>
      </c>
      <c r="D13" s="31"/>
      <c r="E13" s="142">
        <v>80</v>
      </c>
      <c r="F13" s="140" t="s">
        <v>278</v>
      </c>
      <c r="G13" s="38"/>
      <c r="H13" s="142">
        <v>40</v>
      </c>
      <c r="I13" s="36" t="s">
        <v>178</v>
      </c>
      <c r="J13" s="140" t="s">
        <v>179</v>
      </c>
      <c r="K13" s="142">
        <v>30</v>
      </c>
      <c r="L13" s="36" t="s">
        <v>203</v>
      </c>
      <c r="M13" s="38"/>
      <c r="N13" s="142">
        <v>60</v>
      </c>
      <c r="O13" s="166" t="s">
        <v>173</v>
      </c>
      <c r="P13" s="40"/>
      <c r="Q13" s="35">
        <v>100</v>
      </c>
      <c r="R13" s="36" t="s">
        <v>214</v>
      </c>
      <c r="S13" s="38"/>
      <c r="T13" s="142">
        <v>30</v>
      </c>
      <c r="U13" s="450"/>
      <c r="V13" s="41">
        <v>101</v>
      </c>
      <c r="W13" s="42" t="s">
        <v>148</v>
      </c>
      <c r="X13" s="43">
        <v>2</v>
      </c>
      <c r="Y13" s="8"/>
      <c r="Z13" s="11" t="s">
        <v>149</v>
      </c>
      <c r="AA13" s="11">
        <v>5.9</v>
      </c>
      <c r="AB13" s="11">
        <f>AA13*2</f>
        <v>11.8</v>
      </c>
      <c r="AC13" s="11"/>
      <c r="AD13" s="11">
        <f>AA13*15</f>
        <v>88.5</v>
      </c>
      <c r="AE13" s="11">
        <f>AB13*4+AD13*4</f>
        <v>401.2</v>
      </c>
    </row>
    <row r="14" spans="1:37" ht="17.100000000000001" customHeight="1">
      <c r="A14" s="29">
        <v>22</v>
      </c>
      <c r="B14" s="439"/>
      <c r="C14" s="44" t="s">
        <v>250</v>
      </c>
      <c r="D14" s="45"/>
      <c r="E14" s="144">
        <v>40</v>
      </c>
      <c r="F14" s="85" t="s">
        <v>175</v>
      </c>
      <c r="G14" s="52"/>
      <c r="H14" s="144">
        <v>15</v>
      </c>
      <c r="I14" s="85" t="s">
        <v>220</v>
      </c>
      <c r="J14" s="52"/>
      <c r="K14" s="144">
        <v>15</v>
      </c>
      <c r="L14" s="85" t="s">
        <v>279</v>
      </c>
      <c r="M14" s="52"/>
      <c r="N14" s="144">
        <v>20</v>
      </c>
      <c r="O14" s="53"/>
      <c r="P14" s="53"/>
      <c r="Q14" s="53"/>
      <c r="R14" s="50" t="s">
        <v>245</v>
      </c>
      <c r="S14" s="52"/>
      <c r="T14" s="144">
        <v>5</v>
      </c>
      <c r="U14" s="450"/>
      <c r="V14" s="54" t="s">
        <v>27</v>
      </c>
      <c r="W14" s="55" t="s">
        <v>151</v>
      </c>
      <c r="X14" s="43">
        <v>2.5</v>
      </c>
      <c r="Z14" s="56" t="s">
        <v>152</v>
      </c>
      <c r="AA14" s="11">
        <v>2</v>
      </c>
      <c r="AB14" s="57">
        <f>AA14*7</f>
        <v>14</v>
      </c>
      <c r="AC14" s="11">
        <f>AA14*5</f>
        <v>10</v>
      </c>
      <c r="AD14" s="11" t="s">
        <v>153</v>
      </c>
      <c r="AE14" s="58">
        <f>AB14*4+AC14*9</f>
        <v>146</v>
      </c>
    </row>
    <row r="15" spans="1:37" ht="17.100000000000001" customHeight="1">
      <c r="A15" s="29" t="s">
        <v>154</v>
      </c>
      <c r="B15" s="439"/>
      <c r="C15" s="161"/>
      <c r="D15" s="53"/>
      <c r="E15" s="53"/>
      <c r="F15" s="50" t="s">
        <v>184</v>
      </c>
      <c r="G15" s="50"/>
      <c r="H15" s="168">
        <v>5</v>
      </c>
      <c r="I15" s="85" t="s">
        <v>198</v>
      </c>
      <c r="J15" s="52"/>
      <c r="K15" s="144">
        <v>3</v>
      </c>
      <c r="L15" s="85" t="s">
        <v>280</v>
      </c>
      <c r="M15" s="50"/>
      <c r="N15" s="144">
        <v>10</v>
      </c>
      <c r="O15" s="53"/>
      <c r="P15" s="59"/>
      <c r="Q15" s="53"/>
      <c r="R15" s="85" t="s">
        <v>209</v>
      </c>
      <c r="S15" s="52"/>
      <c r="T15" s="144">
        <v>5</v>
      </c>
      <c r="U15" s="450"/>
      <c r="V15" s="41">
        <f>AC18</f>
        <v>22.5</v>
      </c>
      <c r="W15" s="55" t="s">
        <v>155</v>
      </c>
      <c r="X15" s="43">
        <f>AA16</f>
        <v>2.5</v>
      </c>
      <c r="Y15" s="8"/>
      <c r="Z15" s="7" t="s">
        <v>156</v>
      </c>
      <c r="AA15" s="11">
        <v>2.5</v>
      </c>
      <c r="AB15" s="11">
        <f>AA15*1</f>
        <v>2.5</v>
      </c>
      <c r="AC15" s="11" t="s">
        <v>153</v>
      </c>
      <c r="AD15" s="11">
        <f>AA15*5</f>
        <v>12.5</v>
      </c>
      <c r="AE15" s="11">
        <f>AB15*4+AD15*4</f>
        <v>60</v>
      </c>
    </row>
    <row r="16" spans="1:37" ht="17.100000000000001" customHeight="1">
      <c r="A16" s="444" t="s">
        <v>183</v>
      </c>
      <c r="B16" s="439"/>
      <c r="C16" s="161"/>
      <c r="D16" s="53"/>
      <c r="E16" s="53"/>
      <c r="F16" s="169" t="s">
        <v>219</v>
      </c>
      <c r="G16" s="169"/>
      <c r="H16" s="168">
        <v>3</v>
      </c>
      <c r="I16" s="50" t="s">
        <v>281</v>
      </c>
      <c r="J16" s="52"/>
      <c r="K16" s="144">
        <v>1</v>
      </c>
      <c r="L16" s="85" t="s">
        <v>184</v>
      </c>
      <c r="M16" s="48"/>
      <c r="N16" s="144">
        <v>5</v>
      </c>
      <c r="O16" s="53"/>
      <c r="P16" s="59"/>
      <c r="Q16" s="53"/>
      <c r="R16" s="50" t="s">
        <v>184</v>
      </c>
      <c r="S16" s="52"/>
      <c r="T16" s="144">
        <v>5</v>
      </c>
      <c r="U16" s="450"/>
      <c r="V16" s="54" t="s">
        <v>29</v>
      </c>
      <c r="W16" s="55" t="s">
        <v>159</v>
      </c>
      <c r="X16" s="43"/>
      <c r="Z16" s="7" t="s">
        <v>160</v>
      </c>
      <c r="AA16" s="11">
        <v>2.5</v>
      </c>
      <c r="AB16" s="11"/>
      <c r="AC16" s="11">
        <f>AA16*5</f>
        <v>12.5</v>
      </c>
      <c r="AD16" s="11" t="s">
        <v>153</v>
      </c>
      <c r="AE16" s="11">
        <f>AC16*9</f>
        <v>112.5</v>
      </c>
    </row>
    <row r="17" spans="1:37" ht="17.100000000000001" customHeight="1">
      <c r="A17" s="444"/>
      <c r="B17" s="439"/>
      <c r="C17" s="59"/>
      <c r="D17" s="59"/>
      <c r="E17" s="53"/>
      <c r="F17" s="53"/>
      <c r="G17" s="59"/>
      <c r="H17" s="53"/>
      <c r="I17" s="52"/>
      <c r="J17" s="52"/>
      <c r="K17" s="49"/>
      <c r="L17" s="85" t="s">
        <v>282</v>
      </c>
      <c r="M17" s="48"/>
      <c r="N17" s="169">
        <v>3</v>
      </c>
      <c r="O17" s="53"/>
      <c r="P17" s="59"/>
      <c r="Q17" s="53"/>
      <c r="R17" s="47"/>
      <c r="S17" s="48"/>
      <c r="T17" s="144"/>
      <c r="U17" s="450"/>
      <c r="V17" s="41">
        <v>28.3</v>
      </c>
      <c r="W17" s="65" t="s">
        <v>161</v>
      </c>
      <c r="X17" s="66"/>
      <c r="Y17" s="8"/>
      <c r="Z17" s="7" t="s">
        <v>162</v>
      </c>
      <c r="AD17" s="7">
        <f>AA17*15</f>
        <v>0</v>
      </c>
    </row>
    <row r="18" spans="1:37" ht="17.100000000000001" customHeight="1">
      <c r="A18" s="67" t="s">
        <v>163</v>
      </c>
      <c r="B18" s="68"/>
      <c r="C18" s="59"/>
      <c r="D18" s="59"/>
      <c r="E18" s="53"/>
      <c r="F18" s="53"/>
      <c r="G18" s="59"/>
      <c r="H18" s="53"/>
      <c r="I18" s="53"/>
      <c r="J18" s="59"/>
      <c r="K18" s="53"/>
      <c r="L18" s="179"/>
      <c r="M18" s="180"/>
      <c r="N18" s="169"/>
      <c r="O18" s="53"/>
      <c r="P18" s="59"/>
      <c r="Q18" s="53"/>
      <c r="R18" s="53"/>
      <c r="S18" s="96"/>
      <c r="T18" s="181"/>
      <c r="U18" s="450"/>
      <c r="V18" s="54" t="s">
        <v>164</v>
      </c>
      <c r="W18" s="69"/>
      <c r="X18" s="43"/>
      <c r="AB18" s="7">
        <f>SUM(AB13:AB17)</f>
        <v>28.3</v>
      </c>
      <c r="AC18" s="7">
        <f>SUM(AC13:AC17)</f>
        <v>22.5</v>
      </c>
      <c r="AD18" s="7">
        <f>SUM(AD13:AD17)</f>
        <v>101</v>
      </c>
      <c r="AE18" s="7">
        <f>AB18*4+AC18*9+AD18*4</f>
        <v>719.7</v>
      </c>
    </row>
    <row r="19" spans="1:37" ht="17.100000000000001" customHeight="1">
      <c r="A19" s="88"/>
      <c r="B19" s="89"/>
      <c r="C19" s="59"/>
      <c r="D19" s="59"/>
      <c r="E19" s="53"/>
      <c r="F19" s="53"/>
      <c r="G19" s="59"/>
      <c r="H19" s="53"/>
      <c r="I19" s="53"/>
      <c r="J19" s="59"/>
      <c r="K19" s="53"/>
      <c r="L19" s="53"/>
      <c r="M19" s="59"/>
      <c r="N19" s="53"/>
      <c r="O19" s="53"/>
      <c r="P19" s="59"/>
      <c r="Q19" s="53"/>
      <c r="R19" s="53"/>
      <c r="S19" s="182"/>
      <c r="T19" s="53"/>
      <c r="U19" s="448"/>
      <c r="V19" s="41">
        <v>719.7</v>
      </c>
      <c r="W19" s="90"/>
      <c r="X19" s="66"/>
      <c r="Y19" s="8"/>
      <c r="AB19" s="77">
        <f>AB18*4/AE18</f>
        <v>0.15728775878838405</v>
      </c>
      <c r="AC19" s="77">
        <f>AC18*9/AE18</f>
        <v>0.28136723634847849</v>
      </c>
      <c r="AD19" s="77">
        <f>AD18*4/AE18</f>
        <v>0.56134500486313743</v>
      </c>
    </row>
    <row r="20" spans="1:37" ht="20.100000000000001" customHeight="1">
      <c r="A20" s="21">
        <v>12</v>
      </c>
      <c r="B20" s="438"/>
      <c r="C20" s="79" t="str">
        <f>玉美彰化菜單ok!I33</f>
        <v>白飯</v>
      </c>
      <c r="D20" s="79" t="s">
        <v>165</v>
      </c>
      <c r="E20" s="79"/>
      <c r="F20" s="79" t="str">
        <f>玉美彰化菜單ok!I34</f>
        <v>香酥雞腿(炸)</v>
      </c>
      <c r="G20" s="112" t="s">
        <v>200</v>
      </c>
      <c r="H20" s="79"/>
      <c r="I20" s="79" t="str">
        <f>玉美彰化菜單ok!I35</f>
        <v>泰式打拋肉</v>
      </c>
      <c r="J20" s="112" t="s">
        <v>167</v>
      </c>
      <c r="K20" s="79"/>
      <c r="L20" s="79" t="str">
        <f>玉美彰化菜單ok!I36</f>
        <v>金菇冬瓜</v>
      </c>
      <c r="M20" s="171" t="s">
        <v>167</v>
      </c>
      <c r="N20" s="95"/>
      <c r="O20" s="79" t="str">
        <f>玉美彰化菜單ok!I37</f>
        <v>深色蔬菜</v>
      </c>
      <c r="P20" s="79" t="s">
        <v>168</v>
      </c>
      <c r="Q20" s="79"/>
      <c r="R20" s="79" t="str">
        <f>玉美彰化菜單ok!I39</f>
        <v>馬鈴薯營養湯</v>
      </c>
      <c r="S20" s="79" t="s">
        <v>167</v>
      </c>
      <c r="T20" s="79"/>
      <c r="U20" s="440"/>
      <c r="V20" s="26" t="s">
        <v>28</v>
      </c>
      <c r="W20" s="27" t="s">
        <v>142</v>
      </c>
      <c r="X20" s="28">
        <v>6.1</v>
      </c>
      <c r="AB20" s="7" t="s">
        <v>143</v>
      </c>
      <c r="AC20" s="7" t="s">
        <v>144</v>
      </c>
      <c r="AD20" s="7" t="s">
        <v>145</v>
      </c>
      <c r="AE20" s="7" t="s">
        <v>146</v>
      </c>
      <c r="AG20" s="11"/>
    </row>
    <row r="21" spans="1:37" ht="17.100000000000001" customHeight="1">
      <c r="A21" s="29" t="s">
        <v>147</v>
      </c>
      <c r="B21" s="439"/>
      <c r="C21" s="33" t="s">
        <v>169</v>
      </c>
      <c r="D21" s="142"/>
      <c r="E21" s="142">
        <v>120</v>
      </c>
      <c r="F21" s="33" t="s">
        <v>283</v>
      </c>
      <c r="G21" s="34"/>
      <c r="H21" s="142">
        <v>100</v>
      </c>
      <c r="I21" s="140" t="s">
        <v>236</v>
      </c>
      <c r="J21" s="38"/>
      <c r="K21" s="142">
        <v>40</v>
      </c>
      <c r="L21" s="36" t="s">
        <v>204</v>
      </c>
      <c r="M21" s="38"/>
      <c r="N21" s="142">
        <v>70</v>
      </c>
      <c r="O21" s="183" t="s">
        <v>173</v>
      </c>
      <c r="P21" s="115"/>
      <c r="Q21" s="116">
        <v>100</v>
      </c>
      <c r="R21" s="36" t="s">
        <v>172</v>
      </c>
      <c r="S21" s="38"/>
      <c r="T21" s="142">
        <v>40</v>
      </c>
      <c r="U21" s="450"/>
      <c r="V21" s="41">
        <v>101.5</v>
      </c>
      <c r="W21" s="42" t="s">
        <v>148</v>
      </c>
      <c r="X21" s="43">
        <v>2</v>
      </c>
      <c r="Y21" s="8"/>
      <c r="Z21" s="11" t="s">
        <v>149</v>
      </c>
      <c r="AA21" s="11">
        <v>6.1</v>
      </c>
      <c r="AB21" s="11">
        <f>AA21*2</f>
        <v>12.2</v>
      </c>
      <c r="AC21" s="11"/>
      <c r="AD21" s="11">
        <f>AA21*15</f>
        <v>91.5</v>
      </c>
      <c r="AE21" s="11">
        <f>AB21*4+AD21*4</f>
        <v>414.8</v>
      </c>
      <c r="AF21" s="11"/>
      <c r="AG21" s="11"/>
      <c r="AH21" s="11"/>
      <c r="AI21" s="11"/>
      <c r="AJ21" s="11"/>
      <c r="AK21" s="11"/>
    </row>
    <row r="22" spans="1:37" ht="17.100000000000001" customHeight="1">
      <c r="A22" s="29">
        <v>23</v>
      </c>
      <c r="B22" s="439"/>
      <c r="C22" s="47"/>
      <c r="D22" s="144"/>
      <c r="E22" s="144"/>
      <c r="F22" s="47"/>
      <c r="G22" s="48"/>
      <c r="H22" s="144"/>
      <c r="I22" s="50" t="s">
        <v>206</v>
      </c>
      <c r="J22" s="50"/>
      <c r="K22" s="144">
        <v>20</v>
      </c>
      <c r="L22" s="85" t="s">
        <v>228</v>
      </c>
      <c r="M22" s="52"/>
      <c r="N22" s="144">
        <v>10</v>
      </c>
      <c r="O22" s="103"/>
      <c r="P22" s="61"/>
      <c r="Q22" s="61"/>
      <c r="R22" s="50" t="s">
        <v>184</v>
      </c>
      <c r="S22" s="52"/>
      <c r="T22" s="144">
        <v>5</v>
      </c>
      <c r="U22" s="450"/>
      <c r="V22" s="54" t="s">
        <v>27</v>
      </c>
      <c r="W22" s="55" t="s">
        <v>151</v>
      </c>
      <c r="X22" s="43">
        <v>2</v>
      </c>
      <c r="Z22" s="56" t="s">
        <v>152</v>
      </c>
      <c r="AA22" s="11">
        <v>2</v>
      </c>
      <c r="AB22" s="57">
        <f>AA22*7</f>
        <v>14</v>
      </c>
      <c r="AC22" s="11">
        <f>AA22*5</f>
        <v>10</v>
      </c>
      <c r="AD22" s="11" t="s">
        <v>153</v>
      </c>
      <c r="AE22" s="58">
        <f>AB22*4+AC22*9</f>
        <v>146</v>
      </c>
      <c r="AF22" s="56"/>
      <c r="AG22" s="11"/>
      <c r="AH22" s="57"/>
      <c r="AI22" s="11"/>
      <c r="AJ22" s="11"/>
      <c r="AK22" s="58"/>
    </row>
    <row r="23" spans="1:37" ht="17.100000000000001" customHeight="1">
      <c r="A23" s="29" t="s">
        <v>154</v>
      </c>
      <c r="B23" s="439"/>
      <c r="C23" s="184"/>
      <c r="D23" s="144"/>
      <c r="E23" s="144"/>
      <c r="F23" s="144"/>
      <c r="G23" s="144"/>
      <c r="H23" s="144"/>
      <c r="I23" s="85" t="s">
        <v>175</v>
      </c>
      <c r="J23" s="52"/>
      <c r="K23" s="144">
        <v>10</v>
      </c>
      <c r="L23" s="85" t="s">
        <v>198</v>
      </c>
      <c r="M23" s="52"/>
      <c r="N23" s="144">
        <v>5</v>
      </c>
      <c r="O23" s="103"/>
      <c r="P23" s="64"/>
      <c r="Q23" s="61"/>
      <c r="R23" s="85" t="s">
        <v>241</v>
      </c>
      <c r="S23" s="52"/>
      <c r="T23" s="174">
        <v>5</v>
      </c>
      <c r="U23" s="450"/>
      <c r="V23" s="41">
        <v>22.5</v>
      </c>
      <c r="W23" s="55" t="s">
        <v>155</v>
      </c>
      <c r="X23" s="43">
        <v>2.5</v>
      </c>
      <c r="Y23" s="8"/>
      <c r="Z23" s="7" t="s">
        <v>156</v>
      </c>
      <c r="AA23" s="11">
        <v>2</v>
      </c>
      <c r="AB23" s="11">
        <f>AA23*1</f>
        <v>2</v>
      </c>
      <c r="AC23" s="11" t="s">
        <v>153</v>
      </c>
      <c r="AD23" s="11">
        <f>AA23*5</f>
        <v>10</v>
      </c>
      <c r="AE23" s="11">
        <f>AB23*4+AD23*4</f>
        <v>48</v>
      </c>
      <c r="AG23" s="11"/>
      <c r="AH23" s="11"/>
      <c r="AI23" s="11"/>
      <c r="AJ23" s="11"/>
      <c r="AK23" s="11"/>
    </row>
    <row r="24" spans="1:37" ht="17.100000000000001" customHeight="1">
      <c r="A24" s="444" t="s">
        <v>197</v>
      </c>
      <c r="B24" s="439"/>
      <c r="C24" s="184"/>
      <c r="D24" s="144"/>
      <c r="E24" s="144"/>
      <c r="F24" s="144"/>
      <c r="G24" s="144"/>
      <c r="H24" s="62"/>
      <c r="I24" s="85" t="s">
        <v>284</v>
      </c>
      <c r="J24" s="48"/>
      <c r="K24" s="144">
        <v>1</v>
      </c>
      <c r="L24" s="85" t="s">
        <v>184</v>
      </c>
      <c r="M24" s="52"/>
      <c r="N24" s="144">
        <v>5</v>
      </c>
      <c r="O24" s="103"/>
      <c r="P24" s="64"/>
      <c r="Q24" s="61"/>
      <c r="R24" s="52"/>
      <c r="S24" s="52"/>
      <c r="T24" s="165"/>
      <c r="U24" s="450"/>
      <c r="V24" s="54" t="s">
        <v>29</v>
      </c>
      <c r="W24" s="55" t="s">
        <v>159</v>
      </c>
      <c r="X24" s="43"/>
      <c r="Z24" s="7" t="s">
        <v>160</v>
      </c>
      <c r="AA24" s="11">
        <v>2.5</v>
      </c>
      <c r="AB24" s="11"/>
      <c r="AC24" s="11">
        <f>AA24*5</f>
        <v>12.5</v>
      </c>
      <c r="AD24" s="11" t="s">
        <v>153</v>
      </c>
      <c r="AE24" s="11">
        <f>AC24*9</f>
        <v>112.5</v>
      </c>
      <c r="AG24" s="11"/>
      <c r="AH24" s="11"/>
      <c r="AI24" s="11"/>
      <c r="AJ24" s="11"/>
      <c r="AK24" s="11"/>
    </row>
    <row r="25" spans="1:37" ht="17.100000000000001" customHeight="1">
      <c r="A25" s="444"/>
      <c r="B25" s="439"/>
      <c r="C25" s="144"/>
      <c r="D25" s="144"/>
      <c r="E25" s="144"/>
      <c r="F25" s="185"/>
      <c r="G25" s="64"/>
      <c r="H25" s="61"/>
      <c r="I25" s="144"/>
      <c r="J25" s="144"/>
      <c r="K25" s="186"/>
      <c r="L25" s="47" t="s">
        <v>193</v>
      </c>
      <c r="M25" s="48"/>
      <c r="N25" s="177">
        <v>3</v>
      </c>
      <c r="O25" s="103"/>
      <c r="P25" s="64"/>
      <c r="Q25" s="61"/>
      <c r="R25" s="61"/>
      <c r="S25" s="64"/>
      <c r="T25" s="187"/>
      <c r="U25" s="450"/>
      <c r="V25" s="41">
        <v>28.2</v>
      </c>
      <c r="W25" s="65" t="s">
        <v>161</v>
      </c>
      <c r="X25" s="43"/>
      <c r="Y25" s="8"/>
      <c r="Z25" s="7" t="s">
        <v>162</v>
      </c>
      <c r="AD25" s="7">
        <f>AA25*15</f>
        <v>0</v>
      </c>
      <c r="AG25" s="11"/>
    </row>
    <row r="26" spans="1:37" ht="17.100000000000001" customHeight="1">
      <c r="A26" s="67" t="s">
        <v>163</v>
      </c>
      <c r="B26" s="68"/>
      <c r="C26" s="144"/>
      <c r="D26" s="144"/>
      <c r="E26" s="49"/>
      <c r="F26" s="61"/>
      <c r="G26" s="64"/>
      <c r="H26" s="61"/>
      <c r="I26" s="48"/>
      <c r="J26" s="48"/>
      <c r="K26" s="186"/>
      <c r="L26" s="47"/>
      <c r="M26" s="48"/>
      <c r="N26" s="175"/>
      <c r="O26" s="103"/>
      <c r="P26" s="64"/>
      <c r="Q26" s="61"/>
      <c r="R26" s="61"/>
      <c r="S26" s="64"/>
      <c r="T26" s="61"/>
      <c r="U26" s="441"/>
      <c r="V26" s="54" t="s">
        <v>164</v>
      </c>
      <c r="W26" s="69"/>
      <c r="X26" s="43"/>
      <c r="AB26" s="7">
        <f>SUM(AB21:AB25)</f>
        <v>28.2</v>
      </c>
      <c r="AC26" s="7">
        <f>SUM(AC21:AC25)</f>
        <v>22.5</v>
      </c>
      <c r="AD26" s="7">
        <f>SUM(AD21:AD25)</f>
        <v>101.5</v>
      </c>
      <c r="AE26" s="7">
        <f>AB26*4+AC26*9+AD26*4</f>
        <v>721.3</v>
      </c>
      <c r="AG26" s="11"/>
    </row>
    <row r="27" spans="1:37" ht="17.100000000000001" customHeight="1" thickBot="1">
      <c r="A27" s="106"/>
      <c r="B27" s="107"/>
      <c r="C27" s="59"/>
      <c r="D27" s="59"/>
      <c r="E27" s="53"/>
      <c r="F27" s="53"/>
      <c r="G27" s="59"/>
      <c r="H27" s="53"/>
      <c r="I27" s="53"/>
      <c r="J27" s="59"/>
      <c r="K27" s="108"/>
      <c r="L27" s="109"/>
      <c r="M27" s="154"/>
      <c r="N27" s="109"/>
      <c r="O27" s="96"/>
      <c r="P27" s="59"/>
      <c r="Q27" s="53"/>
      <c r="R27" s="53"/>
      <c r="S27" s="59"/>
      <c r="T27" s="53"/>
      <c r="U27" s="448"/>
      <c r="V27" s="41">
        <v>721.3</v>
      </c>
      <c r="W27" s="75"/>
      <c r="X27" s="43"/>
      <c r="Y27" s="8"/>
      <c r="AB27" s="77">
        <f>AB26*4/AE26</f>
        <v>0.1563843061139609</v>
      </c>
      <c r="AC27" s="77">
        <f>AC26*9/AE26</f>
        <v>0.28074310273117981</v>
      </c>
      <c r="AD27" s="77">
        <f>AD26*4/AE26</f>
        <v>0.56287259115485933</v>
      </c>
      <c r="AG27" s="11"/>
      <c r="AH27" s="77"/>
      <c r="AI27" s="77"/>
      <c r="AJ27" s="77"/>
    </row>
    <row r="28" spans="1:37" ht="20.100000000000001" customHeight="1">
      <c r="A28" s="21">
        <v>12</v>
      </c>
      <c r="B28" s="439"/>
      <c r="C28" s="82" t="str">
        <f>玉美彰化菜單ok!M33</f>
        <v>蕎麥飯</v>
      </c>
      <c r="D28" s="82" t="s">
        <v>165</v>
      </c>
      <c r="E28" s="82"/>
      <c r="F28" s="82" t="str">
        <f>玉美彰化菜單ok!M34</f>
        <v>淋汁魚(海)</v>
      </c>
      <c r="G28" s="148" t="s">
        <v>167</v>
      </c>
      <c r="H28" s="82"/>
      <c r="I28" s="82" t="str">
        <f>玉美彰化菜單ok!M35</f>
        <v>番茄炒蛋</v>
      </c>
      <c r="J28" s="148" t="s">
        <v>188</v>
      </c>
      <c r="K28" s="82"/>
      <c r="L28" s="82" t="str">
        <f>玉美彰化菜單ok!M36</f>
        <v>螞蟻上樹</v>
      </c>
      <c r="M28" s="148" t="s">
        <v>188</v>
      </c>
      <c r="N28" s="82"/>
      <c r="O28" s="82" t="str">
        <f>玉美彰化菜單ok!M37</f>
        <v>深色蔬菜</v>
      </c>
      <c r="P28" s="82" t="s">
        <v>168</v>
      </c>
      <c r="Q28" s="82"/>
      <c r="R28" s="82" t="str">
        <f>玉美彰化菜單ok!M39</f>
        <v>結頭菜排骨湯</v>
      </c>
      <c r="S28" s="82" t="s">
        <v>167</v>
      </c>
      <c r="T28" s="82"/>
      <c r="U28" s="447"/>
      <c r="V28" s="26" t="s">
        <v>28</v>
      </c>
      <c r="W28" s="27" t="s">
        <v>142</v>
      </c>
      <c r="X28" s="113">
        <v>6.2</v>
      </c>
      <c r="AB28" s="7" t="s">
        <v>143</v>
      </c>
      <c r="AC28" s="7" t="s">
        <v>144</v>
      </c>
      <c r="AD28" s="7" t="s">
        <v>145</v>
      </c>
      <c r="AE28" s="7" t="s">
        <v>146</v>
      </c>
      <c r="AG28" s="11"/>
    </row>
    <row r="29" spans="1:37" ht="17.100000000000001" customHeight="1">
      <c r="A29" s="29" t="s">
        <v>147</v>
      </c>
      <c r="B29" s="439"/>
      <c r="C29" s="30" t="s">
        <v>169</v>
      </c>
      <c r="D29" s="31"/>
      <c r="E29" s="142">
        <v>80</v>
      </c>
      <c r="F29" s="36" t="s">
        <v>230</v>
      </c>
      <c r="G29" s="36" t="s">
        <v>195</v>
      </c>
      <c r="H29" s="142">
        <v>55</v>
      </c>
      <c r="I29" s="140" t="s">
        <v>213</v>
      </c>
      <c r="J29" s="38"/>
      <c r="K29" s="142">
        <v>40</v>
      </c>
      <c r="L29" s="36" t="s">
        <v>174</v>
      </c>
      <c r="M29" s="36"/>
      <c r="N29" s="142">
        <v>20</v>
      </c>
      <c r="O29" s="142" t="s">
        <v>173</v>
      </c>
      <c r="P29" s="40"/>
      <c r="Q29" s="35">
        <v>100</v>
      </c>
      <c r="R29" s="140" t="s">
        <v>215</v>
      </c>
      <c r="S29" s="38"/>
      <c r="T29" s="142">
        <v>40</v>
      </c>
      <c r="U29" s="441"/>
      <c r="V29" s="41">
        <v>103</v>
      </c>
      <c r="W29" s="42" t="s">
        <v>148</v>
      </c>
      <c r="X29" s="117">
        <v>2</v>
      </c>
      <c r="Y29" s="8"/>
      <c r="Z29" s="11" t="s">
        <v>149</v>
      </c>
      <c r="AA29" s="11">
        <v>6.2</v>
      </c>
      <c r="AB29" s="11">
        <f>AA29*2</f>
        <v>12.4</v>
      </c>
      <c r="AC29" s="11"/>
      <c r="AD29" s="11">
        <f>AA29*15</f>
        <v>93</v>
      </c>
      <c r="AE29" s="11">
        <f>AB29*4+AD29*4</f>
        <v>421.6</v>
      </c>
      <c r="AF29" s="11"/>
      <c r="AG29" s="11"/>
      <c r="AH29" s="11"/>
      <c r="AI29" s="11"/>
      <c r="AJ29" s="11"/>
      <c r="AK29" s="11"/>
    </row>
    <row r="30" spans="1:37" ht="17.100000000000001" customHeight="1">
      <c r="A30" s="29">
        <v>24</v>
      </c>
      <c r="B30" s="439"/>
      <c r="C30" s="44" t="s">
        <v>205</v>
      </c>
      <c r="D30" s="45"/>
      <c r="E30" s="144">
        <v>40</v>
      </c>
      <c r="F30" s="50" t="s">
        <v>175</v>
      </c>
      <c r="G30" s="52"/>
      <c r="H30" s="144">
        <v>5</v>
      </c>
      <c r="I30" s="85" t="s">
        <v>285</v>
      </c>
      <c r="J30" s="52"/>
      <c r="K30" s="144">
        <v>30</v>
      </c>
      <c r="L30" s="85" t="s">
        <v>237</v>
      </c>
      <c r="M30" s="52"/>
      <c r="N30" s="144">
        <v>10</v>
      </c>
      <c r="O30" s="109"/>
      <c r="P30" s="109"/>
      <c r="Q30" s="109"/>
      <c r="R30" s="85" t="s">
        <v>286</v>
      </c>
      <c r="S30" s="85"/>
      <c r="T30" s="144">
        <v>5</v>
      </c>
      <c r="U30" s="441"/>
      <c r="V30" s="54" t="s">
        <v>27</v>
      </c>
      <c r="W30" s="55" t="s">
        <v>151</v>
      </c>
      <c r="X30" s="117">
        <v>2</v>
      </c>
      <c r="Z30" s="56" t="s">
        <v>152</v>
      </c>
      <c r="AA30" s="11">
        <v>2</v>
      </c>
      <c r="AB30" s="57">
        <f>AA30*7</f>
        <v>14</v>
      </c>
      <c r="AC30" s="11">
        <f>AA30*5</f>
        <v>10</v>
      </c>
      <c r="AD30" s="11" t="s">
        <v>153</v>
      </c>
      <c r="AE30" s="58">
        <f>AB30*4+AC30*9</f>
        <v>146</v>
      </c>
      <c r="AF30" s="56"/>
      <c r="AG30" s="11"/>
      <c r="AH30" s="57"/>
      <c r="AI30" s="11"/>
      <c r="AJ30" s="11"/>
      <c r="AK30" s="58"/>
    </row>
    <row r="31" spans="1:37" ht="17.100000000000001" customHeight="1">
      <c r="A31" s="29" t="s">
        <v>154</v>
      </c>
      <c r="B31" s="439"/>
      <c r="C31" s="161"/>
      <c r="D31" s="154"/>
      <c r="E31" s="109"/>
      <c r="F31" s="85" t="s">
        <v>193</v>
      </c>
      <c r="G31" s="52"/>
      <c r="H31" s="144">
        <v>3</v>
      </c>
      <c r="I31" s="48"/>
      <c r="J31" s="48"/>
      <c r="K31" s="144"/>
      <c r="L31" s="85" t="s">
        <v>184</v>
      </c>
      <c r="M31" s="52"/>
      <c r="N31" s="144">
        <v>5</v>
      </c>
      <c r="O31" s="109"/>
      <c r="P31" s="154"/>
      <c r="Q31" s="109"/>
      <c r="R31" s="50" t="s">
        <v>220</v>
      </c>
      <c r="S31" s="52"/>
      <c r="T31" s="144">
        <v>1</v>
      </c>
      <c r="U31" s="441"/>
      <c r="V31" s="41">
        <f>AC34</f>
        <v>22.5</v>
      </c>
      <c r="W31" s="55" t="s">
        <v>155</v>
      </c>
      <c r="X31" s="117">
        <v>2.5</v>
      </c>
      <c r="Y31" s="8"/>
      <c r="Z31" s="7" t="s">
        <v>156</v>
      </c>
      <c r="AA31" s="11">
        <v>2</v>
      </c>
      <c r="AB31" s="11">
        <f>AA31*1</f>
        <v>2</v>
      </c>
      <c r="AC31" s="11" t="s">
        <v>153</v>
      </c>
      <c r="AD31" s="11">
        <f>AA31*5</f>
        <v>10</v>
      </c>
      <c r="AE31" s="11">
        <f>AB31*4+AD31*4</f>
        <v>48</v>
      </c>
      <c r="AG31" s="11"/>
      <c r="AH31" s="11"/>
      <c r="AI31" s="11"/>
      <c r="AJ31" s="11"/>
      <c r="AK31" s="11"/>
    </row>
    <row r="32" spans="1:37" ht="17.100000000000001" customHeight="1">
      <c r="A32" s="444" t="s">
        <v>210</v>
      </c>
      <c r="B32" s="439"/>
      <c r="C32" s="161"/>
      <c r="D32" s="154"/>
      <c r="E32" s="109"/>
      <c r="F32" s="52"/>
      <c r="G32" s="52"/>
      <c r="H32" s="144"/>
      <c r="I32" s="47"/>
      <c r="J32" s="48"/>
      <c r="K32" s="144"/>
      <c r="L32" s="85" t="s">
        <v>206</v>
      </c>
      <c r="M32" s="48"/>
      <c r="N32" s="144">
        <v>3</v>
      </c>
      <c r="O32" s="109"/>
      <c r="P32" s="154"/>
      <c r="Q32" s="109"/>
      <c r="R32" s="52"/>
      <c r="S32" s="52"/>
      <c r="T32" s="144"/>
      <c r="U32" s="441"/>
      <c r="V32" s="54" t="s">
        <v>29</v>
      </c>
      <c r="W32" s="55" t="s">
        <v>159</v>
      </c>
      <c r="X32" s="117"/>
      <c r="Z32" s="7" t="s">
        <v>160</v>
      </c>
      <c r="AA32" s="11">
        <v>2.5</v>
      </c>
      <c r="AB32" s="11"/>
      <c r="AC32" s="11">
        <f>AA32*5</f>
        <v>12.5</v>
      </c>
      <c r="AD32" s="11" t="s">
        <v>153</v>
      </c>
      <c r="AE32" s="11">
        <f>AC32*9</f>
        <v>112.5</v>
      </c>
      <c r="AG32" s="11"/>
      <c r="AH32" s="11"/>
      <c r="AI32" s="11"/>
      <c r="AJ32" s="11"/>
      <c r="AK32" s="11"/>
    </row>
    <row r="33" spans="1:33" ht="17.100000000000001" customHeight="1">
      <c r="A33" s="444"/>
      <c r="B33" s="439"/>
      <c r="C33" s="184"/>
      <c r="D33" s="102"/>
      <c r="E33" s="153"/>
      <c r="F33" s="144"/>
      <c r="G33" s="102"/>
      <c r="H33" s="144"/>
      <c r="I33" s="48"/>
      <c r="J33" s="48"/>
      <c r="K33" s="144"/>
      <c r="L33" s="144" t="s">
        <v>240</v>
      </c>
      <c r="M33" s="144"/>
      <c r="N33" s="144">
        <v>3</v>
      </c>
      <c r="O33" s="153"/>
      <c r="P33" s="102"/>
      <c r="Q33" s="153"/>
      <c r="R33" s="48"/>
      <c r="S33" s="48"/>
      <c r="T33" s="62"/>
      <c r="U33" s="441"/>
      <c r="V33" s="41">
        <v>28.4</v>
      </c>
      <c r="W33" s="65" t="s">
        <v>161</v>
      </c>
      <c r="X33" s="117"/>
      <c r="Y33" s="8"/>
      <c r="Z33" s="7" t="s">
        <v>162</v>
      </c>
      <c r="AD33" s="7">
        <f>AA33*15</f>
        <v>0</v>
      </c>
      <c r="AG33" s="11"/>
    </row>
    <row r="34" spans="1:33" ht="17.100000000000001" customHeight="1">
      <c r="A34" s="67" t="s">
        <v>163</v>
      </c>
      <c r="B34" s="68"/>
      <c r="C34" s="64"/>
      <c r="D34" s="64"/>
      <c r="E34" s="61"/>
      <c r="F34" s="61"/>
      <c r="G34" s="64"/>
      <c r="H34" s="61"/>
      <c r="I34" s="61"/>
      <c r="J34" s="64"/>
      <c r="K34" s="61"/>
      <c r="L34" s="144"/>
      <c r="M34" s="144"/>
      <c r="N34" s="144"/>
      <c r="O34" s="61"/>
      <c r="P34" s="64"/>
      <c r="Q34" s="61"/>
      <c r="R34" s="61"/>
      <c r="S34" s="64"/>
      <c r="T34" s="61"/>
      <c r="U34" s="441"/>
      <c r="V34" s="54" t="s">
        <v>164</v>
      </c>
      <c r="W34" s="69"/>
      <c r="X34" s="117"/>
      <c r="AB34" s="7">
        <f>SUM(AB29:AB33)</f>
        <v>28.4</v>
      </c>
      <c r="AC34" s="7">
        <f>SUM(AC29:AC33)</f>
        <v>22.5</v>
      </c>
      <c r="AD34" s="7">
        <f>SUM(AD29:AD33)</f>
        <v>103</v>
      </c>
      <c r="AE34" s="7">
        <f>AB34*4+AC34*9+AD34*4</f>
        <v>728.1</v>
      </c>
      <c r="AG34" s="11"/>
    </row>
    <row r="35" spans="1:33" ht="17.100000000000001" customHeight="1">
      <c r="A35" s="88"/>
      <c r="B35" s="89"/>
      <c r="C35" s="64"/>
      <c r="D35" s="64"/>
      <c r="E35" s="61"/>
      <c r="F35" s="61"/>
      <c r="G35" s="64"/>
      <c r="H35" s="61"/>
      <c r="I35" s="61"/>
      <c r="J35" s="64"/>
      <c r="K35" s="61"/>
      <c r="L35" s="61"/>
      <c r="M35" s="64"/>
      <c r="N35" s="61"/>
      <c r="O35" s="61"/>
      <c r="P35" s="64"/>
      <c r="Q35" s="61"/>
      <c r="R35" s="61"/>
      <c r="S35" s="64"/>
      <c r="T35" s="61"/>
      <c r="U35" s="448"/>
      <c r="V35" s="41">
        <v>728.1</v>
      </c>
      <c r="W35" s="90"/>
      <c r="X35" s="117"/>
      <c r="Y35" s="8"/>
      <c r="AB35" s="77">
        <f>AB34*4/AE34</f>
        <v>0.15602252437851943</v>
      </c>
      <c r="AC35" s="77">
        <f>AC34*9/AE34</f>
        <v>0.27812113720642767</v>
      </c>
      <c r="AD35" s="77">
        <f>AD34*4/AE34</f>
        <v>0.5658563384150529</v>
      </c>
    </row>
    <row r="36" spans="1:33" ht="20.100000000000001" customHeight="1">
      <c r="A36" s="21">
        <v>12</v>
      </c>
      <c r="B36" s="439"/>
      <c r="C36" s="78" t="str">
        <f>玉美彰化菜單ok!Q33</f>
        <v>肉鬆炒飯</v>
      </c>
      <c r="D36" s="78" t="s">
        <v>188</v>
      </c>
      <c r="E36" s="78"/>
      <c r="F36" s="78" t="str">
        <f>玉美彰化菜單ok!Q34</f>
        <v>紅燒肉</v>
      </c>
      <c r="G36" s="81" t="s">
        <v>167</v>
      </c>
      <c r="H36" s="78"/>
      <c r="I36" s="78" t="str">
        <f>玉美彰化菜單ok!Q35</f>
        <v>玉米炒雪蓮子</v>
      </c>
      <c r="J36" s="81" t="s">
        <v>167</v>
      </c>
      <c r="K36" s="78"/>
      <c r="L36" s="78" t="str">
        <f>玉美彰化菜單ok!Q36</f>
        <v>清蒸肉圓(加)</v>
      </c>
      <c r="M36" s="81" t="s">
        <v>165</v>
      </c>
      <c r="N36" s="78"/>
      <c r="O36" s="78" t="str">
        <f>玉美彰化菜單ok!Q37</f>
        <v>深色蔬菜</v>
      </c>
      <c r="P36" s="78" t="s">
        <v>168</v>
      </c>
      <c r="Q36" s="78"/>
      <c r="R36" s="78" t="str">
        <f>玉美彰化菜單ok!Q39</f>
        <v>日式味噌湯(豆)</v>
      </c>
      <c r="S36" s="78" t="s">
        <v>167</v>
      </c>
      <c r="T36" s="78"/>
      <c r="U36" s="447"/>
      <c r="V36" s="26" t="s">
        <v>28</v>
      </c>
      <c r="W36" s="27" t="s">
        <v>142</v>
      </c>
      <c r="X36" s="123">
        <v>6.2</v>
      </c>
      <c r="AB36" s="7" t="s">
        <v>143</v>
      </c>
      <c r="AC36" s="7" t="s">
        <v>144</v>
      </c>
      <c r="AD36" s="7" t="s">
        <v>145</v>
      </c>
      <c r="AE36" s="7" t="s">
        <v>146</v>
      </c>
    </row>
    <row r="37" spans="1:33" ht="17.100000000000001" customHeight="1">
      <c r="A37" s="29" t="s">
        <v>147</v>
      </c>
      <c r="B37" s="439"/>
      <c r="C37" s="198" t="s">
        <v>169</v>
      </c>
      <c r="D37" s="199"/>
      <c r="E37" s="199">
        <v>80</v>
      </c>
      <c r="F37" s="140" t="s">
        <v>278</v>
      </c>
      <c r="G37" s="38"/>
      <c r="H37" s="142">
        <v>40</v>
      </c>
      <c r="I37" s="36" t="s">
        <v>177</v>
      </c>
      <c r="J37" s="38"/>
      <c r="K37" s="142">
        <v>40</v>
      </c>
      <c r="L37" s="36" t="s">
        <v>318</v>
      </c>
      <c r="M37" s="36" t="s">
        <v>181</v>
      </c>
      <c r="N37" s="142">
        <v>30</v>
      </c>
      <c r="O37" s="142" t="s">
        <v>173</v>
      </c>
      <c r="P37" s="40"/>
      <c r="Q37" s="35">
        <v>100</v>
      </c>
      <c r="R37" s="36" t="s">
        <v>287</v>
      </c>
      <c r="S37" s="140" t="s">
        <v>179</v>
      </c>
      <c r="T37" s="142">
        <v>20</v>
      </c>
      <c r="U37" s="441"/>
      <c r="V37" s="41">
        <v>101</v>
      </c>
      <c r="W37" s="42" t="s">
        <v>148</v>
      </c>
      <c r="X37" s="117">
        <v>2</v>
      </c>
      <c r="Y37" s="8"/>
      <c r="Z37" s="11" t="s">
        <v>149</v>
      </c>
      <c r="AA37" s="11">
        <v>6.2</v>
      </c>
      <c r="AB37" s="11">
        <f>AA37*2</f>
        <v>12.4</v>
      </c>
      <c r="AC37" s="11"/>
      <c r="AD37" s="11">
        <f>AA37*15</f>
        <v>93</v>
      </c>
      <c r="AE37" s="11">
        <f>AB37*4+AD37*4</f>
        <v>421.6</v>
      </c>
    </row>
    <row r="38" spans="1:33" ht="17.100000000000001" customHeight="1">
      <c r="A38" s="29">
        <v>25</v>
      </c>
      <c r="B38" s="439"/>
      <c r="C38" s="200" t="s">
        <v>247</v>
      </c>
      <c r="D38" s="201"/>
      <c r="E38" s="201">
        <v>10</v>
      </c>
      <c r="F38" s="50" t="s">
        <v>192</v>
      </c>
      <c r="G38" s="52"/>
      <c r="H38" s="144">
        <v>20</v>
      </c>
      <c r="I38" s="50" t="s">
        <v>206</v>
      </c>
      <c r="J38" s="52"/>
      <c r="K38" s="144">
        <v>5</v>
      </c>
      <c r="L38" s="85"/>
      <c r="M38" s="52"/>
      <c r="N38" s="144"/>
      <c r="O38" s="53"/>
      <c r="P38" s="53"/>
      <c r="Q38" s="53"/>
      <c r="R38" s="50" t="s">
        <v>288</v>
      </c>
      <c r="S38" s="50" t="s">
        <v>181</v>
      </c>
      <c r="T38" s="144">
        <v>5</v>
      </c>
      <c r="U38" s="441"/>
      <c r="V38" s="54" t="s">
        <v>27</v>
      </c>
      <c r="W38" s="55" t="s">
        <v>151</v>
      </c>
      <c r="X38" s="117">
        <v>1.6</v>
      </c>
      <c r="Z38" s="56" t="s">
        <v>152</v>
      </c>
      <c r="AA38" s="11">
        <v>2</v>
      </c>
      <c r="AB38" s="57">
        <f>AA38*7</f>
        <v>14</v>
      </c>
      <c r="AC38" s="11">
        <f>AA38*5</f>
        <v>10</v>
      </c>
      <c r="AD38" s="11" t="s">
        <v>153</v>
      </c>
      <c r="AE38" s="58">
        <f>AB38*4+AC38*9</f>
        <v>146</v>
      </c>
    </row>
    <row r="39" spans="1:33" ht="17.100000000000001" customHeight="1">
      <c r="A39" s="29" t="s">
        <v>154</v>
      </c>
      <c r="B39" s="439"/>
      <c r="C39" s="200" t="s">
        <v>213</v>
      </c>
      <c r="D39" s="201"/>
      <c r="E39" s="201">
        <v>10</v>
      </c>
      <c r="F39" s="50" t="s">
        <v>184</v>
      </c>
      <c r="G39" s="52"/>
      <c r="H39" s="144">
        <v>5</v>
      </c>
      <c r="I39" s="85" t="s">
        <v>184</v>
      </c>
      <c r="J39" s="52"/>
      <c r="K39" s="144">
        <v>5</v>
      </c>
      <c r="L39" s="47"/>
      <c r="M39" s="48"/>
      <c r="N39" s="144"/>
      <c r="O39" s="53"/>
      <c r="P39" s="53"/>
      <c r="Q39" s="53"/>
      <c r="R39" s="50" t="s">
        <v>182</v>
      </c>
      <c r="S39" s="52"/>
      <c r="T39" s="144">
        <v>3</v>
      </c>
      <c r="U39" s="441"/>
      <c r="V39" s="41">
        <f>AC42</f>
        <v>22.5</v>
      </c>
      <c r="W39" s="55" t="s">
        <v>155</v>
      </c>
      <c r="X39" s="117">
        <f>AA40</f>
        <v>2.5</v>
      </c>
      <c r="Y39" s="8"/>
      <c r="Z39" s="7" t="s">
        <v>156</v>
      </c>
      <c r="AA39" s="11">
        <v>1.6</v>
      </c>
      <c r="AB39" s="11">
        <f>AA39*1</f>
        <v>1.6</v>
      </c>
      <c r="AC39" s="11" t="s">
        <v>153</v>
      </c>
      <c r="AD39" s="11">
        <f>AA39*5</f>
        <v>8</v>
      </c>
      <c r="AE39" s="11">
        <f>AB39*4+AD39*4</f>
        <v>38.4</v>
      </c>
    </row>
    <row r="40" spans="1:33" ht="17.100000000000001" customHeight="1">
      <c r="A40" s="444" t="s">
        <v>221</v>
      </c>
      <c r="B40" s="439"/>
      <c r="C40" s="200" t="s">
        <v>251</v>
      </c>
      <c r="D40" s="201"/>
      <c r="E40" s="201">
        <v>10</v>
      </c>
      <c r="F40" s="47"/>
      <c r="G40" s="48"/>
      <c r="H40" s="49"/>
      <c r="I40" s="50" t="s">
        <v>289</v>
      </c>
      <c r="J40" s="52"/>
      <c r="K40" s="144">
        <v>5</v>
      </c>
      <c r="L40" s="47"/>
      <c r="M40" s="47"/>
      <c r="N40" s="144"/>
      <c r="O40" s="53"/>
      <c r="P40" s="53"/>
      <c r="Q40" s="53"/>
      <c r="R40" s="47" t="s">
        <v>290</v>
      </c>
      <c r="S40" s="48"/>
      <c r="T40" s="49">
        <v>3</v>
      </c>
      <c r="U40" s="441"/>
      <c r="V40" s="54" t="s">
        <v>29</v>
      </c>
      <c r="W40" s="55" t="s">
        <v>159</v>
      </c>
      <c r="X40" s="117"/>
      <c r="Z40" s="7" t="s">
        <v>160</v>
      </c>
      <c r="AA40" s="11">
        <v>2.5</v>
      </c>
      <c r="AB40" s="11"/>
      <c r="AC40" s="11">
        <f>AA40*5</f>
        <v>12.5</v>
      </c>
      <c r="AD40" s="11" t="s">
        <v>153</v>
      </c>
      <c r="AE40" s="11">
        <f>AC40*9</f>
        <v>112.5</v>
      </c>
    </row>
    <row r="41" spans="1:33" ht="17.100000000000001" customHeight="1">
      <c r="A41" s="444"/>
      <c r="B41" s="439"/>
      <c r="C41" s="200" t="s">
        <v>175</v>
      </c>
      <c r="D41" s="201"/>
      <c r="E41" s="201">
        <v>10</v>
      </c>
      <c r="F41" s="53"/>
      <c r="G41" s="59"/>
      <c r="H41" s="53"/>
      <c r="I41" s="50" t="s">
        <v>186</v>
      </c>
      <c r="J41" s="52"/>
      <c r="K41" s="144">
        <v>3</v>
      </c>
      <c r="L41" s="144"/>
      <c r="M41" s="144"/>
      <c r="N41" s="144"/>
      <c r="O41" s="53"/>
      <c r="P41" s="59"/>
      <c r="Q41" s="53"/>
      <c r="R41" s="48"/>
      <c r="S41" s="48"/>
      <c r="T41" s="49"/>
      <c r="U41" s="441"/>
      <c r="V41" s="41">
        <v>28</v>
      </c>
      <c r="W41" s="65" t="s">
        <v>161</v>
      </c>
      <c r="X41" s="117"/>
      <c r="Y41" s="8"/>
      <c r="Z41" s="7" t="s">
        <v>162</v>
      </c>
      <c r="AD41" s="7">
        <f>AA41*15</f>
        <v>0</v>
      </c>
    </row>
    <row r="42" spans="1:33" ht="17.100000000000001" customHeight="1">
      <c r="A42" s="67" t="s">
        <v>163</v>
      </c>
      <c r="B42" s="68"/>
      <c r="C42" s="200" t="s">
        <v>312</v>
      </c>
      <c r="D42" s="201"/>
      <c r="E42" s="201">
        <v>5</v>
      </c>
      <c r="F42" s="61"/>
      <c r="G42" s="64"/>
      <c r="H42" s="61"/>
      <c r="I42" s="144"/>
      <c r="J42" s="64"/>
      <c r="K42" s="144"/>
      <c r="L42" s="144"/>
      <c r="M42" s="144"/>
      <c r="N42" s="63"/>
      <c r="O42" s="61"/>
      <c r="P42" s="64"/>
      <c r="Q42" s="61"/>
      <c r="R42" s="61"/>
      <c r="S42" s="64"/>
      <c r="T42" s="61"/>
      <c r="U42" s="441"/>
      <c r="V42" s="54" t="s">
        <v>164</v>
      </c>
      <c r="W42" s="69"/>
      <c r="X42" s="117"/>
      <c r="AB42" s="7">
        <f>SUM(AB37:AB41)</f>
        <v>28</v>
      </c>
      <c r="AC42" s="7">
        <f>SUM(AC37:AC41)</f>
        <v>22.5</v>
      </c>
      <c r="AD42" s="7">
        <f>SUM(AD37:AD41)</f>
        <v>101</v>
      </c>
      <c r="AE42" s="7">
        <f>AB42*4+AC42*9+AD42*4</f>
        <v>718.5</v>
      </c>
    </row>
    <row r="43" spans="1:33" ht="17.100000000000001" customHeight="1" thickBot="1">
      <c r="A43" s="124"/>
      <c r="B43" s="125"/>
      <c r="C43" s="126"/>
      <c r="D43" s="126"/>
      <c r="E43" s="127"/>
      <c r="F43" s="127"/>
      <c r="G43" s="126"/>
      <c r="H43" s="127"/>
      <c r="I43" s="127"/>
      <c r="J43" s="126"/>
      <c r="K43" s="127"/>
      <c r="L43" s="127"/>
      <c r="M43" s="126"/>
      <c r="N43" s="127"/>
      <c r="O43" s="127"/>
      <c r="P43" s="126"/>
      <c r="Q43" s="127"/>
      <c r="R43" s="127"/>
      <c r="S43" s="126"/>
      <c r="T43" s="127"/>
      <c r="U43" s="442"/>
      <c r="V43" s="128">
        <v>718.5</v>
      </c>
      <c r="W43" s="129"/>
      <c r="X43" s="130"/>
      <c r="Y43" s="8"/>
      <c r="AB43" s="77">
        <f>AB42*4/AE42</f>
        <v>0.15588030619345861</v>
      </c>
      <c r="AC43" s="77">
        <f>AC42*9/AE42</f>
        <v>0.28183716075156579</v>
      </c>
      <c r="AD43" s="77">
        <f>AD42*4/AE42</f>
        <v>0.56228253305497566</v>
      </c>
    </row>
    <row r="44" spans="1:33" ht="21.75" customHeight="1"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132"/>
    </row>
    <row r="45" spans="1:33">
      <c r="C45" s="453"/>
      <c r="D45" s="453"/>
      <c r="E45" s="446"/>
      <c r="F45" s="446"/>
      <c r="G45" s="133"/>
      <c r="J45" s="133"/>
      <c r="M45" s="133"/>
      <c r="P45" s="133"/>
      <c r="S45" s="133"/>
      <c r="V45" s="7"/>
      <c r="X45" s="11"/>
    </row>
    <row r="46" spans="1:33">
      <c r="V46" s="7"/>
      <c r="X46" s="11"/>
    </row>
    <row r="47" spans="1:33">
      <c r="V47" s="7"/>
      <c r="X47" s="11"/>
    </row>
  </sheetData>
  <mergeCells count="18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98" zoomScaleNormal="98" workbookViewId="0">
      <selection activeCell="O10" sqref="O10"/>
    </sheetView>
  </sheetViews>
  <sheetFormatPr defaultRowHeight="20.25"/>
  <cols>
    <col min="1" max="1" width="6.42578125" style="11" customWidth="1"/>
    <col min="2" max="2" width="0" style="7" hidden="1" customWidth="1"/>
    <col min="3" max="3" width="12.7109375" style="7" customWidth="1"/>
    <col min="4" max="4" width="5.28515625" style="131" customWidth="1"/>
    <col min="5" max="5" width="5.28515625" style="7" customWidth="1"/>
    <col min="6" max="6" width="14.42578125" style="7" customWidth="1"/>
    <col min="7" max="7" width="5.28515625" style="131" customWidth="1"/>
    <col min="8" max="8" width="5.28515625" style="7" customWidth="1"/>
    <col min="9" max="9" width="12.7109375" style="7" customWidth="1"/>
    <col min="10" max="10" width="5.28515625" style="131" customWidth="1"/>
    <col min="11" max="11" width="5.28515625" style="7" customWidth="1"/>
    <col min="12" max="12" width="12.7109375" style="7" customWidth="1"/>
    <col min="13" max="13" width="5.28515625" style="131" customWidth="1"/>
    <col min="14" max="14" width="5.28515625" style="7" customWidth="1"/>
    <col min="15" max="15" width="12.7109375" style="7" customWidth="1"/>
    <col min="16" max="16" width="5.28515625" style="131" customWidth="1"/>
    <col min="17" max="17" width="5.28515625" style="7" customWidth="1"/>
    <col min="18" max="18" width="12.7109375" style="7" customWidth="1"/>
    <col min="19" max="19" width="5.28515625" style="131" customWidth="1"/>
    <col min="20" max="20" width="5.28515625" style="7" customWidth="1"/>
    <col min="21" max="21" width="6.42578125" style="7" customWidth="1"/>
    <col min="22" max="22" width="14.42578125" style="135" customWidth="1"/>
    <col min="23" max="23" width="14.42578125" style="136" customWidth="1"/>
    <col min="24" max="24" width="6.42578125" style="137" customWidth="1"/>
    <col min="25" max="25" width="7.5703125" style="7" customWidth="1"/>
    <col min="26" max="26" width="6.85546875" style="7" customWidth="1"/>
    <col min="27" max="27" width="6.28515625" style="11" customWidth="1"/>
    <col min="28" max="28" width="8.85546875" style="7" customWidth="1"/>
    <col min="29" max="29" width="9.140625" style="7" customWidth="1"/>
    <col min="30" max="30" width="9" style="7" customWidth="1"/>
    <col min="31" max="31" width="8.5703125" style="7" customWidth="1"/>
    <col min="32" max="16384" width="9.140625" style="7"/>
  </cols>
  <sheetData>
    <row r="1" spans="1:37" s="2" customFormat="1" ht="20.100000000000001" customHeight="1">
      <c r="A1" s="449" t="s">
        <v>291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1"/>
      <c r="AA1" s="3"/>
    </row>
    <row r="2" spans="1:37" ht="17.100000000000001" customHeight="1" thickBot="1">
      <c r="A2" s="4" t="s">
        <v>129</v>
      </c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8"/>
      <c r="W2" s="9"/>
      <c r="X2" s="10"/>
      <c r="Y2" s="8"/>
    </row>
    <row r="3" spans="1:37" ht="20.100000000000001" customHeight="1">
      <c r="A3" s="12" t="s">
        <v>130</v>
      </c>
      <c r="B3" s="13" t="s">
        <v>131</v>
      </c>
      <c r="C3" s="14" t="s">
        <v>132</v>
      </c>
      <c r="D3" s="15" t="s">
        <v>133</v>
      </c>
      <c r="E3" s="15" t="s">
        <v>134</v>
      </c>
      <c r="F3" s="14" t="s">
        <v>135</v>
      </c>
      <c r="G3" s="15" t="s">
        <v>133</v>
      </c>
      <c r="H3" s="15" t="s">
        <v>134</v>
      </c>
      <c r="I3" s="14" t="s">
        <v>136</v>
      </c>
      <c r="J3" s="15" t="s">
        <v>133</v>
      </c>
      <c r="K3" s="15" t="s">
        <v>134</v>
      </c>
      <c r="L3" s="14" t="s">
        <v>136</v>
      </c>
      <c r="M3" s="15" t="s">
        <v>133</v>
      </c>
      <c r="N3" s="15" t="s">
        <v>134</v>
      </c>
      <c r="O3" s="14" t="s">
        <v>136</v>
      </c>
      <c r="P3" s="15" t="s">
        <v>133</v>
      </c>
      <c r="Q3" s="15" t="s">
        <v>134</v>
      </c>
      <c r="R3" s="16" t="s">
        <v>137</v>
      </c>
      <c r="S3" s="15" t="s">
        <v>133</v>
      </c>
      <c r="T3" s="15" t="s">
        <v>134</v>
      </c>
      <c r="U3" s="17" t="s">
        <v>333</v>
      </c>
      <c r="V3" s="18" t="s">
        <v>138</v>
      </c>
      <c r="W3" s="19" t="s">
        <v>139</v>
      </c>
      <c r="X3" s="20" t="s">
        <v>140</v>
      </c>
      <c r="Y3" s="11"/>
      <c r="Z3" s="11"/>
    </row>
    <row r="4" spans="1:37" ht="20.100000000000001" customHeight="1">
      <c r="A4" s="21">
        <v>12</v>
      </c>
      <c r="B4" s="438"/>
      <c r="C4" s="162" t="str">
        <f>玉美彰化菜單ok!A43</f>
        <v>白飯</v>
      </c>
      <c r="D4" s="79" t="s">
        <v>165</v>
      </c>
      <c r="E4" s="163"/>
      <c r="F4" s="78" t="str">
        <f>玉美彰化菜單ok!A44</f>
        <v>京醬肉絲</v>
      </c>
      <c r="G4" s="81" t="s">
        <v>167</v>
      </c>
      <c r="H4" s="163"/>
      <c r="I4" s="78" t="str">
        <f>玉美彰化菜單ok!A45</f>
        <v>豆皮炒蛋(豆)</v>
      </c>
      <c r="J4" s="81" t="s">
        <v>167</v>
      </c>
      <c r="K4" s="163"/>
      <c r="L4" s="78" t="str">
        <f>玉美彰化菜單ok!A46</f>
        <v>脆炒雙花</v>
      </c>
      <c r="M4" s="81" t="s">
        <v>188</v>
      </c>
      <c r="N4" s="163"/>
      <c r="O4" s="78" t="str">
        <f>玉美彰化菜單ok!A47</f>
        <v>深色蔬菜</v>
      </c>
      <c r="P4" s="79" t="s">
        <v>168</v>
      </c>
      <c r="Q4" s="163"/>
      <c r="R4" s="78" t="str">
        <f>玉美彰化菜單ok!A49</f>
        <v>南瓜濃湯(芡)</v>
      </c>
      <c r="S4" s="79" t="s">
        <v>167</v>
      </c>
      <c r="T4" s="164"/>
      <c r="U4" s="440"/>
      <c r="V4" s="26" t="s">
        <v>141</v>
      </c>
      <c r="W4" s="27" t="s">
        <v>142</v>
      </c>
      <c r="X4" s="28">
        <v>6</v>
      </c>
      <c r="AB4" s="7" t="s">
        <v>143</v>
      </c>
      <c r="AC4" s="7" t="s">
        <v>144</v>
      </c>
      <c r="AD4" s="7" t="s">
        <v>145</v>
      </c>
      <c r="AE4" s="7" t="s">
        <v>146</v>
      </c>
      <c r="AG4" s="11"/>
    </row>
    <row r="5" spans="1:37" ht="17.100000000000001" customHeight="1">
      <c r="A5" s="29" t="s">
        <v>147</v>
      </c>
      <c r="B5" s="439"/>
      <c r="C5" s="30" t="s">
        <v>169</v>
      </c>
      <c r="D5" s="31"/>
      <c r="E5" s="142">
        <v>120</v>
      </c>
      <c r="F5" s="33" t="s">
        <v>247</v>
      </c>
      <c r="G5" s="34"/>
      <c r="H5" s="142">
        <v>40</v>
      </c>
      <c r="I5" s="36" t="s">
        <v>213</v>
      </c>
      <c r="J5" s="38"/>
      <c r="K5" s="142">
        <v>40</v>
      </c>
      <c r="L5" s="140" t="s">
        <v>190</v>
      </c>
      <c r="M5" s="38"/>
      <c r="N5" s="142">
        <v>40</v>
      </c>
      <c r="O5" s="183" t="s">
        <v>173</v>
      </c>
      <c r="P5" s="40"/>
      <c r="Q5" s="35">
        <v>100</v>
      </c>
      <c r="R5" s="140" t="s">
        <v>292</v>
      </c>
      <c r="S5" s="38"/>
      <c r="T5" s="142">
        <v>25</v>
      </c>
      <c r="U5" s="441"/>
      <c r="V5" s="41">
        <v>100.5</v>
      </c>
      <c r="W5" s="42" t="s">
        <v>148</v>
      </c>
      <c r="X5" s="43">
        <v>2</v>
      </c>
      <c r="Y5" s="8"/>
      <c r="Z5" s="11" t="s">
        <v>149</v>
      </c>
      <c r="AA5" s="11">
        <v>6</v>
      </c>
      <c r="AB5" s="11">
        <f>AA5*2</f>
        <v>12</v>
      </c>
      <c r="AC5" s="11"/>
      <c r="AD5" s="11">
        <f>AA5*15</f>
        <v>90</v>
      </c>
      <c r="AE5" s="11">
        <f>AB5*4+AD5*4</f>
        <v>408</v>
      </c>
      <c r="AF5" s="11"/>
      <c r="AG5" s="11"/>
      <c r="AH5" s="11"/>
      <c r="AI5" s="11"/>
      <c r="AJ5" s="11"/>
      <c r="AK5" s="11"/>
    </row>
    <row r="6" spans="1:37" ht="17.100000000000001" customHeight="1">
      <c r="A6" s="29">
        <v>28</v>
      </c>
      <c r="B6" s="439"/>
      <c r="C6" s="44"/>
      <c r="D6" s="45"/>
      <c r="E6" s="144"/>
      <c r="F6" s="47" t="s">
        <v>175</v>
      </c>
      <c r="G6" s="47"/>
      <c r="H6" s="144">
        <v>20</v>
      </c>
      <c r="I6" s="85" t="s">
        <v>251</v>
      </c>
      <c r="J6" s="52"/>
      <c r="K6" s="144">
        <v>15</v>
      </c>
      <c r="L6" s="85" t="s">
        <v>227</v>
      </c>
      <c r="M6" s="52"/>
      <c r="N6" s="144">
        <v>30</v>
      </c>
      <c r="O6" s="53"/>
      <c r="P6" s="53"/>
      <c r="Q6" s="53"/>
      <c r="R6" s="85" t="s">
        <v>172</v>
      </c>
      <c r="S6" s="52"/>
      <c r="T6" s="144">
        <v>20</v>
      </c>
      <c r="U6" s="441"/>
      <c r="V6" s="54" t="s">
        <v>150</v>
      </c>
      <c r="W6" s="55" t="s">
        <v>151</v>
      </c>
      <c r="X6" s="43">
        <v>2.1</v>
      </c>
      <c r="Z6" s="56" t="s">
        <v>152</v>
      </c>
      <c r="AA6" s="11">
        <v>2</v>
      </c>
      <c r="AB6" s="57">
        <f>AA6*7</f>
        <v>14</v>
      </c>
      <c r="AC6" s="11">
        <f>AA6*5</f>
        <v>10</v>
      </c>
      <c r="AD6" s="11" t="s">
        <v>153</v>
      </c>
      <c r="AE6" s="58">
        <f>AB6*4+AC6*9</f>
        <v>146</v>
      </c>
      <c r="AF6" s="56"/>
      <c r="AG6" s="11"/>
      <c r="AH6" s="57"/>
      <c r="AI6" s="11"/>
      <c r="AJ6" s="11"/>
      <c r="AK6" s="58"/>
    </row>
    <row r="7" spans="1:37" ht="17.100000000000001" customHeight="1">
      <c r="A7" s="29" t="s">
        <v>154</v>
      </c>
      <c r="B7" s="439"/>
      <c r="C7" s="144"/>
      <c r="D7" s="144"/>
      <c r="E7" s="53"/>
      <c r="F7" s="47" t="s">
        <v>184</v>
      </c>
      <c r="G7" s="48"/>
      <c r="H7" s="144">
        <v>5</v>
      </c>
      <c r="I7" s="50" t="s">
        <v>272</v>
      </c>
      <c r="J7" s="52"/>
      <c r="K7" s="144">
        <v>2</v>
      </c>
      <c r="L7" s="85" t="s">
        <v>239</v>
      </c>
      <c r="M7" s="52"/>
      <c r="N7" s="144">
        <v>5</v>
      </c>
      <c r="O7" s="53"/>
      <c r="P7" s="59"/>
      <c r="Q7" s="53"/>
      <c r="R7" s="85" t="s">
        <v>175</v>
      </c>
      <c r="S7" s="52"/>
      <c r="T7" s="144">
        <v>5</v>
      </c>
      <c r="U7" s="441"/>
      <c r="V7" s="41">
        <v>22.5</v>
      </c>
      <c r="W7" s="55" t="s">
        <v>155</v>
      </c>
      <c r="X7" s="43">
        <v>2.5</v>
      </c>
      <c r="Y7" s="8"/>
      <c r="Z7" s="7" t="s">
        <v>156</v>
      </c>
      <c r="AA7" s="11">
        <v>2.1</v>
      </c>
      <c r="AB7" s="11">
        <f>AA7*1</f>
        <v>2.1</v>
      </c>
      <c r="AC7" s="11" t="s">
        <v>153</v>
      </c>
      <c r="AD7" s="11">
        <f>AA7*5</f>
        <v>10.5</v>
      </c>
      <c r="AE7" s="11">
        <f>AB7*4+AD7*4</f>
        <v>50.4</v>
      </c>
      <c r="AG7" s="11"/>
      <c r="AH7" s="11"/>
      <c r="AI7" s="11"/>
      <c r="AJ7" s="11"/>
      <c r="AK7" s="11"/>
    </row>
    <row r="8" spans="1:37" ht="17.100000000000001" customHeight="1">
      <c r="A8" s="444" t="s">
        <v>157</v>
      </c>
      <c r="B8" s="439"/>
      <c r="C8" s="53"/>
      <c r="D8" s="53"/>
      <c r="E8" s="53"/>
      <c r="F8" s="47"/>
      <c r="G8" s="48"/>
      <c r="H8" s="49"/>
      <c r="I8" s="52"/>
      <c r="J8" s="52"/>
      <c r="K8" s="165"/>
      <c r="L8" s="85" t="s">
        <v>184</v>
      </c>
      <c r="M8" s="52"/>
      <c r="N8" s="144">
        <v>5</v>
      </c>
      <c r="O8" s="53"/>
      <c r="P8" s="59"/>
      <c r="Q8" s="53"/>
      <c r="R8" s="52"/>
      <c r="S8" s="52"/>
      <c r="T8" s="144"/>
      <c r="U8" s="441"/>
      <c r="V8" s="54" t="s">
        <v>158</v>
      </c>
      <c r="W8" s="55" t="s">
        <v>159</v>
      </c>
      <c r="X8" s="43"/>
      <c r="Z8" s="7" t="s">
        <v>160</v>
      </c>
      <c r="AA8" s="11">
        <v>2.5</v>
      </c>
      <c r="AB8" s="11"/>
      <c r="AC8" s="11">
        <f>AA8*5</f>
        <v>12.5</v>
      </c>
      <c r="AD8" s="11" t="s">
        <v>153</v>
      </c>
      <c r="AE8" s="11">
        <f>AC8*9</f>
        <v>112.5</v>
      </c>
      <c r="AG8" s="11"/>
      <c r="AH8" s="11"/>
      <c r="AI8" s="11"/>
      <c r="AJ8" s="11"/>
      <c r="AK8" s="11"/>
    </row>
    <row r="9" spans="1:37" ht="17.100000000000001" customHeight="1">
      <c r="A9" s="444"/>
      <c r="B9" s="439"/>
      <c r="C9" s="53"/>
      <c r="D9" s="53"/>
      <c r="E9" s="53"/>
      <c r="F9" s="144"/>
      <c r="G9" s="144"/>
      <c r="H9" s="49"/>
      <c r="I9" s="52"/>
      <c r="J9" s="52"/>
      <c r="K9" s="49"/>
      <c r="L9" s="48"/>
      <c r="M9" s="48"/>
      <c r="N9" s="49"/>
      <c r="O9" s="53"/>
      <c r="P9" s="59"/>
      <c r="Q9" s="53"/>
      <c r="R9" s="52"/>
      <c r="S9" s="52"/>
      <c r="T9" s="144"/>
      <c r="U9" s="441"/>
      <c r="V9" s="41">
        <v>28.1</v>
      </c>
      <c r="W9" s="65" t="s">
        <v>161</v>
      </c>
      <c r="X9" s="66"/>
      <c r="Y9" s="8"/>
      <c r="Z9" s="7" t="s">
        <v>162</v>
      </c>
      <c r="AD9" s="7">
        <f>AA9*15</f>
        <v>0</v>
      </c>
      <c r="AG9" s="11"/>
    </row>
    <row r="10" spans="1:37" ht="17.100000000000001" customHeight="1">
      <c r="A10" s="67" t="s">
        <v>163</v>
      </c>
      <c r="B10" s="68"/>
      <c r="C10" s="53"/>
      <c r="D10" s="59"/>
      <c r="E10" s="53"/>
      <c r="F10" s="53"/>
      <c r="G10" s="59"/>
      <c r="H10" s="53"/>
      <c r="I10" s="53"/>
      <c r="J10" s="59"/>
      <c r="K10" s="53"/>
      <c r="L10" s="48"/>
      <c r="M10" s="48"/>
      <c r="N10" s="49"/>
      <c r="O10" s="53"/>
      <c r="P10" s="59"/>
      <c r="Q10" s="53"/>
      <c r="R10" s="144"/>
      <c r="S10" s="144"/>
      <c r="T10" s="144"/>
      <c r="U10" s="441"/>
      <c r="V10" s="54" t="s">
        <v>164</v>
      </c>
      <c r="W10" s="69"/>
      <c r="X10" s="43"/>
      <c r="AB10" s="7">
        <f>SUM(AB5:AB9)</f>
        <v>28.1</v>
      </c>
      <c r="AC10" s="7">
        <f>SUM(AC5:AC9)</f>
        <v>22.5</v>
      </c>
      <c r="AD10" s="7">
        <f>SUM(AD5:AD9)</f>
        <v>100.5</v>
      </c>
      <c r="AE10" s="7">
        <f>AB10*4+AC10*9+AD10*4</f>
        <v>716.9</v>
      </c>
      <c r="AG10" s="11"/>
    </row>
    <row r="11" spans="1:37" ht="17.100000000000001" customHeight="1">
      <c r="A11" s="88"/>
      <c r="B11" s="89"/>
      <c r="C11" s="119"/>
      <c r="D11" s="119"/>
      <c r="E11" s="120"/>
      <c r="F11" s="120"/>
      <c r="G11" s="119"/>
      <c r="H11" s="120"/>
      <c r="I11" s="120"/>
      <c r="J11" s="119"/>
      <c r="K11" s="120"/>
      <c r="L11" s="120"/>
      <c r="M11" s="119"/>
      <c r="N11" s="120"/>
      <c r="O11" s="120"/>
      <c r="P11" s="119"/>
      <c r="Q11" s="120"/>
      <c r="R11" s="120"/>
      <c r="S11" s="119"/>
      <c r="T11" s="120"/>
      <c r="U11" s="448"/>
      <c r="V11" s="74">
        <v>716.9</v>
      </c>
      <c r="W11" s="75"/>
      <c r="X11" s="76"/>
      <c r="Y11" s="8"/>
      <c r="AB11" s="77">
        <f>AB10*4/AE10</f>
        <v>0.15678616264472034</v>
      </c>
      <c r="AC11" s="77">
        <f>AC10*9/AE10</f>
        <v>0.28246617380387784</v>
      </c>
      <c r="AD11" s="77">
        <f>AD10*4/AE10</f>
        <v>0.56074766355140193</v>
      </c>
    </row>
    <row r="12" spans="1:37" ht="20.100000000000001" customHeight="1">
      <c r="A12" s="21">
        <v>12</v>
      </c>
      <c r="B12" s="438"/>
      <c r="C12" s="79" t="str">
        <f>玉美彰化菜單ok!E43</f>
        <v>蕎麥飯</v>
      </c>
      <c r="D12" s="79" t="s">
        <v>165</v>
      </c>
      <c r="E12" s="79"/>
      <c r="F12" s="79" t="str">
        <f>玉美彰化菜單ok!E44</f>
        <v>豆乳雞(炸)</v>
      </c>
      <c r="G12" s="112" t="s">
        <v>200</v>
      </c>
      <c r="H12" s="79"/>
      <c r="I12" s="79" t="str">
        <f>玉美彰化菜單ok!E45</f>
        <v>麻婆豆腐(豆)</v>
      </c>
      <c r="J12" s="112" t="s">
        <v>167</v>
      </c>
      <c r="K12" s="79"/>
      <c r="L12" s="79" t="str">
        <f>玉美彰化菜單ok!E46</f>
        <v>開陽蘿蔔</v>
      </c>
      <c r="M12" s="112" t="s">
        <v>167</v>
      </c>
      <c r="N12" s="79"/>
      <c r="O12" s="79" t="str">
        <f>玉美彰化菜單ok!E47</f>
        <v>深色蔬菜</v>
      </c>
      <c r="P12" s="79" t="s">
        <v>168</v>
      </c>
      <c r="Q12" s="79"/>
      <c r="R12" s="79" t="str">
        <f>玉美彰化菜單ok!E49</f>
        <v>清燉冬瓜湯</v>
      </c>
      <c r="S12" s="79" t="s">
        <v>167</v>
      </c>
      <c r="T12" s="79"/>
      <c r="U12" s="440" t="str">
        <f>玉美彰化菜單ok!E48</f>
        <v>海苔丸</v>
      </c>
      <c r="V12" s="26" t="s">
        <v>28</v>
      </c>
      <c r="W12" s="27" t="s">
        <v>142</v>
      </c>
      <c r="X12" s="28">
        <v>6</v>
      </c>
      <c r="AB12" s="7" t="s">
        <v>143</v>
      </c>
      <c r="AC12" s="7" t="s">
        <v>144</v>
      </c>
      <c r="AD12" s="7" t="s">
        <v>145</v>
      </c>
      <c r="AE12" s="7" t="s">
        <v>146</v>
      </c>
    </row>
    <row r="13" spans="1:37" ht="17.100000000000001" customHeight="1">
      <c r="A13" s="29" t="s">
        <v>147</v>
      </c>
      <c r="B13" s="439"/>
      <c r="C13" s="30" t="s">
        <v>169</v>
      </c>
      <c r="D13" s="31"/>
      <c r="E13" s="142">
        <v>80</v>
      </c>
      <c r="F13" s="140" t="s">
        <v>241</v>
      </c>
      <c r="G13" s="38"/>
      <c r="H13" s="142">
        <v>60</v>
      </c>
      <c r="I13" s="140" t="s">
        <v>287</v>
      </c>
      <c r="J13" s="36" t="s">
        <v>179</v>
      </c>
      <c r="K13" s="142">
        <v>55</v>
      </c>
      <c r="L13" s="36" t="s">
        <v>192</v>
      </c>
      <c r="M13" s="36"/>
      <c r="N13" s="142">
        <v>60</v>
      </c>
      <c r="O13" s="142" t="s">
        <v>173</v>
      </c>
      <c r="P13" s="158"/>
      <c r="Q13" s="159">
        <v>100</v>
      </c>
      <c r="R13" s="36" t="s">
        <v>204</v>
      </c>
      <c r="S13" s="38"/>
      <c r="T13" s="142">
        <v>40</v>
      </c>
      <c r="U13" s="441"/>
      <c r="V13" s="41">
        <v>100.5</v>
      </c>
      <c r="W13" s="42" t="s">
        <v>148</v>
      </c>
      <c r="X13" s="43">
        <v>2</v>
      </c>
      <c r="Y13" s="8"/>
      <c r="Z13" s="11" t="s">
        <v>149</v>
      </c>
      <c r="AA13" s="11">
        <v>6</v>
      </c>
      <c r="AB13" s="11">
        <f>AA13*2</f>
        <v>12</v>
      </c>
      <c r="AC13" s="11"/>
      <c r="AD13" s="11">
        <f>AA13*15</f>
        <v>90</v>
      </c>
      <c r="AE13" s="11">
        <f>AB13*4+AD13*4</f>
        <v>408</v>
      </c>
    </row>
    <row r="14" spans="1:37" ht="17.100000000000001" customHeight="1">
      <c r="A14" s="29">
        <v>29</v>
      </c>
      <c r="B14" s="439"/>
      <c r="C14" s="44" t="s">
        <v>205</v>
      </c>
      <c r="D14" s="45"/>
      <c r="E14" s="144">
        <v>40</v>
      </c>
      <c r="F14" s="50"/>
      <c r="G14" s="52"/>
      <c r="H14" s="144"/>
      <c r="I14" s="50" t="s">
        <v>206</v>
      </c>
      <c r="J14" s="52"/>
      <c r="K14" s="144">
        <v>5</v>
      </c>
      <c r="L14" s="50" t="s">
        <v>247</v>
      </c>
      <c r="M14" s="52"/>
      <c r="N14" s="144">
        <v>5</v>
      </c>
      <c r="O14" s="109"/>
      <c r="P14" s="109"/>
      <c r="Q14" s="109"/>
      <c r="R14" s="85" t="s">
        <v>286</v>
      </c>
      <c r="S14" s="52"/>
      <c r="T14" s="144">
        <v>10</v>
      </c>
      <c r="U14" s="441"/>
      <c r="V14" s="54" t="s">
        <v>27</v>
      </c>
      <c r="W14" s="55" t="s">
        <v>151</v>
      </c>
      <c r="X14" s="43">
        <v>2.1</v>
      </c>
      <c r="Z14" s="56" t="s">
        <v>152</v>
      </c>
      <c r="AA14" s="11">
        <v>2</v>
      </c>
      <c r="AB14" s="57">
        <f>AA14*7</f>
        <v>14</v>
      </c>
      <c r="AC14" s="11">
        <f>AA14*5</f>
        <v>10</v>
      </c>
      <c r="AD14" s="11" t="s">
        <v>153</v>
      </c>
      <c r="AE14" s="58">
        <f>AB14*4+AC14*9</f>
        <v>146</v>
      </c>
    </row>
    <row r="15" spans="1:37" ht="17.100000000000001" customHeight="1">
      <c r="A15" s="29" t="s">
        <v>154</v>
      </c>
      <c r="B15" s="439"/>
      <c r="C15" s="144"/>
      <c r="D15" s="144"/>
      <c r="E15" s="109"/>
      <c r="F15" s="52"/>
      <c r="G15" s="52"/>
      <c r="H15" s="165"/>
      <c r="I15" s="52" t="s">
        <v>207</v>
      </c>
      <c r="J15" s="52"/>
      <c r="K15" s="144">
        <v>5</v>
      </c>
      <c r="L15" s="52" t="s">
        <v>207</v>
      </c>
      <c r="M15" s="52"/>
      <c r="N15" s="144">
        <v>5</v>
      </c>
      <c r="O15" s="109"/>
      <c r="P15" s="154"/>
      <c r="Q15" s="109"/>
      <c r="R15" s="47" t="s">
        <v>212</v>
      </c>
      <c r="S15" s="48"/>
      <c r="T15" s="144">
        <v>1</v>
      </c>
      <c r="U15" s="441"/>
      <c r="V15" s="41">
        <v>22.5</v>
      </c>
      <c r="W15" s="55" t="s">
        <v>155</v>
      </c>
      <c r="X15" s="43">
        <v>2.5</v>
      </c>
      <c r="Y15" s="8"/>
      <c r="Z15" s="7" t="s">
        <v>156</v>
      </c>
      <c r="AA15" s="11">
        <v>2.1</v>
      </c>
      <c r="AB15" s="11">
        <f>AA15*1</f>
        <v>2.1</v>
      </c>
      <c r="AC15" s="11" t="s">
        <v>153</v>
      </c>
      <c r="AD15" s="11">
        <f>AA15*5</f>
        <v>10.5</v>
      </c>
      <c r="AE15" s="11">
        <f>AB15*4+AD15*4</f>
        <v>50.4</v>
      </c>
    </row>
    <row r="16" spans="1:37" ht="17.100000000000001" customHeight="1">
      <c r="A16" s="444" t="s">
        <v>183</v>
      </c>
      <c r="B16" s="439"/>
      <c r="C16" s="161"/>
      <c r="D16" s="154"/>
      <c r="E16" s="109"/>
      <c r="F16" s="50"/>
      <c r="G16" s="52"/>
      <c r="H16" s="188"/>
      <c r="I16" s="50" t="s">
        <v>186</v>
      </c>
      <c r="J16" s="52"/>
      <c r="K16" s="144">
        <v>2</v>
      </c>
      <c r="L16" s="85" t="s">
        <v>193</v>
      </c>
      <c r="M16" s="52"/>
      <c r="N16" s="144">
        <v>3</v>
      </c>
      <c r="O16" s="109"/>
      <c r="P16" s="154"/>
      <c r="Q16" s="109"/>
      <c r="R16" s="47"/>
      <c r="S16" s="48"/>
      <c r="T16" s="144"/>
      <c r="U16" s="441"/>
      <c r="V16" s="189" t="s">
        <v>158</v>
      </c>
      <c r="W16" s="55" t="s">
        <v>159</v>
      </c>
      <c r="X16" s="43"/>
      <c r="Z16" s="7" t="s">
        <v>160</v>
      </c>
      <c r="AA16" s="11">
        <v>2.5</v>
      </c>
      <c r="AB16" s="11"/>
      <c r="AC16" s="11">
        <f>AA16*5</f>
        <v>12.5</v>
      </c>
      <c r="AD16" s="11" t="s">
        <v>153</v>
      </c>
      <c r="AE16" s="11">
        <f>AC16*9</f>
        <v>112.5</v>
      </c>
    </row>
    <row r="17" spans="1:31" ht="17.100000000000001" customHeight="1">
      <c r="A17" s="444"/>
      <c r="B17" s="439"/>
      <c r="C17" s="161"/>
      <c r="D17" s="154"/>
      <c r="E17" s="109"/>
      <c r="F17" s="109"/>
      <c r="G17" s="154"/>
      <c r="H17" s="109"/>
      <c r="I17" s="50"/>
      <c r="J17" s="52"/>
      <c r="K17" s="160"/>
      <c r="L17" s="190" t="s">
        <v>211</v>
      </c>
      <c r="M17" s="190"/>
      <c r="N17" s="144">
        <v>0.1</v>
      </c>
      <c r="O17" s="109"/>
      <c r="P17" s="154"/>
      <c r="Q17" s="109"/>
      <c r="R17" s="144"/>
      <c r="S17" s="144"/>
      <c r="T17" s="144"/>
      <c r="U17" s="441"/>
      <c r="V17" s="41">
        <v>28.1</v>
      </c>
      <c r="W17" s="65" t="s">
        <v>161</v>
      </c>
      <c r="X17" s="66"/>
      <c r="Y17" s="8"/>
      <c r="Z17" s="7" t="s">
        <v>162</v>
      </c>
      <c r="AD17" s="7">
        <f>AA17*15</f>
        <v>0</v>
      </c>
    </row>
    <row r="18" spans="1:31" ht="17.100000000000001" customHeight="1">
      <c r="A18" s="67" t="s">
        <v>163</v>
      </c>
      <c r="B18" s="68"/>
      <c r="C18" s="59"/>
      <c r="D18" s="59"/>
      <c r="E18" s="53"/>
      <c r="F18" s="53"/>
      <c r="G18" s="59"/>
      <c r="H18" s="53"/>
      <c r="I18" s="53"/>
      <c r="J18" s="59"/>
      <c r="K18" s="53"/>
      <c r="L18" s="169"/>
      <c r="M18" s="169"/>
      <c r="N18" s="169"/>
      <c r="O18" s="53"/>
      <c r="P18" s="59"/>
      <c r="Q18" s="53"/>
      <c r="R18" s="53"/>
      <c r="S18" s="96"/>
      <c r="T18" s="53"/>
      <c r="U18" s="441"/>
      <c r="V18" s="54" t="s">
        <v>164</v>
      </c>
      <c r="W18" s="69"/>
      <c r="X18" s="43"/>
      <c r="AB18" s="7">
        <f>SUM(AB13:AB17)</f>
        <v>28.1</v>
      </c>
      <c r="AC18" s="7">
        <f>SUM(AC13:AC17)</f>
        <v>22.5</v>
      </c>
      <c r="AD18" s="7">
        <f>SUM(AD13:AD17)</f>
        <v>100.5</v>
      </c>
      <c r="AE18" s="7">
        <f>AB18*4+AC18*9+AD18*4</f>
        <v>716.9</v>
      </c>
    </row>
    <row r="19" spans="1:31" ht="17.100000000000001" customHeight="1">
      <c r="A19" s="88"/>
      <c r="B19" s="89"/>
      <c r="C19" s="59"/>
      <c r="D19" s="59"/>
      <c r="E19" s="53"/>
      <c r="F19" s="53"/>
      <c r="G19" s="59"/>
      <c r="H19" s="53"/>
      <c r="I19" s="53"/>
      <c r="J19" s="59"/>
      <c r="K19" s="53"/>
      <c r="L19" s="53"/>
      <c r="M19" s="59"/>
      <c r="N19" s="53"/>
      <c r="O19" s="53"/>
      <c r="P19" s="59"/>
      <c r="Q19" s="53"/>
      <c r="R19" s="53"/>
      <c r="S19" s="182"/>
      <c r="T19" s="53"/>
      <c r="U19" s="448"/>
      <c r="V19" s="41">
        <v>716.9</v>
      </c>
      <c r="W19" s="90"/>
      <c r="X19" s="66"/>
      <c r="Y19" s="8"/>
      <c r="AB19" s="77">
        <f>AB18*4/AE18</f>
        <v>0.15678616264472034</v>
      </c>
      <c r="AC19" s="77">
        <f>AC18*9/AE18</f>
        <v>0.28246617380387784</v>
      </c>
      <c r="AD19" s="77">
        <f>AD18*4/AE18</f>
        <v>0.56074766355140193</v>
      </c>
    </row>
    <row r="20" spans="1:31" ht="20.100000000000001" customHeight="1">
      <c r="A20" s="21">
        <v>12</v>
      </c>
      <c r="B20" s="438"/>
      <c r="C20" s="79" t="str">
        <f>玉美彰化菜單ok!I43</f>
        <v>白飯</v>
      </c>
      <c r="D20" s="112" t="s">
        <v>165</v>
      </c>
      <c r="E20" s="79"/>
      <c r="F20" s="79" t="str">
        <f>玉美彰化菜單ok!I44</f>
        <v>醬燒大排</v>
      </c>
      <c r="G20" s="112" t="s">
        <v>167</v>
      </c>
      <c r="H20" s="79"/>
      <c r="I20" s="79" t="str">
        <f>玉美彰化菜單ok!I45</f>
        <v>沙茶高麗</v>
      </c>
      <c r="J20" s="112" t="s">
        <v>188</v>
      </c>
      <c r="K20" s="79"/>
      <c r="L20" s="79" t="str">
        <f>玉美彰化菜單ok!I46</f>
        <v>筍干燒肉(醃)</v>
      </c>
      <c r="M20" s="171" t="s">
        <v>167</v>
      </c>
      <c r="N20" s="95"/>
      <c r="O20" s="79" t="str">
        <f>玉美彰化菜單ok!I47</f>
        <v>深色蔬菜</v>
      </c>
      <c r="P20" s="112" t="s">
        <v>168</v>
      </c>
      <c r="Q20" s="79"/>
      <c r="R20" s="79" t="str">
        <f>玉美彰化菜單ok!I49</f>
        <v>土瓶蒸湯</v>
      </c>
      <c r="S20" s="112" t="s">
        <v>167</v>
      </c>
      <c r="T20" s="79"/>
      <c r="U20" s="440"/>
      <c r="V20" s="26" t="s">
        <v>28</v>
      </c>
      <c r="W20" s="27" t="s">
        <v>142</v>
      </c>
      <c r="X20" s="28">
        <v>6</v>
      </c>
      <c r="AB20" s="7" t="s">
        <v>143</v>
      </c>
      <c r="AC20" s="7" t="s">
        <v>144</v>
      </c>
      <c r="AD20" s="7" t="s">
        <v>145</v>
      </c>
      <c r="AE20" s="7" t="s">
        <v>146</v>
      </c>
    </row>
    <row r="21" spans="1:31" ht="17.100000000000001" customHeight="1">
      <c r="A21" s="29" t="s">
        <v>147</v>
      </c>
      <c r="B21" s="439"/>
      <c r="C21" s="146" t="s">
        <v>169</v>
      </c>
      <c r="D21" s="142"/>
      <c r="E21" s="142">
        <v>120</v>
      </c>
      <c r="F21" s="33" t="s">
        <v>293</v>
      </c>
      <c r="G21" s="34"/>
      <c r="H21" s="142">
        <v>60</v>
      </c>
      <c r="I21" s="33" t="s">
        <v>174</v>
      </c>
      <c r="J21" s="34"/>
      <c r="K21" s="142">
        <v>40</v>
      </c>
      <c r="L21" s="33" t="s">
        <v>294</v>
      </c>
      <c r="M21" s="140" t="s">
        <v>264</v>
      </c>
      <c r="N21" s="142">
        <v>40</v>
      </c>
      <c r="O21" s="142" t="s">
        <v>173</v>
      </c>
      <c r="P21" s="158"/>
      <c r="Q21" s="159">
        <v>100</v>
      </c>
      <c r="R21" s="140" t="s">
        <v>192</v>
      </c>
      <c r="S21" s="34"/>
      <c r="T21" s="142">
        <v>30</v>
      </c>
      <c r="U21" s="441"/>
      <c r="V21" s="41">
        <v>100.5</v>
      </c>
      <c r="W21" s="42" t="s">
        <v>148</v>
      </c>
      <c r="X21" s="43">
        <v>2</v>
      </c>
      <c r="Y21" s="8"/>
      <c r="Z21" s="11" t="s">
        <v>149</v>
      </c>
      <c r="AA21" s="11">
        <v>6</v>
      </c>
      <c r="AB21" s="11">
        <f>AA21*2</f>
        <v>12</v>
      </c>
      <c r="AC21" s="11"/>
      <c r="AD21" s="11">
        <f>AA21*15</f>
        <v>90</v>
      </c>
      <c r="AE21" s="11">
        <f>AB21*4+AD21*4</f>
        <v>408</v>
      </c>
    </row>
    <row r="22" spans="1:31" ht="17.100000000000001" customHeight="1">
      <c r="A22" s="29">
        <v>30</v>
      </c>
      <c r="B22" s="439"/>
      <c r="C22" s="154"/>
      <c r="D22" s="144"/>
      <c r="E22" s="144"/>
      <c r="F22" s="47"/>
      <c r="G22" s="48"/>
      <c r="H22" s="144"/>
      <c r="I22" s="47" t="s">
        <v>198</v>
      </c>
      <c r="J22" s="48"/>
      <c r="K22" s="144">
        <v>15</v>
      </c>
      <c r="L22" s="47" t="s">
        <v>278</v>
      </c>
      <c r="M22" s="48"/>
      <c r="N22" s="144">
        <v>15</v>
      </c>
      <c r="O22" s="96"/>
      <c r="P22" s="53"/>
      <c r="Q22" s="53"/>
      <c r="R22" s="85" t="s">
        <v>228</v>
      </c>
      <c r="S22" s="48"/>
      <c r="T22" s="144">
        <v>10</v>
      </c>
      <c r="U22" s="441"/>
      <c r="V22" s="54" t="s">
        <v>27</v>
      </c>
      <c r="W22" s="55" t="s">
        <v>151</v>
      </c>
      <c r="X22" s="43">
        <v>2.1</v>
      </c>
      <c r="Z22" s="56" t="s">
        <v>152</v>
      </c>
      <c r="AA22" s="11">
        <v>2</v>
      </c>
      <c r="AB22" s="57">
        <f>AA22*7</f>
        <v>14</v>
      </c>
      <c r="AC22" s="11">
        <f>AA22*5</f>
        <v>10</v>
      </c>
      <c r="AD22" s="11" t="s">
        <v>153</v>
      </c>
      <c r="AE22" s="58">
        <f>AB22*4+AC22*9</f>
        <v>146</v>
      </c>
    </row>
    <row r="23" spans="1:31" ht="17.100000000000001" customHeight="1">
      <c r="A23" s="29" t="s">
        <v>154</v>
      </c>
      <c r="B23" s="439"/>
      <c r="C23" s="144"/>
      <c r="D23" s="144"/>
      <c r="E23" s="144"/>
      <c r="F23" s="47"/>
      <c r="G23" s="48"/>
      <c r="H23" s="144"/>
      <c r="I23" s="47" t="s">
        <v>175</v>
      </c>
      <c r="J23" s="48"/>
      <c r="K23" s="144">
        <v>10</v>
      </c>
      <c r="L23" s="47"/>
      <c r="M23" s="48"/>
      <c r="N23" s="144"/>
      <c r="O23" s="96"/>
      <c r="P23" s="59"/>
      <c r="Q23" s="53"/>
      <c r="R23" s="47" t="s">
        <v>241</v>
      </c>
      <c r="S23" s="48"/>
      <c r="T23" s="144">
        <v>5</v>
      </c>
      <c r="U23" s="441"/>
      <c r="V23" s="41">
        <v>22.5</v>
      </c>
      <c r="W23" s="55" t="s">
        <v>155</v>
      </c>
      <c r="X23" s="43">
        <v>2.5</v>
      </c>
      <c r="Y23" s="8"/>
      <c r="Z23" s="7" t="s">
        <v>156</v>
      </c>
      <c r="AA23" s="11">
        <v>2.1</v>
      </c>
      <c r="AB23" s="11">
        <f>AA23*1</f>
        <v>2.1</v>
      </c>
      <c r="AC23" s="11" t="s">
        <v>153</v>
      </c>
      <c r="AD23" s="11">
        <f>AA23*5</f>
        <v>10.5</v>
      </c>
      <c r="AE23" s="11">
        <f>AB23*4+AD23*4</f>
        <v>50.4</v>
      </c>
    </row>
    <row r="24" spans="1:31" ht="17.100000000000001" customHeight="1">
      <c r="A24" s="444" t="s">
        <v>197</v>
      </c>
      <c r="B24" s="439"/>
      <c r="C24" s="144"/>
      <c r="D24" s="144"/>
      <c r="E24" s="144"/>
      <c r="F24" s="144"/>
      <c r="G24" s="144"/>
      <c r="H24" s="49"/>
      <c r="I24" s="85" t="s">
        <v>295</v>
      </c>
      <c r="J24" s="47"/>
      <c r="K24" s="144">
        <v>10</v>
      </c>
      <c r="L24" s="47"/>
      <c r="M24" s="48"/>
      <c r="N24" s="144"/>
      <c r="O24" s="96"/>
      <c r="P24" s="59"/>
      <c r="Q24" s="53"/>
      <c r="R24" s="47" t="s">
        <v>184</v>
      </c>
      <c r="S24" s="48"/>
      <c r="T24" s="144">
        <v>5</v>
      </c>
      <c r="U24" s="441"/>
      <c r="V24" s="54" t="s">
        <v>29</v>
      </c>
      <c r="W24" s="55" t="s">
        <v>159</v>
      </c>
      <c r="X24" s="43"/>
      <c r="Z24" s="7" t="s">
        <v>160</v>
      </c>
      <c r="AA24" s="11">
        <v>2.5</v>
      </c>
      <c r="AB24" s="11"/>
      <c r="AC24" s="11">
        <f>AA24*5</f>
        <v>12.5</v>
      </c>
      <c r="AD24" s="11" t="s">
        <v>153</v>
      </c>
      <c r="AE24" s="11">
        <f>AC24*9</f>
        <v>112.5</v>
      </c>
    </row>
    <row r="25" spans="1:31" ht="17.100000000000001" customHeight="1">
      <c r="A25" s="444"/>
      <c r="B25" s="439"/>
      <c r="C25" s="144"/>
      <c r="D25" s="144"/>
      <c r="E25" s="144"/>
      <c r="F25" s="191"/>
      <c r="G25" s="59"/>
      <c r="H25" s="53"/>
      <c r="I25" s="192" t="s">
        <v>184</v>
      </c>
      <c r="J25" s="193"/>
      <c r="K25" s="186">
        <v>5</v>
      </c>
      <c r="L25" s="177"/>
      <c r="M25" s="144"/>
      <c r="N25" s="177"/>
      <c r="O25" s="96"/>
      <c r="P25" s="59"/>
      <c r="Q25" s="53"/>
      <c r="R25" s="47"/>
      <c r="S25" s="48"/>
      <c r="T25" s="144"/>
      <c r="U25" s="441"/>
      <c r="V25" s="41">
        <v>28.1</v>
      </c>
      <c r="W25" s="65" t="s">
        <v>161</v>
      </c>
      <c r="X25" s="43"/>
      <c r="Y25" s="8"/>
      <c r="Z25" s="7" t="s">
        <v>162</v>
      </c>
      <c r="AD25" s="7">
        <f>AA25*15</f>
        <v>0</v>
      </c>
    </row>
    <row r="26" spans="1:31" ht="17.100000000000001" customHeight="1">
      <c r="A26" s="67" t="s">
        <v>163</v>
      </c>
      <c r="B26" s="68"/>
      <c r="C26" s="144"/>
      <c r="D26" s="144"/>
      <c r="E26" s="49"/>
      <c r="F26" s="53"/>
      <c r="G26" s="59"/>
      <c r="H26" s="53"/>
      <c r="I26" s="85" t="s">
        <v>266</v>
      </c>
      <c r="J26" s="48"/>
      <c r="K26" s="186">
        <v>1</v>
      </c>
      <c r="L26" s="153"/>
      <c r="M26" s="154"/>
      <c r="N26" s="177"/>
      <c r="O26" s="96"/>
      <c r="P26" s="59"/>
      <c r="Q26" s="53"/>
      <c r="R26" s="47"/>
      <c r="S26" s="48"/>
      <c r="T26" s="144"/>
      <c r="U26" s="441"/>
      <c r="V26" s="54" t="s">
        <v>164</v>
      </c>
      <c r="W26" s="69"/>
      <c r="X26" s="43"/>
      <c r="AB26" s="7">
        <f>SUM(AB21:AB25)</f>
        <v>28.1</v>
      </c>
      <c r="AC26" s="7">
        <f>SUM(AC21:AC25)</f>
        <v>22.5</v>
      </c>
      <c r="AD26" s="7">
        <f>SUM(AD21:AD25)</f>
        <v>100.5</v>
      </c>
      <c r="AE26" s="7">
        <f>AB26*4+AC26*9+AD26*4</f>
        <v>716.9</v>
      </c>
    </row>
    <row r="27" spans="1:31" ht="17.100000000000001" customHeight="1" thickBot="1">
      <c r="A27" s="106"/>
      <c r="B27" s="107"/>
      <c r="C27" s="59"/>
      <c r="D27" s="59"/>
      <c r="E27" s="53"/>
      <c r="F27" s="53"/>
      <c r="G27" s="59"/>
      <c r="H27" s="53"/>
      <c r="I27" s="53"/>
      <c r="J27" s="59"/>
      <c r="K27" s="108"/>
      <c r="L27" s="109"/>
      <c r="M27" s="154"/>
      <c r="N27" s="109"/>
      <c r="O27" s="96"/>
      <c r="P27" s="59"/>
      <c r="Q27" s="53"/>
      <c r="R27" s="53"/>
      <c r="S27" s="59"/>
      <c r="T27" s="53"/>
      <c r="U27" s="448"/>
      <c r="V27" s="41">
        <v>716.9</v>
      </c>
      <c r="W27" s="75"/>
      <c r="X27" s="43"/>
      <c r="Y27" s="8"/>
      <c r="AB27" s="77">
        <f>AB26*4/AE26</f>
        <v>0.15678616264472034</v>
      </c>
      <c r="AC27" s="77">
        <f>AC26*9/AE26</f>
        <v>0.28246617380387784</v>
      </c>
      <c r="AD27" s="77">
        <f>AD26*4/AE26</f>
        <v>0.56074766355140193</v>
      </c>
    </row>
    <row r="28" spans="1:31" ht="20.100000000000001" customHeight="1">
      <c r="A28" s="21">
        <v>12</v>
      </c>
      <c r="B28" s="439"/>
      <c r="C28" s="82" t="str">
        <f>玉美彰化菜單ok!M43</f>
        <v>糙米飯</v>
      </c>
      <c r="D28" s="112" t="s">
        <v>165</v>
      </c>
      <c r="E28" s="82"/>
      <c r="F28" s="82" t="str">
        <f>玉美彰化菜單ok!M44</f>
        <v>紅燒魚丁(海)</v>
      </c>
      <c r="G28" s="148" t="s">
        <v>167</v>
      </c>
      <c r="H28" s="82"/>
      <c r="I28" s="82" t="str">
        <f>玉美彰化菜單ok!M45</f>
        <v>五香肉燥(豆)</v>
      </c>
      <c r="J28" s="148" t="s">
        <v>167</v>
      </c>
      <c r="K28" s="82"/>
      <c r="L28" s="82" t="str">
        <f>玉美彰化菜單ok!M46</f>
        <v>鐵板銀芽</v>
      </c>
      <c r="M28" s="148" t="s">
        <v>167</v>
      </c>
      <c r="N28" s="82"/>
      <c r="O28" s="82" t="str">
        <f>玉美彰化菜單ok!M47</f>
        <v>深色蔬菜</v>
      </c>
      <c r="P28" s="112" t="s">
        <v>168</v>
      </c>
      <c r="Q28" s="82"/>
      <c r="R28" s="82" t="str">
        <f>玉美彰化菜單ok!M49</f>
        <v>鮮菇白菜湯</v>
      </c>
      <c r="S28" s="112" t="s">
        <v>167</v>
      </c>
      <c r="T28" s="82"/>
      <c r="U28" s="447"/>
      <c r="V28" s="26" t="s">
        <v>28</v>
      </c>
      <c r="W28" s="27" t="s">
        <v>142</v>
      </c>
      <c r="X28" s="113">
        <v>6</v>
      </c>
      <c r="AB28" s="7" t="s">
        <v>143</v>
      </c>
      <c r="AC28" s="7" t="s">
        <v>144</v>
      </c>
      <c r="AD28" s="7" t="s">
        <v>145</v>
      </c>
      <c r="AE28" s="7" t="s">
        <v>146</v>
      </c>
    </row>
    <row r="29" spans="1:31" ht="17.100000000000001" customHeight="1">
      <c r="A29" s="29" t="s">
        <v>147</v>
      </c>
      <c r="B29" s="439"/>
      <c r="C29" s="146" t="s">
        <v>169</v>
      </c>
      <c r="D29" s="147"/>
      <c r="E29" s="142">
        <v>80</v>
      </c>
      <c r="F29" s="33" t="s">
        <v>296</v>
      </c>
      <c r="G29" s="140" t="s">
        <v>195</v>
      </c>
      <c r="H29" s="142">
        <v>50</v>
      </c>
      <c r="I29" s="33" t="s">
        <v>242</v>
      </c>
      <c r="J29" s="140" t="s">
        <v>179</v>
      </c>
      <c r="K29" s="142">
        <v>30</v>
      </c>
      <c r="L29" s="33" t="s">
        <v>297</v>
      </c>
      <c r="M29" s="34"/>
      <c r="N29" s="142">
        <v>45</v>
      </c>
      <c r="O29" s="142" t="s">
        <v>173</v>
      </c>
      <c r="P29" s="158"/>
      <c r="Q29" s="159">
        <v>100</v>
      </c>
      <c r="R29" s="33" t="s">
        <v>203</v>
      </c>
      <c r="S29" s="34"/>
      <c r="T29" s="142">
        <v>30</v>
      </c>
      <c r="U29" s="441"/>
      <c r="V29" s="41">
        <v>100.5</v>
      </c>
      <c r="W29" s="42" t="s">
        <v>148</v>
      </c>
      <c r="X29" s="117">
        <v>2</v>
      </c>
      <c r="Y29" s="8"/>
      <c r="Z29" s="11" t="s">
        <v>149</v>
      </c>
      <c r="AA29" s="11">
        <v>6</v>
      </c>
      <c r="AB29" s="11">
        <f>AA29*2</f>
        <v>12</v>
      </c>
      <c r="AC29" s="11"/>
      <c r="AD29" s="11">
        <f>AA29*15</f>
        <v>90</v>
      </c>
      <c r="AE29" s="11">
        <f>AB29*4+AD29*4</f>
        <v>408</v>
      </c>
    </row>
    <row r="30" spans="1:31" ht="17.100000000000001" customHeight="1">
      <c r="A30" s="29">
        <v>31</v>
      </c>
      <c r="B30" s="439"/>
      <c r="C30" s="44" t="s">
        <v>216</v>
      </c>
      <c r="D30" s="45"/>
      <c r="E30" s="144">
        <v>40</v>
      </c>
      <c r="F30" s="85" t="s">
        <v>219</v>
      </c>
      <c r="G30" s="48"/>
      <c r="H30" s="144">
        <v>5</v>
      </c>
      <c r="I30" s="47" t="s">
        <v>206</v>
      </c>
      <c r="J30" s="48"/>
      <c r="K30" s="144">
        <v>10</v>
      </c>
      <c r="L30" s="60" t="s">
        <v>175</v>
      </c>
      <c r="M30" s="47"/>
      <c r="N30" s="144">
        <v>10</v>
      </c>
      <c r="O30" s="109"/>
      <c r="P30" s="109"/>
      <c r="Q30" s="109"/>
      <c r="R30" s="47" t="s">
        <v>228</v>
      </c>
      <c r="S30" s="48"/>
      <c r="T30" s="144">
        <v>5</v>
      </c>
      <c r="U30" s="441"/>
      <c r="V30" s="54" t="s">
        <v>27</v>
      </c>
      <c r="W30" s="55" t="s">
        <v>151</v>
      </c>
      <c r="X30" s="117">
        <v>2.1</v>
      </c>
      <c r="Z30" s="56" t="s">
        <v>152</v>
      </c>
      <c r="AA30" s="11">
        <v>2</v>
      </c>
      <c r="AB30" s="57">
        <f>AA30*7</f>
        <v>14</v>
      </c>
      <c r="AC30" s="11">
        <f>AA30*5</f>
        <v>10</v>
      </c>
      <c r="AD30" s="11" t="s">
        <v>153</v>
      </c>
      <c r="AE30" s="58">
        <f>AB30*4+AC30*9</f>
        <v>146</v>
      </c>
    </row>
    <row r="31" spans="1:31" ht="17.100000000000001" customHeight="1">
      <c r="A31" s="29" t="s">
        <v>154</v>
      </c>
      <c r="B31" s="439"/>
      <c r="C31" s="161"/>
      <c r="D31" s="154"/>
      <c r="E31" s="109"/>
      <c r="F31" s="47"/>
      <c r="G31" s="48"/>
      <c r="H31" s="144"/>
      <c r="I31" s="47" t="s">
        <v>246</v>
      </c>
      <c r="J31" s="48"/>
      <c r="K31" s="144">
        <v>1</v>
      </c>
      <c r="L31" s="47" t="s">
        <v>209</v>
      </c>
      <c r="M31" s="48"/>
      <c r="N31" s="144">
        <v>5</v>
      </c>
      <c r="O31" s="109"/>
      <c r="P31" s="154"/>
      <c r="Q31" s="109"/>
      <c r="R31" s="47" t="s">
        <v>184</v>
      </c>
      <c r="S31" s="48"/>
      <c r="T31" s="144">
        <v>5</v>
      </c>
      <c r="U31" s="441"/>
      <c r="V31" s="41">
        <v>22.5</v>
      </c>
      <c r="W31" s="55" t="s">
        <v>155</v>
      </c>
      <c r="X31" s="117">
        <v>2.5</v>
      </c>
      <c r="Y31" s="8"/>
      <c r="Z31" s="7" t="s">
        <v>156</v>
      </c>
      <c r="AA31" s="11">
        <v>2.1</v>
      </c>
      <c r="AB31" s="11">
        <f>AA31*1</f>
        <v>2.1</v>
      </c>
      <c r="AC31" s="11" t="s">
        <v>153</v>
      </c>
      <c r="AD31" s="11">
        <f>AA31*5</f>
        <v>10.5</v>
      </c>
      <c r="AE31" s="11">
        <f>AB31*4+AD31*4</f>
        <v>50.4</v>
      </c>
    </row>
    <row r="32" spans="1:31" ht="17.100000000000001" customHeight="1">
      <c r="A32" s="444" t="s">
        <v>210</v>
      </c>
      <c r="B32" s="439"/>
      <c r="C32" s="161"/>
      <c r="D32" s="154"/>
      <c r="E32" s="109"/>
      <c r="F32" s="144"/>
      <c r="G32" s="154"/>
      <c r="H32" s="144"/>
      <c r="I32" s="47"/>
      <c r="J32" s="48"/>
      <c r="K32" s="144"/>
      <c r="L32" s="85" t="s">
        <v>184</v>
      </c>
      <c r="M32" s="48"/>
      <c r="N32" s="144">
        <v>5</v>
      </c>
      <c r="O32" s="109"/>
      <c r="P32" s="154"/>
      <c r="Q32" s="109"/>
      <c r="R32" s="47" t="s">
        <v>240</v>
      </c>
      <c r="S32" s="47"/>
      <c r="T32" s="144">
        <v>3</v>
      </c>
      <c r="U32" s="441"/>
      <c r="V32" s="54" t="s">
        <v>29</v>
      </c>
      <c r="W32" s="55" t="s">
        <v>159</v>
      </c>
      <c r="X32" s="117"/>
      <c r="Z32" s="7" t="s">
        <v>160</v>
      </c>
      <c r="AA32" s="11">
        <v>2.5</v>
      </c>
      <c r="AB32" s="11"/>
      <c r="AC32" s="11">
        <f>AA32*5</f>
        <v>12.5</v>
      </c>
      <c r="AD32" s="11" t="s">
        <v>153</v>
      </c>
      <c r="AE32" s="11">
        <f>AC32*9</f>
        <v>112.5</v>
      </c>
    </row>
    <row r="33" spans="1:31" ht="17.100000000000001" customHeight="1">
      <c r="A33" s="444"/>
      <c r="B33" s="439"/>
      <c r="C33" s="161"/>
      <c r="D33" s="154"/>
      <c r="E33" s="109"/>
      <c r="F33" s="144"/>
      <c r="G33" s="154"/>
      <c r="H33" s="144"/>
      <c r="I33" s="60"/>
      <c r="J33" s="48"/>
      <c r="K33" s="144"/>
      <c r="L33" s="47" t="s">
        <v>298</v>
      </c>
      <c r="M33" s="48"/>
      <c r="N33" s="144">
        <v>3</v>
      </c>
      <c r="O33" s="109"/>
      <c r="P33" s="154"/>
      <c r="Q33" s="109"/>
      <c r="R33" s="109"/>
      <c r="S33" s="194"/>
      <c r="T33" s="53"/>
      <c r="U33" s="441"/>
      <c r="V33" s="41">
        <v>28.1</v>
      </c>
      <c r="W33" s="65" t="s">
        <v>161</v>
      </c>
      <c r="X33" s="117"/>
      <c r="Y33" s="8"/>
      <c r="Z33" s="7" t="s">
        <v>162</v>
      </c>
      <c r="AD33" s="7">
        <f>AA33*15</f>
        <v>0</v>
      </c>
    </row>
    <row r="34" spans="1:31" ht="17.100000000000001" customHeight="1">
      <c r="A34" s="67" t="s">
        <v>163</v>
      </c>
      <c r="B34" s="68"/>
      <c r="C34" s="59"/>
      <c r="D34" s="59"/>
      <c r="E34" s="53"/>
      <c r="F34" s="53"/>
      <c r="G34" s="59"/>
      <c r="H34" s="53"/>
      <c r="I34" s="53"/>
      <c r="J34" s="59"/>
      <c r="K34" s="53"/>
      <c r="L34" s="144"/>
      <c r="M34" s="144"/>
      <c r="N34" s="144"/>
      <c r="O34" s="53"/>
      <c r="P34" s="59"/>
      <c r="Q34" s="53"/>
      <c r="R34" s="53"/>
      <c r="S34" s="59"/>
      <c r="T34" s="53"/>
      <c r="U34" s="441"/>
      <c r="V34" s="54" t="s">
        <v>164</v>
      </c>
      <c r="W34" s="69"/>
      <c r="X34" s="117"/>
      <c r="AB34" s="7">
        <f>SUM(AB29:AB33)</f>
        <v>28.1</v>
      </c>
      <c r="AC34" s="7">
        <f>SUM(AC29:AC33)</f>
        <v>22.5</v>
      </c>
      <c r="AD34" s="7">
        <f>SUM(AD29:AD33)</f>
        <v>100.5</v>
      </c>
      <c r="AE34" s="7">
        <f>AB34*4+AC34*9+AD34*4</f>
        <v>716.9</v>
      </c>
    </row>
    <row r="35" spans="1:31" ht="17.100000000000001" customHeight="1">
      <c r="A35" s="88"/>
      <c r="B35" s="89"/>
      <c r="C35" s="59"/>
      <c r="D35" s="59"/>
      <c r="E35" s="53"/>
      <c r="F35" s="53"/>
      <c r="G35" s="59"/>
      <c r="H35" s="53"/>
      <c r="I35" s="53"/>
      <c r="J35" s="59"/>
      <c r="K35" s="53"/>
      <c r="L35" s="53"/>
      <c r="M35" s="59"/>
      <c r="N35" s="53"/>
      <c r="O35" s="53"/>
      <c r="P35" s="59"/>
      <c r="Q35" s="53"/>
      <c r="R35" s="53"/>
      <c r="S35" s="59"/>
      <c r="T35" s="53"/>
      <c r="U35" s="448"/>
      <c r="V35" s="41">
        <v>716.9</v>
      </c>
      <c r="W35" s="90"/>
      <c r="X35" s="117"/>
      <c r="Y35" s="8"/>
      <c r="AB35" s="77">
        <f>AB34*4/AE34</f>
        <v>0.15678616264472034</v>
      </c>
      <c r="AC35" s="77">
        <f>AC34*9/AE34</f>
        <v>0.28246617380387784</v>
      </c>
      <c r="AD35" s="77">
        <f>AD34*4/AE34</f>
        <v>0.56074766355140193</v>
      </c>
    </row>
    <row r="36" spans="1:31" ht="17.100000000000001" customHeight="1">
      <c r="A36" s="21">
        <v>1</v>
      </c>
      <c r="B36" s="439"/>
      <c r="C36" s="195"/>
      <c r="D36" s="196"/>
      <c r="E36" s="195"/>
      <c r="F36" s="195"/>
      <c r="G36" s="197"/>
      <c r="H36" s="195"/>
      <c r="I36" s="195"/>
      <c r="J36" s="197"/>
      <c r="K36" s="195"/>
      <c r="L36" s="195"/>
      <c r="M36" s="197"/>
      <c r="N36" s="195"/>
      <c r="O36" s="195"/>
      <c r="P36" s="196"/>
      <c r="Q36" s="195"/>
      <c r="R36" s="195"/>
      <c r="S36" s="196"/>
      <c r="T36" s="195"/>
      <c r="U36" s="447"/>
      <c r="V36" s="26" t="s">
        <v>28</v>
      </c>
      <c r="W36" s="27" t="s">
        <v>142</v>
      </c>
      <c r="X36" s="123"/>
      <c r="AB36" s="7" t="s">
        <v>143</v>
      </c>
      <c r="AC36" s="7" t="s">
        <v>144</v>
      </c>
      <c r="AD36" s="7" t="s">
        <v>145</v>
      </c>
      <c r="AE36" s="7" t="s">
        <v>146</v>
      </c>
    </row>
    <row r="37" spans="1:31" ht="17.100000000000001" customHeight="1">
      <c r="A37" s="29" t="s">
        <v>147</v>
      </c>
      <c r="B37" s="439"/>
      <c r="C37" s="146"/>
      <c r="D37" s="147"/>
      <c r="E37" s="142"/>
      <c r="F37" s="33"/>
      <c r="G37" s="34"/>
      <c r="H37" s="142"/>
      <c r="I37" s="33"/>
      <c r="J37" s="34"/>
      <c r="K37" s="142"/>
      <c r="L37" s="33"/>
      <c r="M37" s="33"/>
      <c r="N37" s="142"/>
      <c r="O37" s="142"/>
      <c r="P37" s="158"/>
      <c r="Q37" s="159"/>
      <c r="R37" s="33"/>
      <c r="S37" s="34"/>
      <c r="T37" s="142"/>
      <c r="U37" s="441"/>
      <c r="V37" s="41"/>
      <c r="W37" s="42" t="s">
        <v>148</v>
      </c>
      <c r="X37" s="117"/>
      <c r="Y37" s="8"/>
      <c r="Z37" s="11" t="s">
        <v>149</v>
      </c>
      <c r="AA37" s="11">
        <v>5.7</v>
      </c>
      <c r="AB37" s="11">
        <f>AA37*2</f>
        <v>11.4</v>
      </c>
      <c r="AC37" s="11"/>
      <c r="AD37" s="11">
        <f>AA37*15</f>
        <v>85.5</v>
      </c>
      <c r="AE37" s="11">
        <f>AB37*4+AD37*4</f>
        <v>387.6</v>
      </c>
    </row>
    <row r="38" spans="1:31" ht="17.100000000000001" customHeight="1">
      <c r="A38" s="29">
        <v>1</v>
      </c>
      <c r="B38" s="439"/>
      <c r="C38" s="44"/>
      <c r="D38" s="45"/>
      <c r="E38" s="144"/>
      <c r="F38" s="47"/>
      <c r="G38" s="48"/>
      <c r="H38" s="144"/>
      <c r="I38" s="47"/>
      <c r="J38" s="48"/>
      <c r="K38" s="144"/>
      <c r="L38" s="60"/>
      <c r="M38" s="48"/>
      <c r="N38" s="144"/>
      <c r="O38" s="109"/>
      <c r="P38" s="109"/>
      <c r="Q38" s="109"/>
      <c r="R38" s="47"/>
      <c r="S38" s="48"/>
      <c r="T38" s="144"/>
      <c r="U38" s="441"/>
      <c r="V38" s="54" t="s">
        <v>27</v>
      </c>
      <c r="W38" s="55" t="s">
        <v>151</v>
      </c>
      <c r="X38" s="117"/>
      <c r="Z38" s="56" t="s">
        <v>152</v>
      </c>
      <c r="AA38" s="11">
        <v>2</v>
      </c>
      <c r="AB38" s="57">
        <f>AA38*7</f>
        <v>14</v>
      </c>
      <c r="AC38" s="11">
        <f>AA38*5</f>
        <v>10</v>
      </c>
      <c r="AD38" s="11" t="s">
        <v>153</v>
      </c>
      <c r="AE38" s="58">
        <f>AB38*4+AC38*9</f>
        <v>146</v>
      </c>
    </row>
    <row r="39" spans="1:31" ht="17.100000000000001" customHeight="1">
      <c r="A39" s="29" t="s">
        <v>154</v>
      </c>
      <c r="B39" s="439"/>
      <c r="C39" s="161"/>
      <c r="D39" s="154"/>
      <c r="E39" s="109"/>
      <c r="F39" s="47"/>
      <c r="G39" s="48"/>
      <c r="H39" s="144"/>
      <c r="I39" s="47"/>
      <c r="J39" s="48"/>
      <c r="K39" s="144"/>
      <c r="L39" s="47"/>
      <c r="M39" s="48"/>
      <c r="N39" s="144"/>
      <c r="O39" s="109"/>
      <c r="P39" s="154"/>
      <c r="Q39" s="109"/>
      <c r="R39" s="47"/>
      <c r="S39" s="48"/>
      <c r="T39" s="144"/>
      <c r="U39" s="441"/>
      <c r="V39" s="41"/>
      <c r="W39" s="55" t="s">
        <v>155</v>
      </c>
      <c r="X39" s="117"/>
      <c r="Y39" s="8"/>
      <c r="Z39" s="7" t="s">
        <v>156</v>
      </c>
      <c r="AA39" s="11">
        <v>2.2999999999999998</v>
      </c>
      <c r="AB39" s="11">
        <f>AA39*1</f>
        <v>2.2999999999999998</v>
      </c>
      <c r="AC39" s="11" t="s">
        <v>153</v>
      </c>
      <c r="AD39" s="11">
        <f>AA39*5</f>
        <v>11.5</v>
      </c>
      <c r="AE39" s="11">
        <f>AB39*4+AD39*4</f>
        <v>55.2</v>
      </c>
    </row>
    <row r="40" spans="1:31" ht="17.100000000000001" customHeight="1">
      <c r="A40" s="444" t="s">
        <v>221</v>
      </c>
      <c r="B40" s="439"/>
      <c r="C40" s="161"/>
      <c r="D40" s="154"/>
      <c r="E40" s="109"/>
      <c r="F40" s="144"/>
      <c r="G40" s="154"/>
      <c r="H40" s="144"/>
      <c r="I40" s="47"/>
      <c r="J40" s="48"/>
      <c r="K40" s="144"/>
      <c r="L40" s="48"/>
      <c r="M40" s="48"/>
      <c r="N40" s="144"/>
      <c r="O40" s="109"/>
      <c r="P40" s="154"/>
      <c r="Q40" s="109"/>
      <c r="R40" s="48"/>
      <c r="S40" s="48"/>
      <c r="T40" s="144"/>
      <c r="U40" s="441"/>
      <c r="V40" s="54" t="s">
        <v>29</v>
      </c>
      <c r="W40" s="55" t="s">
        <v>159</v>
      </c>
      <c r="X40" s="117"/>
      <c r="Z40" s="7" t="s">
        <v>160</v>
      </c>
      <c r="AA40" s="11">
        <v>2.5</v>
      </c>
      <c r="AB40" s="11"/>
      <c r="AC40" s="11">
        <f>AA40*5</f>
        <v>12.5</v>
      </c>
      <c r="AD40" s="11" t="s">
        <v>153</v>
      </c>
      <c r="AE40" s="11">
        <f>AC40*9</f>
        <v>112.5</v>
      </c>
    </row>
    <row r="41" spans="1:31" ht="17.100000000000001" customHeight="1">
      <c r="A41" s="444"/>
      <c r="B41" s="439"/>
      <c r="C41" s="161"/>
      <c r="D41" s="154"/>
      <c r="E41" s="109"/>
      <c r="F41" s="144"/>
      <c r="G41" s="154"/>
      <c r="H41" s="144"/>
      <c r="I41" s="60"/>
      <c r="J41" s="48"/>
      <c r="K41" s="144"/>
      <c r="L41" s="47"/>
      <c r="M41" s="48"/>
      <c r="N41" s="144"/>
      <c r="O41" s="109"/>
      <c r="P41" s="154"/>
      <c r="Q41" s="109"/>
      <c r="R41" s="109"/>
      <c r="S41" s="194"/>
      <c r="T41" s="53"/>
      <c r="U41" s="441"/>
      <c r="V41" s="41"/>
      <c r="W41" s="65" t="s">
        <v>161</v>
      </c>
      <c r="X41" s="117"/>
      <c r="Y41" s="8"/>
      <c r="Z41" s="7" t="s">
        <v>162</v>
      </c>
      <c r="AD41" s="7">
        <f>AA41*15</f>
        <v>0</v>
      </c>
    </row>
    <row r="42" spans="1:31" ht="17.100000000000001" customHeight="1">
      <c r="A42" s="67" t="s">
        <v>163</v>
      </c>
      <c r="B42" s="68"/>
      <c r="C42" s="59"/>
      <c r="D42" s="59"/>
      <c r="E42" s="53"/>
      <c r="F42" s="53"/>
      <c r="G42" s="59"/>
      <c r="H42" s="53"/>
      <c r="I42" s="53"/>
      <c r="J42" s="59"/>
      <c r="K42" s="53"/>
      <c r="L42" s="144"/>
      <c r="M42" s="144"/>
      <c r="N42" s="144"/>
      <c r="O42" s="53"/>
      <c r="P42" s="59"/>
      <c r="Q42" s="53"/>
      <c r="R42" s="53"/>
      <c r="S42" s="59"/>
      <c r="T42" s="53"/>
      <c r="U42" s="441"/>
      <c r="V42" s="54" t="s">
        <v>164</v>
      </c>
      <c r="W42" s="69"/>
      <c r="X42" s="117"/>
      <c r="AB42" s="7">
        <f>SUM(AB37:AB41)</f>
        <v>27.7</v>
      </c>
      <c r="AC42" s="7">
        <f>SUM(AC37:AC41)</f>
        <v>22.5</v>
      </c>
      <c r="AD42" s="7">
        <f>SUM(AD37:AD41)</f>
        <v>97</v>
      </c>
      <c r="AE42" s="7">
        <f>AB42*4+AC42*9+AD42*4</f>
        <v>701.3</v>
      </c>
    </row>
    <row r="43" spans="1:31" ht="17.100000000000001" customHeight="1" thickBot="1">
      <c r="A43" s="124"/>
      <c r="B43" s="125"/>
      <c r="C43" s="126"/>
      <c r="D43" s="126"/>
      <c r="E43" s="127"/>
      <c r="F43" s="127"/>
      <c r="G43" s="126"/>
      <c r="H43" s="127"/>
      <c r="I43" s="127"/>
      <c r="J43" s="126"/>
      <c r="K43" s="127"/>
      <c r="L43" s="127"/>
      <c r="M43" s="126"/>
      <c r="N43" s="127"/>
      <c r="O43" s="127"/>
      <c r="P43" s="126"/>
      <c r="Q43" s="127"/>
      <c r="R43" s="127"/>
      <c r="S43" s="126"/>
      <c r="T43" s="127"/>
      <c r="U43" s="442"/>
      <c r="V43" s="128"/>
      <c r="W43" s="129"/>
      <c r="X43" s="130"/>
      <c r="Y43" s="8"/>
      <c r="AB43" s="77">
        <f>AB42*4/AE42</f>
        <v>0.15799230001425923</v>
      </c>
      <c r="AC43" s="77">
        <f>AC42*9/AE42</f>
        <v>0.28874946527876805</v>
      </c>
      <c r="AD43" s="77">
        <f>AD42*4/AE42</f>
        <v>0.55325823470697277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.7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0"/>
  <sheetViews>
    <sheetView topLeftCell="A28" zoomScale="60" zoomScaleNormal="60" workbookViewId="0">
      <selection activeCell="J45" sqref="J45:Y45"/>
    </sheetView>
  </sheetViews>
  <sheetFormatPr defaultRowHeight="20.25"/>
  <cols>
    <col min="1" max="1" width="2.140625" style="514" customWidth="1"/>
    <col min="2" max="2" width="5.5703125" style="519" customWidth="1"/>
    <col min="3" max="3" width="0" style="514" hidden="1" customWidth="1"/>
    <col min="4" max="4" width="21.28515625" style="514" customWidth="1"/>
    <col min="5" max="5" width="6.42578125" style="518" customWidth="1"/>
    <col min="6" max="6" width="12.85546875" style="514" customWidth="1"/>
    <col min="7" max="7" width="21.28515625" style="514" customWidth="1"/>
    <col min="8" max="8" width="6.42578125" style="518" customWidth="1"/>
    <col min="9" max="9" width="13.5703125" style="514" customWidth="1"/>
    <col min="10" max="10" width="21.28515625" style="514" customWidth="1"/>
    <col min="11" max="11" width="6.42578125" style="518" customWidth="1"/>
    <col min="12" max="12" width="13.42578125" style="514" customWidth="1"/>
    <col min="13" max="13" width="21.28515625" style="514" customWidth="1"/>
    <col min="14" max="14" width="6.42578125" style="518" customWidth="1"/>
    <col min="15" max="15" width="13.85546875" style="514" customWidth="1"/>
    <col min="16" max="16" width="21.28515625" style="514" customWidth="1"/>
    <col min="17" max="17" width="6.42578125" style="518" customWidth="1"/>
    <col min="18" max="18" width="13.42578125" style="514" customWidth="1"/>
    <col min="19" max="19" width="21.28515625" style="514" customWidth="1"/>
    <col min="20" max="20" width="6.42578125" style="518" customWidth="1"/>
    <col min="21" max="21" width="14.5703125" style="514" customWidth="1"/>
    <col min="22" max="22" width="13.85546875" style="517" customWidth="1"/>
    <col min="23" max="23" width="13.42578125" style="135" customWidth="1"/>
    <col min="24" max="24" width="12.85546875" style="263" customWidth="1"/>
    <col min="25" max="25" width="7.5703125" style="137" customWidth="1"/>
    <col min="26" max="26" width="7.5703125" style="514" customWidth="1"/>
    <col min="27" max="27" width="6.85546875" style="515" hidden="1" customWidth="1"/>
    <col min="28" max="28" width="6.28515625" style="516" hidden="1" customWidth="1"/>
    <col min="29" max="29" width="8.85546875" style="515" hidden="1" customWidth="1"/>
    <col min="30" max="30" width="9.140625" style="515" hidden="1" customWidth="1"/>
    <col min="31" max="31" width="9" style="515" hidden="1" customWidth="1"/>
    <col min="32" max="32" width="8.5703125" style="515" hidden="1" customWidth="1"/>
    <col min="33" max="16384" width="9.140625" style="514"/>
  </cols>
  <sheetData>
    <row r="1" spans="2:32" s="515" customFormat="1" ht="38.25">
      <c r="B1" s="676" t="s">
        <v>571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69"/>
      <c r="AB1" s="516"/>
    </row>
    <row r="2" spans="2:32" s="515" customFormat="1" ht="18.95" customHeight="1">
      <c r="B2" s="675"/>
      <c r="C2" s="674"/>
      <c r="D2" s="674"/>
      <c r="E2" s="674"/>
      <c r="F2" s="674"/>
      <c r="G2" s="674"/>
      <c r="H2" s="673"/>
      <c r="I2" s="669"/>
      <c r="J2" s="669"/>
      <c r="K2" s="673"/>
      <c r="L2" s="669"/>
      <c r="M2" s="669"/>
      <c r="N2" s="673"/>
      <c r="O2" s="669"/>
      <c r="P2" s="669"/>
      <c r="Q2" s="673"/>
      <c r="R2" s="669"/>
      <c r="S2" s="669"/>
      <c r="T2" s="673"/>
      <c r="U2" s="669"/>
      <c r="V2" s="672"/>
      <c r="W2" s="670"/>
      <c r="X2" s="671"/>
      <c r="Y2" s="670"/>
      <c r="Z2" s="669"/>
      <c r="AB2" s="516"/>
    </row>
    <row r="3" spans="2:32" s="515" customFormat="1" ht="30" customHeight="1" thickBot="1">
      <c r="B3" s="668" t="s">
        <v>570</v>
      </c>
      <c r="C3" s="668"/>
      <c r="D3" s="667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T3" s="666"/>
      <c r="U3" s="666"/>
      <c r="V3" s="665"/>
      <c r="W3" s="664"/>
      <c r="X3" s="663"/>
      <c r="Y3" s="662"/>
      <c r="Z3" s="522"/>
      <c r="AB3" s="516"/>
    </row>
    <row r="4" spans="2:32" s="651" customFormat="1" ht="43.5">
      <c r="B4" s="661" t="s">
        <v>130</v>
      </c>
      <c r="C4" s="660" t="s">
        <v>131</v>
      </c>
      <c r="D4" s="657" t="s">
        <v>132</v>
      </c>
      <c r="E4" s="658" t="s">
        <v>568</v>
      </c>
      <c r="F4" s="657"/>
      <c r="G4" s="657" t="s">
        <v>569</v>
      </c>
      <c r="H4" s="658" t="s">
        <v>568</v>
      </c>
      <c r="I4" s="657"/>
      <c r="J4" s="657" t="s">
        <v>136</v>
      </c>
      <c r="K4" s="658" t="s">
        <v>568</v>
      </c>
      <c r="L4" s="657"/>
      <c r="M4" s="657" t="s">
        <v>136</v>
      </c>
      <c r="N4" s="658" t="s">
        <v>568</v>
      </c>
      <c r="O4" s="657"/>
      <c r="P4" s="657" t="s">
        <v>136</v>
      </c>
      <c r="Q4" s="658" t="s">
        <v>568</v>
      </c>
      <c r="R4" s="657"/>
      <c r="S4" s="659" t="s">
        <v>137</v>
      </c>
      <c r="T4" s="658" t="s">
        <v>568</v>
      </c>
      <c r="U4" s="657"/>
      <c r="V4" s="656" t="s">
        <v>567</v>
      </c>
      <c r="W4" s="655" t="s">
        <v>566</v>
      </c>
      <c r="X4" s="654" t="s">
        <v>565</v>
      </c>
      <c r="Y4" s="653" t="s">
        <v>564</v>
      </c>
      <c r="Z4" s="652"/>
      <c r="AA4" s="569"/>
      <c r="AB4" s="516"/>
      <c r="AC4" s="515"/>
      <c r="AD4" s="515"/>
      <c r="AE4" s="515"/>
      <c r="AF4" s="515"/>
    </row>
    <row r="5" spans="2:32" s="2" customFormat="1" ht="42">
      <c r="B5" s="591"/>
      <c r="C5" s="590"/>
      <c r="D5" s="580">
        <f>國華12月菜單!A3</f>
        <v>0</v>
      </c>
      <c r="E5" s="580"/>
      <c r="F5" s="650" t="s">
        <v>563</v>
      </c>
      <c r="G5" s="580">
        <f>國華12月菜單!A4</f>
        <v>0</v>
      </c>
      <c r="H5" s="580"/>
      <c r="I5" s="650" t="s">
        <v>563</v>
      </c>
      <c r="J5" s="580">
        <f>國華12月菜單!A5</f>
        <v>0</v>
      </c>
      <c r="K5" s="580"/>
      <c r="L5" s="650" t="s">
        <v>563</v>
      </c>
      <c r="M5" s="580">
        <f>國華12月菜單!A6</f>
        <v>0</v>
      </c>
      <c r="N5" s="580"/>
      <c r="O5" s="650" t="s">
        <v>563</v>
      </c>
      <c r="P5" s="580">
        <f>國華12月菜單!A7</f>
        <v>0</v>
      </c>
      <c r="Q5" s="580"/>
      <c r="R5" s="650" t="s">
        <v>563</v>
      </c>
      <c r="S5" s="580">
        <f>國華12月菜單!A8</f>
        <v>0</v>
      </c>
      <c r="T5" s="580"/>
      <c r="U5" s="650" t="s">
        <v>563</v>
      </c>
      <c r="V5" s="649" t="s">
        <v>562</v>
      </c>
      <c r="W5" s="648" t="s">
        <v>561</v>
      </c>
      <c r="X5" s="647" t="s">
        <v>510</v>
      </c>
      <c r="Y5" s="577">
        <v>0</v>
      </c>
      <c r="Z5" s="515"/>
      <c r="AA5" s="515"/>
      <c r="AB5" s="516"/>
      <c r="AC5" s="515" t="s">
        <v>509</v>
      </c>
      <c r="AD5" s="515" t="s">
        <v>508</v>
      </c>
      <c r="AE5" s="515" t="s">
        <v>507</v>
      </c>
      <c r="AF5" s="515" t="s">
        <v>506</v>
      </c>
    </row>
    <row r="6" spans="2:32" ht="27.95" customHeight="1">
      <c r="B6" s="561" t="s">
        <v>147</v>
      </c>
      <c r="C6" s="590"/>
      <c r="D6" s="543"/>
      <c r="E6" s="543"/>
      <c r="F6" s="543"/>
      <c r="G6" s="543"/>
      <c r="H6" s="543"/>
      <c r="I6" s="543"/>
      <c r="J6" s="554"/>
      <c r="K6" s="566"/>
      <c r="L6" s="567"/>
      <c r="M6" s="543"/>
      <c r="N6" s="543"/>
      <c r="O6" s="543"/>
      <c r="P6" s="543"/>
      <c r="Q6" s="543"/>
      <c r="R6" s="543"/>
      <c r="S6" s="568"/>
      <c r="T6" s="545"/>
      <c r="U6" s="545"/>
      <c r="V6" s="541"/>
      <c r="W6" s="639" t="s">
        <v>559</v>
      </c>
      <c r="X6" s="646" t="s">
        <v>498</v>
      </c>
      <c r="Y6" s="523">
        <v>0</v>
      </c>
      <c r="Z6" s="522"/>
      <c r="AA6" s="569" t="s">
        <v>497</v>
      </c>
      <c r="AB6" s="516">
        <v>6</v>
      </c>
      <c r="AC6" s="516">
        <f>AB6*2</f>
        <v>12</v>
      </c>
      <c r="AD6" s="516"/>
      <c r="AE6" s="516">
        <f>AB6*15</f>
        <v>90</v>
      </c>
      <c r="AF6" s="516">
        <f>AC6*4+AE6*4</f>
        <v>408</v>
      </c>
    </row>
    <row r="7" spans="2:32" ht="27.95" customHeight="1">
      <c r="B7" s="561"/>
      <c r="C7" s="590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68"/>
      <c r="T7" s="545"/>
      <c r="U7" s="545"/>
      <c r="V7" s="541"/>
      <c r="W7" s="641" t="s">
        <v>27</v>
      </c>
      <c r="X7" s="645" t="s">
        <v>492</v>
      </c>
      <c r="Y7" s="523">
        <v>0</v>
      </c>
      <c r="Z7" s="515"/>
      <c r="AA7" s="564" t="s">
        <v>491</v>
      </c>
      <c r="AB7" s="516">
        <v>2</v>
      </c>
      <c r="AC7" s="563">
        <f>AB7*7</f>
        <v>14</v>
      </c>
      <c r="AD7" s="516">
        <f>AB7*5</f>
        <v>10</v>
      </c>
      <c r="AE7" s="516" t="s">
        <v>482</v>
      </c>
      <c r="AF7" s="562">
        <f>AC7*4+AD7*9</f>
        <v>146</v>
      </c>
    </row>
    <row r="8" spans="2:32" ht="27.95" customHeight="1">
      <c r="B8" s="561" t="s">
        <v>154</v>
      </c>
      <c r="C8" s="590"/>
      <c r="D8" s="543"/>
      <c r="E8" s="543"/>
      <c r="F8" s="543"/>
      <c r="G8" s="543"/>
      <c r="H8" s="544"/>
      <c r="I8" s="543"/>
      <c r="J8" s="543"/>
      <c r="K8" s="543"/>
      <c r="L8" s="543"/>
      <c r="M8" s="543"/>
      <c r="N8" s="566"/>
      <c r="O8" s="543"/>
      <c r="P8" s="543"/>
      <c r="Q8" s="544"/>
      <c r="R8" s="543"/>
      <c r="S8" s="547"/>
      <c r="T8" s="543"/>
      <c r="U8" s="543"/>
      <c r="V8" s="541"/>
      <c r="W8" s="639" t="s">
        <v>559</v>
      </c>
      <c r="X8" s="645" t="s">
        <v>488</v>
      </c>
      <c r="Y8" s="523">
        <v>0</v>
      </c>
      <c r="Z8" s="522"/>
      <c r="AA8" s="515" t="s">
        <v>487</v>
      </c>
      <c r="AB8" s="516">
        <v>1.8</v>
      </c>
      <c r="AC8" s="516">
        <f>AB8*1</f>
        <v>1.8</v>
      </c>
      <c r="AD8" s="516" t="s">
        <v>482</v>
      </c>
      <c r="AE8" s="516">
        <f>AB8*5</f>
        <v>9</v>
      </c>
      <c r="AF8" s="516">
        <f>AC8*4+AE8*4</f>
        <v>43.2</v>
      </c>
    </row>
    <row r="9" spans="2:32" ht="27.95" customHeight="1">
      <c r="B9" s="556" t="s">
        <v>560</v>
      </c>
      <c r="C9" s="590"/>
      <c r="D9" s="543"/>
      <c r="E9" s="543"/>
      <c r="F9" s="543"/>
      <c r="G9" s="548"/>
      <c r="H9" s="544"/>
      <c r="I9" s="543"/>
      <c r="J9" s="543"/>
      <c r="K9" s="544"/>
      <c r="L9" s="543"/>
      <c r="M9" s="543"/>
      <c r="N9" s="543"/>
      <c r="O9" s="543"/>
      <c r="P9" s="543"/>
      <c r="Q9" s="544"/>
      <c r="R9" s="543"/>
      <c r="S9" s="548"/>
      <c r="T9" s="594"/>
      <c r="U9" s="593"/>
      <c r="V9" s="541"/>
      <c r="W9" s="641" t="s">
        <v>29</v>
      </c>
      <c r="X9" s="645" t="s">
        <v>484</v>
      </c>
      <c r="Y9" s="523">
        <v>0</v>
      </c>
      <c r="Z9" s="515"/>
      <c r="AA9" s="515" t="s">
        <v>483</v>
      </c>
      <c r="AB9" s="516">
        <v>2.5</v>
      </c>
      <c r="AC9" s="516"/>
      <c r="AD9" s="516">
        <f>AB9*5</f>
        <v>12.5</v>
      </c>
      <c r="AE9" s="516" t="s">
        <v>482</v>
      </c>
      <c r="AF9" s="516">
        <f>AD9*9</f>
        <v>112.5</v>
      </c>
    </row>
    <row r="10" spans="2:32" ht="27.95" customHeight="1">
      <c r="B10" s="556"/>
      <c r="C10" s="590"/>
      <c r="D10" s="543"/>
      <c r="E10" s="544"/>
      <c r="F10" s="543"/>
      <c r="G10" s="593"/>
      <c r="H10" s="594"/>
      <c r="I10" s="593"/>
      <c r="J10" s="627"/>
      <c r="K10" s="644"/>
      <c r="L10" s="643"/>
      <c r="M10" s="543"/>
      <c r="N10" s="601"/>
      <c r="O10" s="543"/>
      <c r="P10" s="593"/>
      <c r="Q10" s="594"/>
      <c r="R10" s="593"/>
      <c r="S10" s="599"/>
      <c r="T10" s="545"/>
      <c r="U10" s="545"/>
      <c r="V10" s="541"/>
      <c r="W10" s="639" t="s">
        <v>559</v>
      </c>
      <c r="X10" s="642" t="s">
        <v>479</v>
      </c>
      <c r="Y10" s="523">
        <v>0</v>
      </c>
      <c r="Z10" s="522"/>
      <c r="AA10" s="515" t="s">
        <v>478</v>
      </c>
      <c r="AB10" s="516">
        <v>1</v>
      </c>
      <c r="AE10" s="515">
        <f>AB10*15</f>
        <v>15</v>
      </c>
    </row>
    <row r="11" spans="2:32" ht="27.95" customHeight="1">
      <c r="B11" s="552" t="s">
        <v>477</v>
      </c>
      <c r="C11" s="598"/>
      <c r="D11" s="636"/>
      <c r="E11" s="594"/>
      <c r="F11" s="636"/>
      <c r="G11" s="593"/>
      <c r="H11" s="594"/>
      <c r="I11" s="593"/>
      <c r="J11" s="548"/>
      <c r="K11" s="548"/>
      <c r="L11" s="548"/>
      <c r="M11" s="543"/>
      <c r="N11" s="601"/>
      <c r="O11" s="543"/>
      <c r="P11" s="593"/>
      <c r="Q11" s="594"/>
      <c r="R11" s="593"/>
      <c r="S11" s="599"/>
      <c r="T11" s="545"/>
      <c r="U11" s="545"/>
      <c r="V11" s="541"/>
      <c r="W11" s="641" t="s">
        <v>164</v>
      </c>
      <c r="X11" s="640"/>
      <c r="Y11" s="637"/>
      <c r="Z11" s="515"/>
      <c r="AC11" s="515">
        <f>SUM(AC6:AC10)</f>
        <v>27.8</v>
      </c>
      <c r="AD11" s="515">
        <f>SUM(AD6:AD10)</f>
        <v>22.5</v>
      </c>
      <c r="AE11" s="515">
        <f>SUM(AE6:AE10)</f>
        <v>114</v>
      </c>
      <c r="AF11" s="515">
        <f>AC11*4+AD11*9+AE11*4</f>
        <v>769.7</v>
      </c>
    </row>
    <row r="12" spans="2:32" ht="27.95" customHeight="1">
      <c r="B12" s="596"/>
      <c r="C12" s="595"/>
      <c r="D12" s="593"/>
      <c r="E12" s="594"/>
      <c r="F12" s="593"/>
      <c r="G12" s="593"/>
      <c r="H12" s="594"/>
      <c r="I12" s="593"/>
      <c r="J12" s="593"/>
      <c r="K12" s="594"/>
      <c r="L12" s="593"/>
      <c r="M12" s="543"/>
      <c r="N12" s="601"/>
      <c r="O12" s="543"/>
      <c r="P12" s="593"/>
      <c r="Q12" s="594"/>
      <c r="R12" s="593"/>
      <c r="S12" s="599"/>
      <c r="T12" s="546"/>
      <c r="U12" s="545"/>
      <c r="V12" s="541"/>
      <c r="W12" s="639" t="s">
        <v>558</v>
      </c>
      <c r="X12" s="638"/>
      <c r="Y12" s="637"/>
      <c r="Z12" s="522"/>
      <c r="AC12" s="521">
        <f>AC11*4/AF11</f>
        <v>0.14447187215798363</v>
      </c>
      <c r="AD12" s="521">
        <f>AD11*9/AF11</f>
        <v>0.26308951539560865</v>
      </c>
      <c r="AE12" s="521">
        <f>AE11*4/AF11</f>
        <v>0.59243861244640761</v>
      </c>
    </row>
    <row r="13" spans="2:32" s="2" customFormat="1" ht="27.95" customHeight="1">
      <c r="B13" s="591">
        <v>12</v>
      </c>
      <c r="C13" s="590"/>
      <c r="D13" s="580" t="str">
        <f>國華12月菜單!E3</f>
        <v>什穀Q飯</v>
      </c>
      <c r="E13" s="580" t="s">
        <v>513</v>
      </c>
      <c r="F13" s="580"/>
      <c r="G13" s="580" t="str">
        <f>國華12月菜單!E4</f>
        <v>蒜燒雞</v>
      </c>
      <c r="H13" s="580" t="s">
        <v>511</v>
      </c>
      <c r="I13" s="587"/>
      <c r="J13" s="586" t="str">
        <f>國華12月菜單!E5</f>
        <v>冬瓜鴿蛋玉米</v>
      </c>
      <c r="K13" s="581" t="s">
        <v>511</v>
      </c>
      <c r="L13" s="580"/>
      <c r="M13" s="580" t="str">
        <f>國華12月菜單!E6</f>
        <v>黃金蛋蛋魚(炸海)+小洋腸(加)</v>
      </c>
      <c r="N13" s="580" t="s">
        <v>514</v>
      </c>
      <c r="O13" s="580"/>
      <c r="P13" s="580" t="str">
        <f>國華12月菜單!E7</f>
        <v xml:space="preserve">淺色蔬菜  </v>
      </c>
      <c r="Q13" s="580" t="s">
        <v>512</v>
      </c>
      <c r="R13" s="580"/>
      <c r="S13" s="580" t="str">
        <f>國華12月菜單!E8</f>
        <v>冬粉肉絲湯</v>
      </c>
      <c r="T13" s="580" t="s">
        <v>511</v>
      </c>
      <c r="U13" s="580"/>
      <c r="V13" s="541"/>
      <c r="W13" s="579" t="s">
        <v>28</v>
      </c>
      <c r="X13" s="578" t="s">
        <v>510</v>
      </c>
      <c r="Y13" s="577">
        <v>5.4</v>
      </c>
      <c r="Z13" s="515"/>
      <c r="AA13" s="515"/>
      <c r="AB13" s="516"/>
      <c r="AC13" s="515" t="s">
        <v>509</v>
      </c>
      <c r="AD13" s="515" t="s">
        <v>508</v>
      </c>
      <c r="AE13" s="515" t="s">
        <v>507</v>
      </c>
      <c r="AF13" s="515" t="s">
        <v>506</v>
      </c>
    </row>
    <row r="14" spans="2:32" ht="27.95" customHeight="1">
      <c r="B14" s="561" t="s">
        <v>147</v>
      </c>
      <c r="C14" s="590"/>
      <c r="D14" s="543" t="s">
        <v>533</v>
      </c>
      <c r="E14" s="543"/>
      <c r="F14" s="543">
        <v>66</v>
      </c>
      <c r="G14" s="543" t="s">
        <v>504</v>
      </c>
      <c r="H14" s="543"/>
      <c r="I14" s="543">
        <v>50</v>
      </c>
      <c r="J14" s="543" t="s">
        <v>557</v>
      </c>
      <c r="K14" s="543"/>
      <c r="L14" s="543">
        <v>55</v>
      </c>
      <c r="M14" s="547" t="s">
        <v>556</v>
      </c>
      <c r="N14" s="547" t="s">
        <v>514</v>
      </c>
      <c r="O14" s="547">
        <v>40</v>
      </c>
      <c r="P14" s="543" t="s">
        <v>343</v>
      </c>
      <c r="Q14" s="543"/>
      <c r="R14" s="543">
        <v>100</v>
      </c>
      <c r="S14" s="636" t="s">
        <v>538</v>
      </c>
      <c r="T14" s="593"/>
      <c r="U14" s="593">
        <v>5</v>
      </c>
      <c r="V14" s="541"/>
      <c r="W14" s="525" t="s">
        <v>555</v>
      </c>
      <c r="X14" s="570" t="s">
        <v>498</v>
      </c>
      <c r="Y14" s="523">
        <v>2.8</v>
      </c>
      <c r="Z14" s="522"/>
      <c r="AA14" s="569" t="s">
        <v>497</v>
      </c>
      <c r="AB14" s="516">
        <v>6.2</v>
      </c>
      <c r="AC14" s="516">
        <f>AB14*2</f>
        <v>12.4</v>
      </c>
      <c r="AD14" s="516"/>
      <c r="AE14" s="516">
        <f>AB14*15</f>
        <v>93</v>
      </c>
      <c r="AF14" s="516">
        <f>AC14*4+AE14*4</f>
        <v>421.6</v>
      </c>
    </row>
    <row r="15" spans="2:32" ht="27.95" customHeight="1">
      <c r="B15" s="561">
        <v>1</v>
      </c>
      <c r="C15" s="590"/>
      <c r="D15" s="543" t="s">
        <v>554</v>
      </c>
      <c r="E15" s="543"/>
      <c r="F15" s="543">
        <v>34</v>
      </c>
      <c r="G15" s="547"/>
      <c r="H15" s="543"/>
      <c r="I15" s="543"/>
      <c r="J15" s="543" t="s">
        <v>553</v>
      </c>
      <c r="K15" s="543"/>
      <c r="L15" s="547">
        <v>7</v>
      </c>
      <c r="M15" s="547" t="s">
        <v>495</v>
      </c>
      <c r="N15" s="602"/>
      <c r="O15" s="547">
        <v>7</v>
      </c>
      <c r="P15" s="543"/>
      <c r="Q15" s="543"/>
      <c r="R15" s="543"/>
      <c r="S15" s="636" t="s">
        <v>481</v>
      </c>
      <c r="T15" s="593"/>
      <c r="U15" s="593">
        <v>5</v>
      </c>
      <c r="V15" s="541"/>
      <c r="W15" s="540" t="s">
        <v>27</v>
      </c>
      <c r="X15" s="557" t="s">
        <v>492</v>
      </c>
      <c r="Y15" s="523">
        <v>1.9</v>
      </c>
      <c r="Z15" s="515"/>
      <c r="AA15" s="564" t="s">
        <v>491</v>
      </c>
      <c r="AB15" s="516">
        <v>2</v>
      </c>
      <c r="AC15" s="563">
        <f>AB15*7</f>
        <v>14</v>
      </c>
      <c r="AD15" s="516">
        <f>AB15*5</f>
        <v>10</v>
      </c>
      <c r="AE15" s="516" t="s">
        <v>482</v>
      </c>
      <c r="AF15" s="562">
        <f>AC15*4+AD15*9</f>
        <v>146</v>
      </c>
    </row>
    <row r="16" spans="2:32" ht="27.95" customHeight="1">
      <c r="B16" s="561" t="s">
        <v>154</v>
      </c>
      <c r="C16" s="590"/>
      <c r="D16" s="543"/>
      <c r="E16" s="544"/>
      <c r="F16" s="543"/>
      <c r="G16" s="547"/>
      <c r="H16" s="568"/>
      <c r="I16" s="568"/>
      <c r="J16" s="568" t="s">
        <v>481</v>
      </c>
      <c r="K16" s="568"/>
      <c r="L16" s="568">
        <v>5</v>
      </c>
      <c r="M16" s="568"/>
      <c r="N16" s="545"/>
      <c r="O16" s="545"/>
      <c r="P16" s="543"/>
      <c r="Q16" s="543"/>
      <c r="R16" s="543"/>
      <c r="S16" s="636" t="s">
        <v>552</v>
      </c>
      <c r="T16" s="594"/>
      <c r="U16" s="593">
        <v>5</v>
      </c>
      <c r="V16" s="541"/>
      <c r="W16" s="525" t="s">
        <v>551</v>
      </c>
      <c r="X16" s="557" t="s">
        <v>488</v>
      </c>
      <c r="Y16" s="523">
        <v>2.5</v>
      </c>
      <c r="Z16" s="522"/>
      <c r="AA16" s="515" t="s">
        <v>487</v>
      </c>
      <c r="AB16" s="516">
        <v>1.6</v>
      </c>
      <c r="AC16" s="516">
        <f>AB16*1</f>
        <v>1.6</v>
      </c>
      <c r="AD16" s="516" t="s">
        <v>482</v>
      </c>
      <c r="AE16" s="516">
        <f>AB16*5</f>
        <v>8</v>
      </c>
      <c r="AF16" s="516">
        <f>AC16*4+AE16*4</f>
        <v>38.4</v>
      </c>
    </row>
    <row r="17" spans="2:32" ht="27.95" customHeight="1">
      <c r="B17" s="556" t="s">
        <v>550</v>
      </c>
      <c r="C17" s="590"/>
      <c r="D17" s="546"/>
      <c r="E17" s="546"/>
      <c r="F17" s="545"/>
      <c r="G17" s="547"/>
      <c r="H17" s="601"/>
      <c r="I17" s="543"/>
      <c r="J17" s="543" t="s">
        <v>549</v>
      </c>
      <c r="K17" s="544"/>
      <c r="L17" s="543">
        <v>5</v>
      </c>
      <c r="M17" s="568"/>
      <c r="N17" s="546"/>
      <c r="O17" s="545"/>
      <c r="P17" s="543"/>
      <c r="Q17" s="543"/>
      <c r="R17" s="547"/>
      <c r="S17" s="636" t="s">
        <v>537</v>
      </c>
      <c r="T17" s="594"/>
      <c r="U17" s="593">
        <v>2</v>
      </c>
      <c r="V17" s="541"/>
      <c r="W17" s="540" t="s">
        <v>29</v>
      </c>
      <c r="X17" s="557" t="s">
        <v>484</v>
      </c>
      <c r="Y17" s="523">
        <v>0</v>
      </c>
      <c r="Z17" s="515"/>
      <c r="AA17" s="515" t="s">
        <v>483</v>
      </c>
      <c r="AB17" s="516">
        <v>2.5</v>
      </c>
      <c r="AC17" s="516"/>
      <c r="AD17" s="516">
        <f>AB17*5</f>
        <v>12.5</v>
      </c>
      <c r="AE17" s="516" t="s">
        <v>482</v>
      </c>
      <c r="AF17" s="516">
        <f>AD17*9</f>
        <v>112.5</v>
      </c>
    </row>
    <row r="18" spans="2:32" ht="27.95" customHeight="1">
      <c r="B18" s="556"/>
      <c r="C18" s="590"/>
      <c r="D18" s="546"/>
      <c r="E18" s="546"/>
      <c r="F18" s="545"/>
      <c r="G18" s="543"/>
      <c r="H18" s="543"/>
      <c r="I18" s="543"/>
      <c r="J18" s="543" t="s">
        <v>548</v>
      </c>
      <c r="K18" s="544"/>
      <c r="L18" s="543">
        <v>5</v>
      </c>
      <c r="M18" s="568" t="s">
        <v>547</v>
      </c>
      <c r="N18" s="547" t="s">
        <v>546</v>
      </c>
      <c r="O18" s="545">
        <v>20</v>
      </c>
      <c r="P18" s="568"/>
      <c r="Q18" s="568"/>
      <c r="R18" s="568"/>
      <c r="S18" s="599"/>
      <c r="T18" s="546"/>
      <c r="U18" s="545"/>
      <c r="V18" s="541"/>
      <c r="W18" s="525" t="s">
        <v>545</v>
      </c>
      <c r="X18" s="553" t="s">
        <v>479</v>
      </c>
      <c r="Y18" s="634">
        <v>0</v>
      </c>
      <c r="Z18" s="522"/>
      <c r="AA18" s="515" t="s">
        <v>478</v>
      </c>
      <c r="AB18" s="516">
        <v>1</v>
      </c>
      <c r="AE18" s="515">
        <f>AB18*15</f>
        <v>15</v>
      </c>
    </row>
    <row r="19" spans="2:32" ht="27.95" customHeight="1">
      <c r="B19" s="552" t="s">
        <v>477</v>
      </c>
      <c r="C19" s="598"/>
      <c r="D19" s="548"/>
      <c r="E19" s="568"/>
      <c r="F19" s="568"/>
      <c r="G19" s="554"/>
      <c r="H19" s="635"/>
      <c r="I19" s="567"/>
      <c r="J19" s="547"/>
      <c r="K19" s="602"/>
      <c r="L19" s="547"/>
      <c r="M19" s="597"/>
      <c r="N19" s="597"/>
      <c r="O19" s="597"/>
      <c r="P19" s="543"/>
      <c r="Q19" s="544"/>
      <c r="R19" s="543"/>
      <c r="S19" s="597"/>
      <c r="T19" s="558"/>
      <c r="U19" s="597"/>
      <c r="V19" s="541"/>
      <c r="W19" s="540" t="s">
        <v>164</v>
      </c>
      <c r="X19" s="539"/>
      <c r="Y19" s="523"/>
      <c r="Z19" s="515"/>
      <c r="AC19" s="515">
        <f>SUM(AC14:AC18)</f>
        <v>28</v>
      </c>
      <c r="AD19" s="515">
        <f>SUM(AD14:AD18)</f>
        <v>22.5</v>
      </c>
      <c r="AE19" s="515">
        <f>SUM(AE14:AE18)</f>
        <v>116</v>
      </c>
      <c r="AF19" s="515">
        <f>AC19*4+AD19*9+AE19*4</f>
        <v>778.5</v>
      </c>
    </row>
    <row r="20" spans="2:32" ht="27.95" customHeight="1">
      <c r="B20" s="596"/>
      <c r="C20" s="595"/>
      <c r="D20" s="548"/>
      <c r="E20" s="543"/>
      <c r="F20" s="543"/>
      <c r="G20" s="543"/>
      <c r="H20" s="544"/>
      <c r="I20" s="543"/>
      <c r="J20" s="548"/>
      <c r="K20" s="548"/>
      <c r="L20" s="548"/>
      <c r="M20" s="543"/>
      <c r="N20" s="544"/>
      <c r="O20" s="543"/>
      <c r="P20" s="543"/>
      <c r="Q20" s="544"/>
      <c r="R20" s="543"/>
      <c r="S20" s="543"/>
      <c r="T20" s="544"/>
      <c r="U20" s="543"/>
      <c r="V20" s="541"/>
      <c r="W20" s="525" t="s">
        <v>544</v>
      </c>
      <c r="X20" s="592"/>
      <c r="Y20" s="634"/>
      <c r="Z20" s="522"/>
      <c r="AC20" s="521">
        <f>AC19*4/AF19</f>
        <v>0.14386640976236351</v>
      </c>
      <c r="AD20" s="521">
        <f>AD19*9/AF19</f>
        <v>0.26011560693641617</v>
      </c>
      <c r="AE20" s="521">
        <f>AE19*4/AF19</f>
        <v>0.59601798330122024</v>
      </c>
    </row>
    <row r="21" spans="2:32" s="2" customFormat="1" ht="27.95" customHeight="1">
      <c r="B21" s="633">
        <v>12</v>
      </c>
      <c r="C21" s="590"/>
      <c r="D21" s="580" t="str">
        <f>國華12月菜單!I3</f>
        <v>香Q米飯</v>
      </c>
      <c r="E21" s="580" t="s">
        <v>513</v>
      </c>
      <c r="F21" s="580"/>
      <c r="G21" s="580" t="str">
        <f>國華12月菜單!I4</f>
        <v xml:space="preserve">飄香雞翅 </v>
      </c>
      <c r="H21" s="580" t="s">
        <v>543</v>
      </c>
      <c r="I21" s="580"/>
      <c r="J21" s="580" t="str">
        <f>國華12月菜單!I5</f>
        <v xml:space="preserve"> 下飯肉醬(豆)   </v>
      </c>
      <c r="K21" s="580" t="s">
        <v>511</v>
      </c>
      <c r="L21" s="580"/>
      <c r="M21" s="580" t="str">
        <f>國華12月菜單!I6</f>
        <v xml:space="preserve">砂鍋粉絲煲 </v>
      </c>
      <c r="N21" s="580" t="s">
        <v>511</v>
      </c>
      <c r="O21" s="580"/>
      <c r="P21" s="580" t="str">
        <f>國華12月菜單!I7</f>
        <v>深色蔬菜</v>
      </c>
      <c r="Q21" s="580" t="s">
        <v>512</v>
      </c>
      <c r="R21" s="580"/>
      <c r="S21" s="580" t="str">
        <f>國華12月菜單!I8</f>
        <v>蘿蔔肉絲湯</v>
      </c>
      <c r="T21" s="580" t="s">
        <v>511</v>
      </c>
      <c r="U21" s="580"/>
      <c r="V21" s="541"/>
      <c r="W21" s="579" t="s">
        <v>28</v>
      </c>
      <c r="X21" s="578" t="s">
        <v>510</v>
      </c>
      <c r="Y21" s="632">
        <v>5.3</v>
      </c>
      <c r="Z21" s="515"/>
      <c r="AA21" s="515"/>
      <c r="AB21" s="516"/>
      <c r="AC21" s="515" t="s">
        <v>509</v>
      </c>
      <c r="AD21" s="515" t="s">
        <v>508</v>
      </c>
      <c r="AE21" s="515" t="s">
        <v>507</v>
      </c>
      <c r="AF21" s="515" t="s">
        <v>506</v>
      </c>
    </row>
    <row r="22" spans="2:32" s="605" customFormat="1" ht="27.75" customHeight="1">
      <c r="B22" s="628" t="s">
        <v>147</v>
      </c>
      <c r="C22" s="590"/>
      <c r="D22" s="631" t="s">
        <v>533</v>
      </c>
      <c r="E22" s="572"/>
      <c r="F22" s="630">
        <v>100</v>
      </c>
      <c r="G22" s="620" t="s">
        <v>542</v>
      </c>
      <c r="H22" s="629"/>
      <c r="I22" s="567">
        <v>60</v>
      </c>
      <c r="J22" s="554" t="s">
        <v>541</v>
      </c>
      <c r="K22" s="566" t="s">
        <v>530</v>
      </c>
      <c r="L22" s="620">
        <v>30</v>
      </c>
      <c r="M22" s="543" t="s">
        <v>540</v>
      </c>
      <c r="N22" s="568"/>
      <c r="O22" s="543">
        <v>40</v>
      </c>
      <c r="P22" s="543" t="s">
        <v>342</v>
      </c>
      <c r="Q22" s="543"/>
      <c r="R22" s="543">
        <v>100</v>
      </c>
      <c r="S22" s="543" t="s">
        <v>539</v>
      </c>
      <c r="T22" s="543"/>
      <c r="U22" s="543">
        <v>32</v>
      </c>
      <c r="V22" s="541"/>
      <c r="W22" s="525" t="s">
        <v>527</v>
      </c>
      <c r="X22" s="570" t="s">
        <v>498</v>
      </c>
      <c r="Y22" s="614">
        <v>2.6</v>
      </c>
      <c r="Z22" s="608"/>
      <c r="AA22" s="569" t="s">
        <v>497</v>
      </c>
      <c r="AB22" s="516">
        <v>6.2</v>
      </c>
      <c r="AC22" s="516">
        <f>AB22*2</f>
        <v>12.4</v>
      </c>
      <c r="AD22" s="516"/>
      <c r="AE22" s="516">
        <f>AB22*15</f>
        <v>93</v>
      </c>
      <c r="AF22" s="516">
        <f>AC22*4+AE22*4</f>
        <v>421.6</v>
      </c>
    </row>
    <row r="23" spans="2:32" s="605" customFormat="1" ht="27.95" customHeight="1">
      <c r="B23" s="628">
        <v>2</v>
      </c>
      <c r="C23" s="590"/>
      <c r="D23" s="624"/>
      <c r="E23" s="568"/>
      <c r="F23" s="617"/>
      <c r="G23" s="554"/>
      <c r="H23" s="566"/>
      <c r="I23" s="620"/>
      <c r="J23" s="554" t="s">
        <v>496</v>
      </c>
      <c r="K23" s="566"/>
      <c r="L23" s="620">
        <v>20</v>
      </c>
      <c r="M23" s="543" t="s">
        <v>538</v>
      </c>
      <c r="N23" s="568"/>
      <c r="O23" s="543">
        <v>5</v>
      </c>
      <c r="P23" s="543"/>
      <c r="Q23" s="568"/>
      <c r="R23" s="543"/>
      <c r="S23" s="543" t="s">
        <v>481</v>
      </c>
      <c r="T23" s="543"/>
      <c r="U23" s="543">
        <v>3</v>
      </c>
      <c r="V23" s="541"/>
      <c r="W23" s="540" t="s">
        <v>27</v>
      </c>
      <c r="X23" s="557" t="s">
        <v>492</v>
      </c>
      <c r="Y23" s="614">
        <v>1.9</v>
      </c>
      <c r="Z23" s="606"/>
      <c r="AA23" s="564" t="s">
        <v>491</v>
      </c>
      <c r="AB23" s="516">
        <v>2.2000000000000002</v>
      </c>
      <c r="AC23" s="563">
        <f>AB23*7</f>
        <v>15.400000000000002</v>
      </c>
      <c r="AD23" s="516">
        <f>AB23*5</f>
        <v>11</v>
      </c>
      <c r="AE23" s="516" t="s">
        <v>482</v>
      </c>
      <c r="AF23" s="562">
        <f>AC23*4+AD23*9</f>
        <v>160.60000000000002</v>
      </c>
    </row>
    <row r="24" spans="2:32" s="605" customFormat="1" ht="27.95" customHeight="1">
      <c r="B24" s="628" t="s">
        <v>154</v>
      </c>
      <c r="C24" s="590"/>
      <c r="D24" s="624"/>
      <c r="E24" s="568"/>
      <c r="F24" s="617"/>
      <c r="G24" s="554"/>
      <c r="H24" s="566"/>
      <c r="I24" s="620"/>
      <c r="J24" s="627" t="s">
        <v>481</v>
      </c>
      <c r="K24" s="626"/>
      <c r="L24" s="625">
        <v>5</v>
      </c>
      <c r="M24" s="543" t="s">
        <v>481</v>
      </c>
      <c r="N24" s="601"/>
      <c r="O24" s="543">
        <v>5</v>
      </c>
      <c r="P24" s="543"/>
      <c r="Q24" s="568"/>
      <c r="R24" s="543"/>
      <c r="S24" s="547" t="s">
        <v>537</v>
      </c>
      <c r="T24" s="543"/>
      <c r="U24" s="543">
        <v>2</v>
      </c>
      <c r="V24" s="541"/>
      <c r="W24" s="525" t="s">
        <v>489</v>
      </c>
      <c r="X24" s="557" t="s">
        <v>488</v>
      </c>
      <c r="Y24" s="614">
        <v>2.2999999999999998</v>
      </c>
      <c r="Z24" s="608"/>
      <c r="AA24" s="515" t="s">
        <v>487</v>
      </c>
      <c r="AB24" s="516">
        <v>1.6</v>
      </c>
      <c r="AC24" s="516">
        <f>AB24*1</f>
        <v>1.6</v>
      </c>
      <c r="AD24" s="516" t="s">
        <v>482</v>
      </c>
      <c r="AE24" s="516">
        <f>AB24*5</f>
        <v>8</v>
      </c>
      <c r="AF24" s="516">
        <f>AC24*4+AE24*4</f>
        <v>38.4</v>
      </c>
    </row>
    <row r="25" spans="2:32" s="605" customFormat="1" ht="27.95" customHeight="1">
      <c r="B25" s="619" t="s">
        <v>536</v>
      </c>
      <c r="C25" s="590"/>
      <c r="D25" s="624"/>
      <c r="E25" s="601"/>
      <c r="F25" s="617"/>
      <c r="G25" s="623"/>
      <c r="H25" s="622"/>
      <c r="I25" s="621"/>
      <c r="J25" s="548"/>
      <c r="K25" s="566"/>
      <c r="L25" s="620"/>
      <c r="M25" s="547" t="s">
        <v>496</v>
      </c>
      <c r="N25" s="547"/>
      <c r="O25" s="547">
        <v>3</v>
      </c>
      <c r="P25" s="543"/>
      <c r="Q25" s="601"/>
      <c r="R25" s="543"/>
      <c r="S25" s="600"/>
      <c r="T25" s="544"/>
      <c r="U25" s="543"/>
      <c r="V25" s="541"/>
      <c r="W25" s="540" t="s">
        <v>29</v>
      </c>
      <c r="X25" s="557" t="s">
        <v>484</v>
      </c>
      <c r="Y25" s="614">
        <f>AB26</f>
        <v>0</v>
      </c>
      <c r="Z25" s="606"/>
      <c r="AA25" s="515" t="s">
        <v>483</v>
      </c>
      <c r="AB25" s="516">
        <v>2.5</v>
      </c>
      <c r="AC25" s="516"/>
      <c r="AD25" s="516">
        <f>AB25*5</f>
        <v>12.5</v>
      </c>
      <c r="AE25" s="516" t="s">
        <v>482</v>
      </c>
      <c r="AF25" s="516">
        <f>AD25*9</f>
        <v>112.5</v>
      </c>
    </row>
    <row r="26" spans="2:32" s="605" customFormat="1" ht="27.95" customHeight="1">
      <c r="B26" s="619"/>
      <c r="C26" s="590"/>
      <c r="D26" s="618"/>
      <c r="E26" s="601"/>
      <c r="F26" s="617"/>
      <c r="G26" s="514"/>
      <c r="H26" s="616"/>
      <c r="I26" s="514"/>
      <c r="J26" s="543"/>
      <c r="K26" s="544"/>
      <c r="L26" s="554"/>
      <c r="M26" s="547"/>
      <c r="N26" s="602"/>
      <c r="O26" s="547"/>
      <c r="P26" s="547"/>
      <c r="Q26" s="547"/>
      <c r="R26" s="547"/>
      <c r="S26" s="543"/>
      <c r="T26" s="544"/>
      <c r="U26" s="554"/>
      <c r="V26" s="541"/>
      <c r="W26" s="525" t="s">
        <v>535</v>
      </c>
      <c r="X26" s="553" t="s">
        <v>479</v>
      </c>
      <c r="Y26" s="614">
        <v>0</v>
      </c>
      <c r="Z26" s="608"/>
      <c r="AA26" s="515" t="s">
        <v>478</v>
      </c>
      <c r="AB26" s="516"/>
      <c r="AC26" s="515"/>
      <c r="AD26" s="515"/>
      <c r="AE26" s="515">
        <f>AB26*15</f>
        <v>0</v>
      </c>
      <c r="AF26" s="515"/>
    </row>
    <row r="27" spans="2:32" s="605" customFormat="1" ht="27.95" customHeight="1">
      <c r="B27" s="552" t="s">
        <v>477</v>
      </c>
      <c r="C27" s="615"/>
      <c r="D27" s="548"/>
      <c r="E27" s="543"/>
      <c r="F27" s="543"/>
      <c r="G27" s="543"/>
      <c r="H27" s="544"/>
      <c r="I27" s="543"/>
      <c r="J27" s="543"/>
      <c r="K27" s="544"/>
      <c r="L27" s="543"/>
      <c r="M27" s="548"/>
      <c r="N27" s="544"/>
      <c r="O27" s="543"/>
      <c r="P27" s="543"/>
      <c r="Q27" s="544"/>
      <c r="R27" s="543"/>
      <c r="S27" s="543"/>
      <c r="T27" s="544"/>
      <c r="U27" s="543"/>
      <c r="V27" s="541"/>
      <c r="W27" s="540" t="s">
        <v>164</v>
      </c>
      <c r="X27" s="539"/>
      <c r="Y27" s="614"/>
      <c r="Z27" s="606"/>
      <c r="AA27" s="515"/>
      <c r="AB27" s="516"/>
      <c r="AC27" s="515">
        <f>SUM(AC22:AC26)</f>
        <v>29.400000000000006</v>
      </c>
      <c r="AD27" s="515">
        <f>SUM(AD22:AD26)</f>
        <v>23.5</v>
      </c>
      <c r="AE27" s="515">
        <f>SUM(AE22:AE26)</f>
        <v>101</v>
      </c>
      <c r="AF27" s="515">
        <f>AC27*4+AD27*9+AE27*4</f>
        <v>733.1</v>
      </c>
    </row>
    <row r="28" spans="2:32" s="605" customFormat="1" ht="27.95" customHeight="1" thickBot="1">
      <c r="B28" s="613"/>
      <c r="C28" s="612"/>
      <c r="D28" s="537"/>
      <c r="E28" s="536"/>
      <c r="F28" s="535"/>
      <c r="G28" s="593"/>
      <c r="H28" s="594"/>
      <c r="I28" s="593"/>
      <c r="J28" s="593"/>
      <c r="K28" s="594"/>
      <c r="L28" s="593"/>
      <c r="M28" s="593"/>
      <c r="N28" s="594"/>
      <c r="O28" s="593"/>
      <c r="P28" s="593"/>
      <c r="Q28" s="594"/>
      <c r="R28" s="593"/>
      <c r="S28" s="593"/>
      <c r="T28" s="594"/>
      <c r="U28" s="593"/>
      <c r="V28" s="541"/>
      <c r="W28" s="611" t="s">
        <v>534</v>
      </c>
      <c r="X28" s="610"/>
      <c r="Y28" s="609"/>
      <c r="Z28" s="608"/>
      <c r="AA28" s="606"/>
      <c r="AB28" s="607"/>
      <c r="AC28" s="521">
        <f>AC27*4/AF27</f>
        <v>0.16041467739735374</v>
      </c>
      <c r="AD28" s="521">
        <f>AD27*9/AF27</f>
        <v>0.28850088664575091</v>
      </c>
      <c r="AE28" s="521">
        <f>AE27*4/AF27</f>
        <v>0.55108443595689538</v>
      </c>
      <c r="AF28" s="606"/>
    </row>
    <row r="29" spans="2:32" s="2" customFormat="1" ht="27.95" customHeight="1">
      <c r="B29" s="591">
        <v>12</v>
      </c>
      <c r="C29" s="590"/>
      <c r="D29" s="580" t="str">
        <f>國華12月菜單!M3</f>
        <v>地瓜麥片飯</v>
      </c>
      <c r="E29" s="580" t="s">
        <v>513</v>
      </c>
      <c r="F29" s="587"/>
      <c r="G29" s="604" t="str">
        <f>國華12月菜單!M4</f>
        <v xml:space="preserve">蒜泥白肉 </v>
      </c>
      <c r="H29" s="580" t="s">
        <v>511</v>
      </c>
      <c r="I29" s="580"/>
      <c r="J29" s="580" t="str">
        <f>國華12月菜單!M5</f>
        <v xml:space="preserve">  番茄糖醋豆腐(豆) </v>
      </c>
      <c r="K29" s="603" t="s">
        <v>511</v>
      </c>
      <c r="L29" s="580"/>
      <c r="M29" s="580" t="str">
        <f>國華12月菜單!M6</f>
        <v>什炒小菜</v>
      </c>
      <c r="N29" s="580" t="s">
        <v>511</v>
      </c>
      <c r="O29" s="580"/>
      <c r="P29" s="580" t="str">
        <f>國華12月菜單!M7</f>
        <v>深色蔬菜</v>
      </c>
      <c r="Q29" s="580" t="s">
        <v>512</v>
      </c>
      <c r="R29" s="580"/>
      <c r="S29" s="580" t="str">
        <f>國華12月菜單!M8</f>
        <v xml:space="preserve">海帶苗蛋花湯 </v>
      </c>
      <c r="T29" s="580" t="s">
        <v>511</v>
      </c>
      <c r="U29" s="580"/>
      <c r="V29" s="541"/>
      <c r="W29" s="579" t="s">
        <v>28</v>
      </c>
      <c r="X29" s="578" t="s">
        <v>510</v>
      </c>
      <c r="Y29" s="577">
        <v>5.4</v>
      </c>
      <c r="Z29" s="515"/>
      <c r="AA29" s="515"/>
      <c r="AB29" s="516"/>
      <c r="AC29" s="515" t="s">
        <v>509</v>
      </c>
      <c r="AD29" s="515" t="s">
        <v>508</v>
      </c>
      <c r="AE29" s="515" t="s">
        <v>507</v>
      </c>
      <c r="AF29" s="515" t="s">
        <v>506</v>
      </c>
    </row>
    <row r="30" spans="2:32" ht="27.95" customHeight="1">
      <c r="B30" s="561" t="s">
        <v>147</v>
      </c>
      <c r="C30" s="590"/>
      <c r="D30" s="568" t="s">
        <v>533</v>
      </c>
      <c r="E30" s="568"/>
      <c r="F30" s="568">
        <v>70</v>
      </c>
      <c r="G30" s="543" t="s">
        <v>532</v>
      </c>
      <c r="H30" s="543"/>
      <c r="I30" s="543">
        <v>50</v>
      </c>
      <c r="J30" s="543" t="s">
        <v>531</v>
      </c>
      <c r="K30" s="568" t="s">
        <v>530</v>
      </c>
      <c r="L30" s="543">
        <v>50</v>
      </c>
      <c r="M30" s="543" t="s">
        <v>529</v>
      </c>
      <c r="N30" s="543"/>
      <c r="O30" s="543">
        <v>35</v>
      </c>
      <c r="P30" s="568" t="s">
        <v>342</v>
      </c>
      <c r="Q30" s="568"/>
      <c r="R30" s="568">
        <v>100</v>
      </c>
      <c r="S30" s="568" t="s">
        <v>528</v>
      </c>
      <c r="T30" s="543"/>
      <c r="U30" s="568">
        <v>1</v>
      </c>
      <c r="V30" s="541"/>
      <c r="W30" s="525" t="s">
        <v>527</v>
      </c>
      <c r="X30" s="570" t="s">
        <v>498</v>
      </c>
      <c r="Y30" s="523">
        <v>2.2999999999999998</v>
      </c>
      <c r="Z30" s="522"/>
      <c r="AA30" s="569" t="s">
        <v>497</v>
      </c>
      <c r="AB30" s="516">
        <v>6.3</v>
      </c>
      <c r="AC30" s="516">
        <f>AB30*2</f>
        <v>12.6</v>
      </c>
      <c r="AD30" s="516"/>
      <c r="AE30" s="516">
        <f>AB30*15</f>
        <v>94.5</v>
      </c>
      <c r="AF30" s="516">
        <f>AC30*4+AE30*4</f>
        <v>428.4</v>
      </c>
    </row>
    <row r="31" spans="2:32" ht="27.95" customHeight="1">
      <c r="B31" s="561">
        <v>3</v>
      </c>
      <c r="C31" s="590"/>
      <c r="D31" s="568" t="s">
        <v>526</v>
      </c>
      <c r="E31" s="568"/>
      <c r="F31" s="568">
        <v>23</v>
      </c>
      <c r="G31" s="548"/>
      <c r="H31" s="543"/>
      <c r="I31" s="543"/>
      <c r="J31" s="543" t="s">
        <v>525</v>
      </c>
      <c r="K31" s="568"/>
      <c r="L31" s="543">
        <v>15</v>
      </c>
      <c r="M31" s="543" t="s">
        <v>524</v>
      </c>
      <c r="N31" s="543"/>
      <c r="O31" s="543">
        <v>15</v>
      </c>
      <c r="P31" s="543"/>
      <c r="Q31" s="544"/>
      <c r="R31" s="543"/>
      <c r="S31" s="568" t="s">
        <v>523</v>
      </c>
      <c r="T31" s="568"/>
      <c r="U31" s="568">
        <v>10</v>
      </c>
      <c r="V31" s="541"/>
      <c r="W31" s="540" t="s">
        <v>27</v>
      </c>
      <c r="X31" s="557" t="s">
        <v>492</v>
      </c>
      <c r="Y31" s="523">
        <v>1.9</v>
      </c>
      <c r="Z31" s="515"/>
      <c r="AA31" s="564" t="s">
        <v>491</v>
      </c>
      <c r="AB31" s="516">
        <v>2</v>
      </c>
      <c r="AC31" s="563">
        <f>AB31*7</f>
        <v>14</v>
      </c>
      <c r="AD31" s="516">
        <f>AB31*5</f>
        <v>10</v>
      </c>
      <c r="AE31" s="516" t="s">
        <v>482</v>
      </c>
      <c r="AF31" s="562">
        <f>AC31*4+AD31*9</f>
        <v>146</v>
      </c>
    </row>
    <row r="32" spans="2:32" ht="27.95" customHeight="1">
      <c r="B32" s="561" t="s">
        <v>154</v>
      </c>
      <c r="C32" s="590"/>
      <c r="D32" s="568" t="s">
        <v>522</v>
      </c>
      <c r="E32" s="601"/>
      <c r="F32" s="568">
        <v>20</v>
      </c>
      <c r="G32" s="547"/>
      <c r="H32" s="602"/>
      <c r="I32" s="547"/>
      <c r="J32" s="543" t="s">
        <v>521</v>
      </c>
      <c r="K32" s="601"/>
      <c r="L32" s="543">
        <v>15</v>
      </c>
      <c r="M32" s="543" t="s">
        <v>520</v>
      </c>
      <c r="N32" s="544"/>
      <c r="O32" s="543">
        <v>2</v>
      </c>
      <c r="P32" s="543"/>
      <c r="Q32" s="544"/>
      <c r="R32" s="543"/>
      <c r="S32" s="548"/>
      <c r="T32" s="568"/>
      <c r="U32" s="568"/>
      <c r="V32" s="541"/>
      <c r="W32" s="525" t="s">
        <v>519</v>
      </c>
      <c r="X32" s="557" t="s">
        <v>488</v>
      </c>
      <c r="Y32" s="523">
        <v>2.2999999999999998</v>
      </c>
      <c r="Z32" s="522"/>
      <c r="AA32" s="515" t="s">
        <v>487</v>
      </c>
      <c r="AB32" s="516">
        <v>1.7</v>
      </c>
      <c r="AC32" s="516">
        <f>AB32*1</f>
        <v>1.7</v>
      </c>
      <c r="AD32" s="516" t="s">
        <v>482</v>
      </c>
      <c r="AE32" s="516">
        <f>AB32*5</f>
        <v>8.5</v>
      </c>
      <c r="AF32" s="516">
        <f>AC32*4+AE32*4</f>
        <v>40.799999999999997</v>
      </c>
    </row>
    <row r="33" spans="2:32" ht="27.95" customHeight="1">
      <c r="B33" s="556" t="s">
        <v>518</v>
      </c>
      <c r="C33" s="590"/>
      <c r="D33" s="594"/>
      <c r="E33" s="594"/>
      <c r="F33" s="593"/>
      <c r="G33" s="548"/>
      <c r="H33" s="544"/>
      <c r="I33" s="543"/>
      <c r="J33" s="543"/>
      <c r="K33" s="543"/>
      <c r="L33" s="543"/>
      <c r="M33" s="543" t="s">
        <v>517</v>
      </c>
      <c r="N33" s="543"/>
      <c r="O33" s="543">
        <v>20</v>
      </c>
      <c r="P33" s="543"/>
      <c r="Q33" s="544"/>
      <c r="R33" s="543"/>
      <c r="S33" s="600"/>
      <c r="T33" s="546"/>
      <c r="U33" s="545"/>
      <c r="V33" s="541"/>
      <c r="W33" s="540" t="s">
        <v>29</v>
      </c>
      <c r="X33" s="557" t="s">
        <v>484</v>
      </c>
      <c r="Y33" s="523">
        <v>0</v>
      </c>
      <c r="Z33" s="515"/>
      <c r="AA33" s="515" t="s">
        <v>483</v>
      </c>
      <c r="AB33" s="516">
        <v>2.5</v>
      </c>
      <c r="AC33" s="516"/>
      <c r="AD33" s="516">
        <f>AB33*5</f>
        <v>12.5</v>
      </c>
      <c r="AE33" s="516" t="s">
        <v>482</v>
      </c>
      <c r="AF33" s="516">
        <f>AD33*9</f>
        <v>112.5</v>
      </c>
    </row>
    <row r="34" spans="2:32" ht="27.95" customHeight="1">
      <c r="B34" s="556"/>
      <c r="C34" s="590"/>
      <c r="D34" s="546"/>
      <c r="E34" s="546"/>
      <c r="F34" s="545"/>
      <c r="G34" s="545"/>
      <c r="H34" s="546"/>
      <c r="I34" s="545"/>
      <c r="J34" s="548"/>
      <c r="K34" s="544"/>
      <c r="L34" s="548"/>
      <c r="M34" s="593"/>
      <c r="N34" s="546"/>
      <c r="O34" s="593"/>
      <c r="P34" s="545"/>
      <c r="Q34" s="546"/>
      <c r="R34" s="545"/>
      <c r="S34" s="599"/>
      <c r="T34" s="546"/>
      <c r="U34" s="545"/>
      <c r="V34" s="541"/>
      <c r="W34" s="525" t="s">
        <v>516</v>
      </c>
      <c r="X34" s="553" t="s">
        <v>479</v>
      </c>
      <c r="Y34" s="523">
        <v>0</v>
      </c>
      <c r="Z34" s="522"/>
      <c r="AA34" s="515" t="s">
        <v>478</v>
      </c>
      <c r="AB34" s="516">
        <v>1</v>
      </c>
      <c r="AE34" s="515">
        <f>AB34*15</f>
        <v>15</v>
      </c>
    </row>
    <row r="35" spans="2:32" ht="27.95" customHeight="1">
      <c r="B35" s="552" t="s">
        <v>477</v>
      </c>
      <c r="C35" s="598"/>
      <c r="D35" s="558"/>
      <c r="E35" s="558"/>
      <c r="F35" s="597"/>
      <c r="G35" s="597"/>
      <c r="H35" s="558"/>
      <c r="I35" s="597"/>
      <c r="J35" s="597"/>
      <c r="K35" s="558"/>
      <c r="L35" s="597"/>
      <c r="M35" s="543"/>
      <c r="N35" s="543"/>
      <c r="O35" s="543"/>
      <c r="P35" s="597"/>
      <c r="Q35" s="558"/>
      <c r="R35" s="597"/>
      <c r="S35" s="597"/>
      <c r="T35" s="597"/>
      <c r="U35" s="597"/>
      <c r="V35" s="541"/>
      <c r="W35" s="540" t="s">
        <v>164</v>
      </c>
      <c r="X35" s="539"/>
      <c r="Y35" s="523"/>
      <c r="Z35" s="515"/>
      <c r="AC35" s="515">
        <f>SUM(AC30:AC34)</f>
        <v>28.3</v>
      </c>
      <c r="AD35" s="515">
        <f>SUM(AD30:AD34)</f>
        <v>22.5</v>
      </c>
      <c r="AE35" s="515">
        <f>SUM(AE30:AE34)</f>
        <v>118</v>
      </c>
      <c r="AF35" s="515">
        <f>AC35*4+AD35*9+AE35*4</f>
        <v>787.7</v>
      </c>
    </row>
    <row r="36" spans="2:32" ht="27.95" customHeight="1">
      <c r="B36" s="596"/>
      <c r="C36" s="595"/>
      <c r="D36" s="594"/>
      <c r="E36" s="594"/>
      <c r="F36" s="593"/>
      <c r="G36" s="593"/>
      <c r="H36" s="594"/>
      <c r="I36" s="593"/>
      <c r="J36" s="593"/>
      <c r="K36" s="594"/>
      <c r="L36" s="593"/>
      <c r="M36" s="543"/>
      <c r="N36" s="544"/>
      <c r="O36" s="543"/>
      <c r="P36" s="593"/>
      <c r="Q36" s="594"/>
      <c r="R36" s="593"/>
      <c r="S36" s="593"/>
      <c r="T36" s="594"/>
      <c r="U36" s="593"/>
      <c r="V36" s="541"/>
      <c r="W36" s="525" t="s">
        <v>515</v>
      </c>
      <c r="X36" s="592"/>
      <c r="Y36" s="523"/>
      <c r="Z36" s="522"/>
      <c r="AC36" s="521">
        <f>AC35*4/AF35</f>
        <v>0.14370953408658119</v>
      </c>
      <c r="AD36" s="521">
        <f>AD35*9/AF35</f>
        <v>0.25707756760187889</v>
      </c>
      <c r="AE36" s="521">
        <f>AE35*4/AF35</f>
        <v>0.5992128983115399</v>
      </c>
    </row>
    <row r="37" spans="2:32" s="2" customFormat="1" ht="27.95" customHeight="1">
      <c r="B37" s="591">
        <v>12</v>
      </c>
      <c r="C37" s="590"/>
      <c r="D37" s="589" t="str">
        <f>國華12月菜單!Q3</f>
        <v>古早味肉燥麵</v>
      </c>
      <c r="E37" s="583" t="s">
        <v>512</v>
      </c>
      <c r="F37" s="588"/>
      <c r="G37" s="586" t="str">
        <f>國華12月菜單!Q4</f>
        <v xml:space="preserve"> 卡啦香酥雞(炸)</v>
      </c>
      <c r="H37" s="581" t="s">
        <v>514</v>
      </c>
      <c r="I37" s="587"/>
      <c r="J37" s="586" t="str">
        <f>國華12月菜單!Q5</f>
        <v xml:space="preserve"> 上湯湯包(冷) </v>
      </c>
      <c r="K37" s="585" t="s">
        <v>513</v>
      </c>
      <c r="L37" s="584"/>
      <c r="M37" s="583" t="str">
        <f>國華12月菜單!Q6</f>
        <v>三杯米血菇</v>
      </c>
      <c r="N37" s="582" t="s">
        <v>511</v>
      </c>
      <c r="O37" s="581"/>
      <c r="P37" s="580" t="str">
        <f>國華12月菜單!Q7</f>
        <v>深色蔬菜</v>
      </c>
      <c r="Q37" s="580" t="s">
        <v>512</v>
      </c>
      <c r="R37" s="580"/>
      <c r="S37" s="580" t="str">
        <f>國華12月菜單!Q8</f>
        <v>竹筍排骨湯</v>
      </c>
      <c r="T37" s="580" t="s">
        <v>511</v>
      </c>
      <c r="U37" s="580"/>
      <c r="V37" s="541"/>
      <c r="W37" s="579" t="s">
        <v>28</v>
      </c>
      <c r="X37" s="578" t="s">
        <v>510</v>
      </c>
      <c r="Y37" s="577">
        <v>5.7</v>
      </c>
      <c r="Z37" s="515"/>
      <c r="AA37" s="515"/>
      <c r="AB37" s="516"/>
      <c r="AC37" s="515" t="s">
        <v>509</v>
      </c>
      <c r="AD37" s="515" t="s">
        <v>508</v>
      </c>
      <c r="AE37" s="515" t="s">
        <v>507</v>
      </c>
      <c r="AF37" s="515" t="s">
        <v>506</v>
      </c>
    </row>
    <row r="38" spans="2:32" ht="27.95" customHeight="1">
      <c r="B38" s="561" t="s">
        <v>147</v>
      </c>
      <c r="C38" s="555"/>
      <c r="D38" s="543" t="s">
        <v>505</v>
      </c>
      <c r="E38" s="543"/>
      <c r="F38" s="554">
        <v>120</v>
      </c>
      <c r="G38" s="572" t="s">
        <v>504</v>
      </c>
      <c r="H38" s="572"/>
      <c r="I38" s="543">
        <v>65</v>
      </c>
      <c r="J38" s="572" t="s">
        <v>503</v>
      </c>
      <c r="K38" s="576" t="s">
        <v>502</v>
      </c>
      <c r="L38" s="573">
        <v>30</v>
      </c>
      <c r="M38" s="572" t="s">
        <v>501</v>
      </c>
      <c r="N38" s="572"/>
      <c r="O38" s="572">
        <v>25</v>
      </c>
      <c r="P38" s="575" t="s">
        <v>342</v>
      </c>
      <c r="Q38" s="574"/>
      <c r="R38" s="573">
        <v>100</v>
      </c>
      <c r="S38" s="572" t="s">
        <v>500</v>
      </c>
      <c r="T38" s="572"/>
      <c r="U38" s="571">
        <v>35</v>
      </c>
      <c r="V38" s="541"/>
      <c r="W38" s="525" t="s">
        <v>499</v>
      </c>
      <c r="X38" s="570" t="s">
        <v>498</v>
      </c>
      <c r="Y38" s="523">
        <v>2.2999999999999998</v>
      </c>
      <c r="Z38" s="522"/>
      <c r="AA38" s="569" t="s">
        <v>497</v>
      </c>
      <c r="AB38" s="516">
        <v>6</v>
      </c>
      <c r="AC38" s="516">
        <f>AB38*2</f>
        <v>12</v>
      </c>
      <c r="AD38" s="516"/>
      <c r="AE38" s="516">
        <f>AB38*15</f>
        <v>90</v>
      </c>
      <c r="AF38" s="516">
        <f>AC38*4+AE38*4</f>
        <v>408</v>
      </c>
    </row>
    <row r="39" spans="2:32" ht="27.95" customHeight="1">
      <c r="B39" s="561">
        <v>4</v>
      </c>
      <c r="C39" s="555"/>
      <c r="D39" s="543" t="s">
        <v>496</v>
      </c>
      <c r="E39" s="543"/>
      <c r="F39" s="554">
        <v>10</v>
      </c>
      <c r="G39" s="543" t="s">
        <v>495</v>
      </c>
      <c r="H39" s="543"/>
      <c r="I39" s="543"/>
      <c r="J39" s="568"/>
      <c r="K39" s="568"/>
      <c r="L39" s="568"/>
      <c r="M39" s="543" t="s">
        <v>494</v>
      </c>
      <c r="N39" s="544"/>
      <c r="O39" s="543">
        <v>30</v>
      </c>
      <c r="P39" s="554"/>
      <c r="Q39" s="566"/>
      <c r="R39" s="567"/>
      <c r="S39" s="554" t="s">
        <v>493</v>
      </c>
      <c r="T39" s="566"/>
      <c r="U39" s="565">
        <v>2</v>
      </c>
      <c r="V39" s="541"/>
      <c r="W39" s="540" t="s">
        <v>27</v>
      </c>
      <c r="X39" s="557" t="s">
        <v>492</v>
      </c>
      <c r="Y39" s="523">
        <v>2</v>
      </c>
      <c r="Z39" s="515"/>
      <c r="AA39" s="564" t="s">
        <v>491</v>
      </c>
      <c r="AB39" s="516">
        <v>2.2999999999999998</v>
      </c>
      <c r="AC39" s="563">
        <f>AB39*7</f>
        <v>16.099999999999998</v>
      </c>
      <c r="AD39" s="516">
        <f>AB39*5</f>
        <v>11.5</v>
      </c>
      <c r="AE39" s="516" t="s">
        <v>482</v>
      </c>
      <c r="AF39" s="562">
        <f>AC39*4+AD39*9</f>
        <v>167.89999999999998</v>
      </c>
    </row>
    <row r="40" spans="2:32" ht="27.95" customHeight="1">
      <c r="B40" s="561" t="s">
        <v>154</v>
      </c>
      <c r="C40" s="555"/>
      <c r="D40" s="543" t="s">
        <v>490</v>
      </c>
      <c r="E40" s="544"/>
      <c r="F40" s="554">
        <v>20</v>
      </c>
      <c r="G40" s="543"/>
      <c r="H40" s="543"/>
      <c r="I40" s="543"/>
      <c r="J40" s="547"/>
      <c r="K40" s="547"/>
      <c r="L40" s="547"/>
      <c r="M40" s="547"/>
      <c r="N40" s="544"/>
      <c r="O40" s="543"/>
      <c r="P40" s="543"/>
      <c r="Q40" s="544"/>
      <c r="R40" s="543"/>
      <c r="S40" s="548"/>
      <c r="T40" s="543"/>
      <c r="U40" s="560"/>
      <c r="V40" s="541"/>
      <c r="W40" s="525" t="s">
        <v>489</v>
      </c>
      <c r="X40" s="557" t="s">
        <v>488</v>
      </c>
      <c r="Y40" s="523">
        <v>2.7</v>
      </c>
      <c r="Z40" s="522"/>
      <c r="AA40" s="515" t="s">
        <v>487</v>
      </c>
      <c r="AB40" s="516">
        <v>1.5</v>
      </c>
      <c r="AC40" s="516">
        <f>AB40*1</f>
        <v>1.5</v>
      </c>
      <c r="AD40" s="516" t="s">
        <v>482</v>
      </c>
      <c r="AE40" s="516">
        <f>AB40*5</f>
        <v>7.5</v>
      </c>
      <c r="AF40" s="516">
        <f>AC40*4+AE40*4</f>
        <v>36</v>
      </c>
    </row>
    <row r="41" spans="2:32" ht="27.95" customHeight="1">
      <c r="B41" s="556" t="s">
        <v>486</v>
      </c>
      <c r="C41" s="555"/>
      <c r="D41" s="543" t="s">
        <v>485</v>
      </c>
      <c r="E41" s="544"/>
      <c r="F41" s="554">
        <v>5</v>
      </c>
      <c r="G41" s="543"/>
      <c r="H41" s="543"/>
      <c r="I41" s="543"/>
      <c r="J41" s="559"/>
      <c r="K41" s="559"/>
      <c r="L41" s="559"/>
      <c r="M41" s="548"/>
      <c r="N41" s="558"/>
      <c r="O41" s="543"/>
      <c r="P41" s="543"/>
      <c r="Q41" s="543"/>
      <c r="R41" s="543"/>
      <c r="S41" s="543"/>
      <c r="T41" s="543"/>
      <c r="U41" s="542"/>
      <c r="V41" s="541"/>
      <c r="W41" s="540" t="s">
        <v>29</v>
      </c>
      <c r="X41" s="557" t="s">
        <v>484</v>
      </c>
      <c r="Y41" s="523">
        <f>AB42</f>
        <v>0</v>
      </c>
      <c r="Z41" s="515"/>
      <c r="AA41" s="515" t="s">
        <v>483</v>
      </c>
      <c r="AB41" s="516">
        <v>2.5</v>
      </c>
      <c r="AC41" s="516"/>
      <c r="AD41" s="516">
        <f>AB41*5</f>
        <v>12.5</v>
      </c>
      <c r="AE41" s="516" t="s">
        <v>482</v>
      </c>
      <c r="AF41" s="516">
        <f>AD41*9</f>
        <v>112.5</v>
      </c>
    </row>
    <row r="42" spans="2:32" ht="27.95" customHeight="1">
      <c r="B42" s="556"/>
      <c r="C42" s="555"/>
      <c r="D42" s="543" t="s">
        <v>481</v>
      </c>
      <c r="E42" s="544"/>
      <c r="F42" s="554">
        <v>5</v>
      </c>
      <c r="G42" s="543"/>
      <c r="H42" s="544"/>
      <c r="I42" s="543"/>
      <c r="J42" s="547"/>
      <c r="K42" s="547"/>
      <c r="L42" s="547"/>
      <c r="M42" s="548"/>
      <c r="N42" s="543"/>
      <c r="O42" s="543"/>
      <c r="P42" s="543"/>
      <c r="Q42" s="544"/>
      <c r="R42" s="543"/>
      <c r="S42" s="543"/>
      <c r="T42" s="543"/>
      <c r="U42" s="542"/>
      <c r="V42" s="541"/>
      <c r="W42" s="525" t="s">
        <v>480</v>
      </c>
      <c r="X42" s="553" t="s">
        <v>479</v>
      </c>
      <c r="Y42" s="523">
        <v>0</v>
      </c>
      <c r="Z42" s="522"/>
      <c r="AA42" s="515" t="s">
        <v>478</v>
      </c>
      <c r="AE42" s="515">
        <f>AB42*15</f>
        <v>0</v>
      </c>
    </row>
    <row r="43" spans="2:32" ht="27.95" customHeight="1">
      <c r="B43" s="552" t="s">
        <v>477</v>
      </c>
      <c r="C43" s="551"/>
      <c r="D43" s="550"/>
      <c r="E43" s="548"/>
      <c r="F43" s="548"/>
      <c r="G43" s="549"/>
      <c r="H43" s="548"/>
      <c r="I43" s="548"/>
      <c r="J43" s="547"/>
      <c r="K43" s="543"/>
      <c r="L43" s="547"/>
      <c r="M43" s="545"/>
      <c r="N43" s="546"/>
      <c r="O43" s="545"/>
      <c r="P43" s="543"/>
      <c r="Q43" s="544"/>
      <c r="R43" s="543"/>
      <c r="S43" s="543"/>
      <c r="T43" s="543"/>
      <c r="U43" s="542"/>
      <c r="V43" s="541"/>
      <c r="W43" s="540" t="s">
        <v>164</v>
      </c>
      <c r="X43" s="539"/>
      <c r="Y43" s="523"/>
      <c r="Z43" s="515"/>
      <c r="AC43" s="515">
        <f>SUM(AC38:AC42)</f>
        <v>29.599999999999998</v>
      </c>
      <c r="AD43" s="515">
        <f>SUM(AD38:AD42)</f>
        <v>24</v>
      </c>
      <c r="AE43" s="515">
        <f>SUM(AE38:AE42)</f>
        <v>97.5</v>
      </c>
      <c r="AF43" s="515">
        <f>AC43*4+AD43*9+AE43*4</f>
        <v>724.4</v>
      </c>
    </row>
    <row r="44" spans="2:32" ht="27.95" customHeight="1" thickBot="1">
      <c r="B44" s="538"/>
      <c r="C44" s="522"/>
      <c r="D44" s="537"/>
      <c r="E44" s="536"/>
      <c r="F44" s="535"/>
      <c r="G44" s="534"/>
      <c r="H44" s="528"/>
      <c r="I44" s="527"/>
      <c r="J44" s="532"/>
      <c r="K44" s="533"/>
      <c r="L44" s="532"/>
      <c r="M44" s="531"/>
      <c r="N44" s="530"/>
      <c r="O44" s="529"/>
      <c r="P44" s="527"/>
      <c r="Q44" s="528"/>
      <c r="R44" s="527"/>
      <c r="S44" s="527"/>
      <c r="T44" s="528"/>
      <c r="U44" s="527"/>
      <c r="V44" s="526"/>
      <c r="W44" s="525" t="s">
        <v>476</v>
      </c>
      <c r="X44" s="524"/>
      <c r="Y44" s="523"/>
      <c r="Z44" s="522"/>
      <c r="AC44" s="521">
        <f>AC43*4/AF43</f>
        <v>0.16344561016013251</v>
      </c>
      <c r="AD44" s="521">
        <f>AD43*9/AF43</f>
        <v>0.29817780231916069</v>
      </c>
      <c r="AE44" s="521">
        <f>AE43*4/AF43</f>
        <v>0.53837658752070683</v>
      </c>
    </row>
    <row r="45" spans="2:32">
      <c r="V45" s="520"/>
    </row>
    <row r="46" spans="2:32">
      <c r="V46" s="520"/>
    </row>
    <row r="47" spans="2:32">
      <c r="V47" s="520"/>
    </row>
    <row r="48" spans="2:32">
      <c r="V48" s="520"/>
    </row>
    <row r="49" spans="22:22">
      <c r="V49" s="520"/>
    </row>
    <row r="50" spans="22:22">
      <c r="V50" s="520"/>
    </row>
  </sheetData>
  <mergeCells count="13">
    <mergeCell ref="V5:V44"/>
    <mergeCell ref="B1:Y1"/>
    <mergeCell ref="B2:G2"/>
    <mergeCell ref="C5:C10"/>
    <mergeCell ref="B9:B10"/>
    <mergeCell ref="C13:C18"/>
    <mergeCell ref="B17:B18"/>
    <mergeCell ref="B25:B26"/>
    <mergeCell ref="B33:B34"/>
    <mergeCell ref="C37:C42"/>
    <mergeCell ref="B41:B42"/>
    <mergeCell ref="C29:C34"/>
    <mergeCell ref="C21:C26"/>
  </mergeCells>
  <phoneticPr fontId="3" type="noConversion"/>
  <pageMargins left="1.1599999999999999" right="0.17" top="0.18" bottom="0.17" header="0.5" footer="0.23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49"/>
  <sheetViews>
    <sheetView zoomScale="60" zoomScaleNormal="60" workbookViewId="0">
      <selection activeCell="J45" sqref="J45:Y45"/>
    </sheetView>
  </sheetViews>
  <sheetFormatPr defaultRowHeight="20.25"/>
  <cols>
    <col min="1" max="1" width="2.140625" style="514" customWidth="1"/>
    <col min="2" max="2" width="5.5703125" style="519" customWidth="1"/>
    <col min="3" max="3" width="0" style="514" hidden="1" customWidth="1"/>
    <col min="4" max="4" width="21.28515625" style="514" customWidth="1"/>
    <col min="5" max="5" width="6.42578125" style="518" customWidth="1"/>
    <col min="6" max="6" width="11" style="514" customWidth="1"/>
    <col min="7" max="7" width="21.28515625" style="514" customWidth="1"/>
    <col min="8" max="8" width="6.42578125" style="518" customWidth="1"/>
    <col min="9" max="9" width="11" style="514" customWidth="1"/>
    <col min="10" max="10" width="21.28515625" style="514" customWidth="1"/>
    <col min="11" max="11" width="6.42578125" style="518" customWidth="1"/>
    <col min="12" max="12" width="11" style="514" customWidth="1"/>
    <col min="13" max="13" width="21.28515625" style="514" customWidth="1"/>
    <col min="14" max="14" width="6.42578125" style="518" customWidth="1"/>
    <col min="15" max="15" width="11" style="514" customWidth="1"/>
    <col min="16" max="16" width="21.28515625" style="514" customWidth="1"/>
    <col min="17" max="17" width="6.42578125" style="518" customWidth="1"/>
    <col min="18" max="18" width="11" style="514" customWidth="1"/>
    <col min="19" max="19" width="21.28515625" style="514" customWidth="1"/>
    <col min="20" max="20" width="6.42578125" style="518" customWidth="1"/>
    <col min="21" max="21" width="11" style="514" customWidth="1"/>
    <col min="22" max="22" width="13.85546875" style="517" customWidth="1"/>
    <col min="23" max="23" width="13.42578125" style="135" customWidth="1"/>
    <col min="24" max="24" width="12.85546875" style="263" customWidth="1"/>
    <col min="25" max="25" width="7.5703125" style="137" customWidth="1"/>
    <col min="26" max="26" width="7.5703125" style="514" customWidth="1"/>
    <col min="27" max="27" width="6.85546875" style="515" hidden="1" customWidth="1"/>
    <col min="28" max="28" width="6.28515625" style="516" hidden="1" customWidth="1"/>
    <col min="29" max="29" width="8.85546875" style="515" hidden="1" customWidth="1"/>
    <col min="30" max="30" width="9.140625" style="515" hidden="1" customWidth="1"/>
    <col min="31" max="31" width="9" style="515" hidden="1" customWidth="1"/>
    <col min="32" max="32" width="8.5703125" style="515" hidden="1" customWidth="1"/>
    <col min="33" max="16384" width="9.140625" style="514"/>
  </cols>
  <sheetData>
    <row r="1" spans="2:32" s="515" customFormat="1" ht="38.25">
      <c r="B1" s="676" t="s">
        <v>625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69"/>
      <c r="AB1" s="516"/>
    </row>
    <row r="2" spans="2:32" s="515" customFormat="1" ht="9.75" customHeight="1">
      <c r="B2" s="675"/>
      <c r="C2" s="674"/>
      <c r="D2" s="674"/>
      <c r="E2" s="674"/>
      <c r="F2" s="674"/>
      <c r="G2" s="674"/>
      <c r="H2" s="673"/>
      <c r="I2" s="669"/>
      <c r="J2" s="669"/>
      <c r="K2" s="673"/>
      <c r="L2" s="669"/>
      <c r="M2" s="669"/>
      <c r="N2" s="673"/>
      <c r="O2" s="669"/>
      <c r="P2" s="669"/>
      <c r="Q2" s="673"/>
      <c r="R2" s="669"/>
      <c r="S2" s="669"/>
      <c r="T2" s="673"/>
      <c r="U2" s="669"/>
      <c r="V2" s="672"/>
      <c r="W2" s="670"/>
      <c r="X2" s="671"/>
      <c r="Y2" s="670"/>
      <c r="Z2" s="669"/>
      <c r="AB2" s="516"/>
    </row>
    <row r="3" spans="2:32" s="515" customFormat="1" ht="31.5" customHeight="1" thickBot="1">
      <c r="B3" s="668" t="s">
        <v>570</v>
      </c>
      <c r="C3" s="717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T3" s="666"/>
      <c r="U3" s="666"/>
      <c r="V3" s="665"/>
      <c r="W3" s="664"/>
      <c r="X3" s="663"/>
      <c r="Y3" s="662"/>
      <c r="Z3" s="522"/>
      <c r="AB3" s="516"/>
    </row>
    <row r="4" spans="2:32" s="651" customFormat="1" ht="43.5">
      <c r="B4" s="661" t="s">
        <v>130</v>
      </c>
      <c r="C4" s="660" t="s">
        <v>131</v>
      </c>
      <c r="D4" s="657" t="s">
        <v>132</v>
      </c>
      <c r="E4" s="658" t="s">
        <v>568</v>
      </c>
      <c r="F4" s="657"/>
      <c r="G4" s="657" t="s">
        <v>135</v>
      </c>
      <c r="H4" s="658" t="s">
        <v>568</v>
      </c>
      <c r="I4" s="657"/>
      <c r="J4" s="657" t="s">
        <v>136</v>
      </c>
      <c r="K4" s="658" t="s">
        <v>568</v>
      </c>
      <c r="L4" s="716"/>
      <c r="M4" s="657" t="s">
        <v>136</v>
      </c>
      <c r="N4" s="658" t="s">
        <v>568</v>
      </c>
      <c r="O4" s="657"/>
      <c r="P4" s="657" t="s">
        <v>136</v>
      </c>
      <c r="Q4" s="658" t="s">
        <v>568</v>
      </c>
      <c r="R4" s="657"/>
      <c r="S4" s="659" t="s">
        <v>137</v>
      </c>
      <c r="T4" s="658" t="s">
        <v>568</v>
      </c>
      <c r="U4" s="657"/>
      <c r="V4" s="656" t="s">
        <v>567</v>
      </c>
      <c r="W4" s="655" t="s">
        <v>138</v>
      </c>
      <c r="X4" s="654" t="s">
        <v>565</v>
      </c>
      <c r="Y4" s="653" t="s">
        <v>564</v>
      </c>
      <c r="Z4" s="652"/>
      <c r="AA4" s="569"/>
      <c r="AB4" s="516"/>
      <c r="AC4" s="515"/>
      <c r="AD4" s="515"/>
      <c r="AE4" s="515"/>
      <c r="AF4" s="515"/>
    </row>
    <row r="5" spans="2:32" s="2" customFormat="1" ht="65.099999999999994" customHeight="1">
      <c r="B5" s="591">
        <v>12</v>
      </c>
      <c r="C5" s="590"/>
      <c r="D5" s="580" t="str">
        <f>國華12月菜單!A12</f>
        <v>香Q米飯</v>
      </c>
      <c r="E5" s="580" t="s">
        <v>513</v>
      </c>
      <c r="F5" s="650" t="s">
        <v>563</v>
      </c>
      <c r="G5" s="580" t="str">
        <f>國華12月菜單!A13</f>
        <v>甜椒肉片</v>
      </c>
      <c r="H5" s="580" t="s">
        <v>511</v>
      </c>
      <c r="I5" s="650" t="s">
        <v>563</v>
      </c>
      <c r="J5" s="580" t="str">
        <f>國華12月菜單!A14</f>
        <v xml:space="preserve">  鮮汁餃子(冷)</v>
      </c>
      <c r="K5" s="580" t="s">
        <v>511</v>
      </c>
      <c r="L5" s="650" t="s">
        <v>563</v>
      </c>
      <c r="M5" s="580" t="str">
        <f>國華12月菜單!A15</f>
        <v xml:space="preserve">人參小魚蛋(海) </v>
      </c>
      <c r="N5" s="580" t="s">
        <v>511</v>
      </c>
      <c r="O5" s="650" t="s">
        <v>563</v>
      </c>
      <c r="P5" s="580" t="str">
        <f>國華12月菜單!A16</f>
        <v>深色蔬菜</v>
      </c>
      <c r="Q5" s="580" t="s">
        <v>512</v>
      </c>
      <c r="R5" s="650" t="s">
        <v>563</v>
      </c>
      <c r="S5" s="580" t="str">
        <f>國華12月菜單!A17</f>
        <v>藥膳補湯</v>
      </c>
      <c r="T5" s="715" t="s">
        <v>511</v>
      </c>
      <c r="U5" s="650" t="s">
        <v>563</v>
      </c>
      <c r="V5" s="649" t="s">
        <v>562</v>
      </c>
      <c r="W5" s="579" t="s">
        <v>28</v>
      </c>
      <c r="X5" s="647" t="s">
        <v>510</v>
      </c>
      <c r="Y5" s="714">
        <v>5.6</v>
      </c>
      <c r="Z5" s="515"/>
      <c r="AA5" s="515"/>
      <c r="AB5" s="516"/>
      <c r="AC5" s="515" t="s">
        <v>509</v>
      </c>
      <c r="AD5" s="515" t="s">
        <v>508</v>
      </c>
      <c r="AE5" s="515" t="s">
        <v>507</v>
      </c>
      <c r="AF5" s="515" t="s">
        <v>506</v>
      </c>
    </row>
    <row r="6" spans="2:32" ht="27.95" customHeight="1">
      <c r="B6" s="561" t="s">
        <v>147</v>
      </c>
      <c r="C6" s="590"/>
      <c r="D6" s="543" t="s">
        <v>533</v>
      </c>
      <c r="E6" s="543"/>
      <c r="F6" s="543">
        <v>100</v>
      </c>
      <c r="G6" s="543" t="s">
        <v>624</v>
      </c>
      <c r="H6" s="543"/>
      <c r="I6" s="543">
        <v>10</v>
      </c>
      <c r="J6" s="554" t="s">
        <v>623</v>
      </c>
      <c r="K6" s="566" t="s">
        <v>622</v>
      </c>
      <c r="L6" s="567">
        <v>34</v>
      </c>
      <c r="M6" s="636" t="s">
        <v>481</v>
      </c>
      <c r="N6" s="636"/>
      <c r="O6" s="636">
        <v>35</v>
      </c>
      <c r="P6" s="543" t="s">
        <v>342</v>
      </c>
      <c r="Q6" s="543"/>
      <c r="R6" s="543">
        <v>100</v>
      </c>
      <c r="S6" s="568" t="s">
        <v>557</v>
      </c>
      <c r="T6" s="545"/>
      <c r="U6" s="545">
        <v>35</v>
      </c>
      <c r="V6" s="541"/>
      <c r="W6" s="525" t="s">
        <v>621</v>
      </c>
      <c r="X6" s="646" t="s">
        <v>498</v>
      </c>
      <c r="Y6" s="713">
        <v>2.4</v>
      </c>
      <c r="Z6" s="522"/>
      <c r="AA6" s="569" t="s">
        <v>497</v>
      </c>
      <c r="AB6" s="516">
        <v>6</v>
      </c>
      <c r="AC6" s="516">
        <f>AB6*2</f>
        <v>12</v>
      </c>
      <c r="AD6" s="516"/>
      <c r="AE6" s="516">
        <f>AB6*15</f>
        <v>90</v>
      </c>
      <c r="AF6" s="516">
        <f>AC6*4+AE6*4</f>
        <v>408</v>
      </c>
    </row>
    <row r="7" spans="2:32" ht="27.95" customHeight="1">
      <c r="B7" s="561">
        <v>7</v>
      </c>
      <c r="C7" s="590"/>
      <c r="D7" s="543"/>
      <c r="E7" s="543"/>
      <c r="F7" s="543"/>
      <c r="G7" s="543" t="s">
        <v>620</v>
      </c>
      <c r="H7" s="543"/>
      <c r="I7" s="543">
        <v>50</v>
      </c>
      <c r="J7" s="543"/>
      <c r="K7" s="543"/>
      <c r="L7" s="543"/>
      <c r="M7" s="636" t="s">
        <v>523</v>
      </c>
      <c r="N7" s="636"/>
      <c r="O7" s="636">
        <v>20</v>
      </c>
      <c r="P7" s="543"/>
      <c r="Q7" s="543"/>
      <c r="R7" s="543"/>
      <c r="S7" s="568" t="s">
        <v>619</v>
      </c>
      <c r="T7" s="545"/>
      <c r="U7" s="545">
        <v>2</v>
      </c>
      <c r="V7" s="541"/>
      <c r="W7" s="540" t="s">
        <v>27</v>
      </c>
      <c r="X7" s="645" t="s">
        <v>492</v>
      </c>
      <c r="Y7" s="701">
        <v>2</v>
      </c>
      <c r="Z7" s="515"/>
      <c r="AA7" s="564" t="s">
        <v>491</v>
      </c>
      <c r="AB7" s="516">
        <v>2</v>
      </c>
      <c r="AC7" s="563">
        <f>AB7*7</f>
        <v>14</v>
      </c>
      <c r="AD7" s="516">
        <f>AB7*5</f>
        <v>10</v>
      </c>
      <c r="AE7" s="516" t="s">
        <v>482</v>
      </c>
      <c r="AF7" s="562">
        <f>AC7*4+AD7*9</f>
        <v>146</v>
      </c>
    </row>
    <row r="8" spans="2:32" ht="27.95" customHeight="1">
      <c r="B8" s="561" t="s">
        <v>154</v>
      </c>
      <c r="C8" s="590"/>
      <c r="D8" s="543"/>
      <c r="E8" s="543"/>
      <c r="F8" s="543"/>
      <c r="G8" s="543" t="s">
        <v>618</v>
      </c>
      <c r="H8" s="544"/>
      <c r="I8" s="543">
        <v>5</v>
      </c>
      <c r="J8" s="543"/>
      <c r="K8" s="543"/>
      <c r="L8" s="543"/>
      <c r="M8" s="543" t="s">
        <v>576</v>
      </c>
      <c r="N8" s="566" t="s">
        <v>575</v>
      </c>
      <c r="O8" s="543">
        <v>7</v>
      </c>
      <c r="P8" s="543"/>
      <c r="Q8" s="544"/>
      <c r="R8" s="543"/>
      <c r="S8" s="547" t="s">
        <v>617</v>
      </c>
      <c r="T8" s="543"/>
      <c r="U8" s="543">
        <v>0.05</v>
      </c>
      <c r="V8" s="541"/>
      <c r="W8" s="525" t="s">
        <v>616</v>
      </c>
      <c r="X8" s="645" t="s">
        <v>488</v>
      </c>
      <c r="Y8" s="701">
        <v>2.2999999999999998</v>
      </c>
      <c r="Z8" s="522"/>
      <c r="AA8" s="515" t="s">
        <v>487</v>
      </c>
      <c r="AB8" s="516">
        <v>1.7</v>
      </c>
      <c r="AC8" s="516">
        <f>AB8*1</f>
        <v>1.7</v>
      </c>
      <c r="AD8" s="516" t="s">
        <v>482</v>
      </c>
      <c r="AE8" s="516">
        <f>AB8*5</f>
        <v>8.5</v>
      </c>
      <c r="AF8" s="516">
        <f>AC8*4+AE8*4</f>
        <v>40.799999999999997</v>
      </c>
    </row>
    <row r="9" spans="2:32" ht="27.95" customHeight="1">
      <c r="B9" s="556" t="s">
        <v>560</v>
      </c>
      <c r="C9" s="590"/>
      <c r="D9" s="543"/>
      <c r="E9" s="543"/>
      <c r="F9" s="543"/>
      <c r="G9" s="548"/>
      <c r="H9" s="544"/>
      <c r="I9" s="543"/>
      <c r="J9" s="543"/>
      <c r="K9" s="544"/>
      <c r="L9" s="543"/>
      <c r="M9" s="543"/>
      <c r="N9" s="543"/>
      <c r="O9" s="543"/>
      <c r="P9" s="543"/>
      <c r="Q9" s="544"/>
      <c r="R9" s="543"/>
      <c r="S9" s="548"/>
      <c r="T9" s="594"/>
      <c r="U9" s="593"/>
      <c r="V9" s="541"/>
      <c r="W9" s="540" t="s">
        <v>29</v>
      </c>
      <c r="X9" s="645" t="s">
        <v>484</v>
      </c>
      <c r="Y9" s="701">
        <v>0</v>
      </c>
      <c r="Z9" s="515"/>
      <c r="AA9" s="515" t="s">
        <v>483</v>
      </c>
      <c r="AB9" s="516">
        <v>2.5</v>
      </c>
      <c r="AC9" s="516"/>
      <c r="AD9" s="516">
        <f>AB9*5</f>
        <v>12.5</v>
      </c>
      <c r="AE9" s="516" t="s">
        <v>482</v>
      </c>
      <c r="AF9" s="516">
        <f>AD9*9</f>
        <v>112.5</v>
      </c>
    </row>
    <row r="10" spans="2:32" ht="27.95" customHeight="1">
      <c r="B10" s="556"/>
      <c r="C10" s="590"/>
      <c r="D10" s="543"/>
      <c r="E10" s="544"/>
      <c r="F10" s="543"/>
      <c r="G10" s="593"/>
      <c r="H10" s="594"/>
      <c r="I10" s="593"/>
      <c r="J10" s="627"/>
      <c r="K10" s="644"/>
      <c r="L10" s="643"/>
      <c r="M10" s="543"/>
      <c r="N10" s="601"/>
      <c r="O10" s="543"/>
      <c r="P10" s="593"/>
      <c r="Q10" s="594"/>
      <c r="R10" s="593"/>
      <c r="S10" s="599"/>
      <c r="T10" s="545"/>
      <c r="U10" s="545"/>
      <c r="V10" s="541"/>
      <c r="W10" s="525" t="s">
        <v>615</v>
      </c>
      <c r="X10" s="642" t="s">
        <v>479</v>
      </c>
      <c r="Y10" s="707">
        <v>0</v>
      </c>
      <c r="Z10" s="522"/>
      <c r="AA10" s="515" t="s">
        <v>478</v>
      </c>
      <c r="AE10" s="515">
        <f>AB10*15</f>
        <v>0</v>
      </c>
    </row>
    <row r="11" spans="2:32" ht="27.95" customHeight="1">
      <c r="B11" s="552" t="s">
        <v>477</v>
      </c>
      <c r="C11" s="598"/>
      <c r="D11" s="543"/>
      <c r="E11" s="544"/>
      <c r="F11" s="543"/>
      <c r="G11" s="543"/>
      <c r="H11" s="544"/>
      <c r="I11" s="543"/>
      <c r="J11" s="543"/>
      <c r="K11" s="544"/>
      <c r="L11" s="543"/>
      <c r="M11" s="543"/>
      <c r="N11" s="601"/>
      <c r="O11" s="543"/>
      <c r="P11" s="543"/>
      <c r="Q11" s="544"/>
      <c r="R11" s="543"/>
      <c r="S11" s="712"/>
      <c r="T11" s="635"/>
      <c r="U11" s="567"/>
      <c r="V11" s="541"/>
      <c r="W11" s="540" t="s">
        <v>164</v>
      </c>
      <c r="X11" s="640"/>
      <c r="Y11" s="701"/>
      <c r="Z11" s="515"/>
      <c r="AC11" s="515">
        <f>SUM(AC6:AC10)</f>
        <v>27.7</v>
      </c>
      <c r="AD11" s="515">
        <f>SUM(AD6:AD10)</f>
        <v>22.5</v>
      </c>
      <c r="AE11" s="515">
        <f>SUM(AE6:AE10)</f>
        <v>98.5</v>
      </c>
      <c r="AF11" s="515">
        <f>AC11*4+AD11*9+AE11*4</f>
        <v>707.3</v>
      </c>
    </row>
    <row r="12" spans="2:32" ht="27.95" customHeight="1">
      <c r="B12" s="596"/>
      <c r="C12" s="595"/>
      <c r="D12" s="594"/>
      <c r="E12" s="594"/>
      <c r="F12" s="593"/>
      <c r="G12" s="593"/>
      <c r="H12" s="636"/>
      <c r="I12" s="593"/>
      <c r="J12" s="593"/>
      <c r="K12" s="594"/>
      <c r="L12" s="593"/>
      <c r="M12" s="593"/>
      <c r="N12" s="594"/>
      <c r="O12" s="593"/>
      <c r="P12" s="593"/>
      <c r="Q12" s="594"/>
      <c r="R12" s="593"/>
      <c r="S12" s="711"/>
      <c r="T12" s="710"/>
      <c r="U12" s="709"/>
      <c r="V12" s="541"/>
      <c r="W12" s="525" t="s">
        <v>614</v>
      </c>
      <c r="X12" s="704"/>
      <c r="Y12" s="707"/>
      <c r="Z12" s="522"/>
      <c r="AC12" s="521">
        <f>AC11*4/AF11</f>
        <v>0.1566520571186201</v>
      </c>
      <c r="AD12" s="521">
        <f>AD11*9/AF11</f>
        <v>0.28630001413827233</v>
      </c>
      <c r="AE12" s="521">
        <f>AE11*4/AF11</f>
        <v>0.5570479287431076</v>
      </c>
    </row>
    <row r="13" spans="2:32" s="2" customFormat="1" ht="27.95" customHeight="1">
      <c r="B13" s="591">
        <v>12</v>
      </c>
      <c r="C13" s="590"/>
      <c r="D13" s="580" t="str">
        <f>國華12月菜單!E12</f>
        <v>蕎麥小米飯</v>
      </c>
      <c r="E13" s="580" t="s">
        <v>513</v>
      </c>
      <c r="F13" s="580"/>
      <c r="G13" s="580" t="str">
        <f>國華12月菜單!E13</f>
        <v xml:space="preserve"> 芝麻鳳翅 </v>
      </c>
      <c r="H13" s="580" t="s">
        <v>543</v>
      </c>
      <c r="I13" s="580"/>
      <c r="J13" s="580" t="str">
        <f>國華12月菜單!E14</f>
        <v xml:space="preserve">   海鮮蔬滑肉(海)  </v>
      </c>
      <c r="K13" s="580" t="s">
        <v>511</v>
      </c>
      <c r="L13" s="580"/>
      <c r="M13" s="580" t="str">
        <f>國華12月菜單!E15</f>
        <v xml:space="preserve"> 豆瓣豆腐(豆)+香酥南瓜(炸)</v>
      </c>
      <c r="N13" s="580" t="s">
        <v>511</v>
      </c>
      <c r="O13" s="580"/>
      <c r="P13" s="580" t="str">
        <f>國華12月菜單!E16</f>
        <v>淺色蔬菜</v>
      </c>
      <c r="Q13" s="580" t="s">
        <v>512</v>
      </c>
      <c r="R13" s="580"/>
      <c r="S13" s="580" t="str">
        <f>國華12月菜單!E17</f>
        <v>海芽玉米湯</v>
      </c>
      <c r="T13" s="708" t="s">
        <v>511</v>
      </c>
      <c r="U13" s="580"/>
      <c r="V13" s="541"/>
      <c r="W13" s="579" t="s">
        <v>28</v>
      </c>
      <c r="X13" s="647" t="s">
        <v>510</v>
      </c>
      <c r="Y13" s="702">
        <v>5.4</v>
      </c>
      <c r="Z13" s="515"/>
      <c r="AA13" s="515"/>
      <c r="AB13" s="516"/>
      <c r="AC13" s="515" t="s">
        <v>509</v>
      </c>
      <c r="AD13" s="515" t="s">
        <v>508</v>
      </c>
      <c r="AE13" s="515" t="s">
        <v>507</v>
      </c>
      <c r="AF13" s="515" t="s">
        <v>506</v>
      </c>
    </row>
    <row r="14" spans="2:32" ht="27.95" customHeight="1">
      <c r="B14" s="561" t="s">
        <v>147</v>
      </c>
      <c r="C14" s="590"/>
      <c r="D14" s="543" t="s">
        <v>533</v>
      </c>
      <c r="E14" s="543"/>
      <c r="F14" s="543">
        <v>66</v>
      </c>
      <c r="G14" s="543" t="s">
        <v>542</v>
      </c>
      <c r="H14" s="543"/>
      <c r="I14" s="543">
        <v>60</v>
      </c>
      <c r="J14" s="543" t="s">
        <v>540</v>
      </c>
      <c r="K14" s="543"/>
      <c r="L14" s="543">
        <v>45</v>
      </c>
      <c r="M14" s="543" t="s">
        <v>531</v>
      </c>
      <c r="N14" s="543" t="s">
        <v>530</v>
      </c>
      <c r="O14" s="543">
        <v>50</v>
      </c>
      <c r="P14" s="543" t="s">
        <v>343</v>
      </c>
      <c r="Q14" s="543"/>
      <c r="R14" s="543">
        <v>100</v>
      </c>
      <c r="S14" s="568" t="s">
        <v>613</v>
      </c>
      <c r="T14" s="543"/>
      <c r="U14" s="568">
        <v>1</v>
      </c>
      <c r="V14" s="541"/>
      <c r="W14" s="525" t="s">
        <v>601</v>
      </c>
      <c r="X14" s="646" t="s">
        <v>498</v>
      </c>
      <c r="Y14" s="701">
        <v>2.6</v>
      </c>
      <c r="Z14" s="522"/>
      <c r="AA14" s="569" t="s">
        <v>497</v>
      </c>
      <c r="AB14" s="516">
        <v>6.2</v>
      </c>
      <c r="AC14" s="516">
        <f>AB14*2</f>
        <v>12.4</v>
      </c>
      <c r="AD14" s="516"/>
      <c r="AE14" s="516">
        <f>AB14*15</f>
        <v>93</v>
      </c>
      <c r="AF14" s="516">
        <f>AC14*4+AE14*4</f>
        <v>421.6</v>
      </c>
    </row>
    <row r="15" spans="2:32" ht="27.95" customHeight="1">
      <c r="B15" s="561">
        <v>8</v>
      </c>
      <c r="C15" s="590"/>
      <c r="D15" s="543" t="s">
        <v>612</v>
      </c>
      <c r="E15" s="543"/>
      <c r="F15" s="543">
        <v>20</v>
      </c>
      <c r="G15" s="543" t="s">
        <v>611</v>
      </c>
      <c r="H15" s="543"/>
      <c r="I15" s="543">
        <v>0.2</v>
      </c>
      <c r="J15" s="543" t="s">
        <v>610</v>
      </c>
      <c r="K15" s="543" t="s">
        <v>575</v>
      </c>
      <c r="L15" s="543">
        <v>15</v>
      </c>
      <c r="M15" s="543" t="s">
        <v>529</v>
      </c>
      <c r="N15" s="543"/>
      <c r="O15" s="543">
        <v>3</v>
      </c>
      <c r="P15" s="543"/>
      <c r="Q15" s="543"/>
      <c r="R15" s="543"/>
      <c r="S15" s="568" t="s">
        <v>529</v>
      </c>
      <c r="T15" s="568"/>
      <c r="U15" s="568">
        <v>7</v>
      </c>
      <c r="V15" s="541"/>
      <c r="W15" s="540" t="s">
        <v>27</v>
      </c>
      <c r="X15" s="645" t="s">
        <v>492</v>
      </c>
      <c r="Y15" s="701">
        <v>2</v>
      </c>
      <c r="Z15" s="515"/>
      <c r="AA15" s="564" t="s">
        <v>491</v>
      </c>
      <c r="AB15" s="516">
        <v>2.1</v>
      </c>
      <c r="AC15" s="563">
        <f>AB15*7</f>
        <v>14.700000000000001</v>
      </c>
      <c r="AD15" s="516">
        <f>AB15*5</f>
        <v>10.5</v>
      </c>
      <c r="AE15" s="516" t="s">
        <v>482</v>
      </c>
      <c r="AF15" s="562">
        <f>AC15*4+AD15*9</f>
        <v>153.30000000000001</v>
      </c>
    </row>
    <row r="16" spans="2:32" ht="27.95" customHeight="1">
      <c r="B16" s="561" t="s">
        <v>154</v>
      </c>
      <c r="C16" s="590"/>
      <c r="D16" s="543" t="s">
        <v>609</v>
      </c>
      <c r="E16" s="544"/>
      <c r="F16" s="543">
        <v>14</v>
      </c>
      <c r="G16" s="543"/>
      <c r="H16" s="544"/>
      <c r="I16" s="543"/>
      <c r="J16" s="547" t="s">
        <v>481</v>
      </c>
      <c r="K16" s="547"/>
      <c r="L16" s="547">
        <v>5</v>
      </c>
      <c r="M16" s="543" t="s">
        <v>496</v>
      </c>
      <c r="N16" s="544"/>
      <c r="O16" s="543">
        <v>5</v>
      </c>
      <c r="P16" s="543"/>
      <c r="Q16" s="544"/>
      <c r="R16" s="543"/>
      <c r="S16" s="699" t="s">
        <v>591</v>
      </c>
      <c r="T16" s="602"/>
      <c r="U16" s="547">
        <v>0.1</v>
      </c>
      <c r="V16" s="541"/>
      <c r="W16" s="525" t="s">
        <v>551</v>
      </c>
      <c r="X16" s="645" t="s">
        <v>488</v>
      </c>
      <c r="Y16" s="701">
        <v>2.5</v>
      </c>
      <c r="Z16" s="522"/>
      <c r="AA16" s="515" t="s">
        <v>487</v>
      </c>
      <c r="AB16" s="516">
        <v>1.8</v>
      </c>
      <c r="AC16" s="516">
        <f>AB16*1</f>
        <v>1.8</v>
      </c>
      <c r="AD16" s="516" t="s">
        <v>482</v>
      </c>
      <c r="AE16" s="516">
        <f>AB16*5</f>
        <v>9</v>
      </c>
      <c r="AF16" s="516">
        <f>AC16*4+AE16*4</f>
        <v>43.2</v>
      </c>
    </row>
    <row r="17" spans="2:32" ht="27.95" customHeight="1">
      <c r="B17" s="556" t="s">
        <v>550</v>
      </c>
      <c r="C17" s="590"/>
      <c r="D17" s="543"/>
      <c r="E17" s="543"/>
      <c r="F17" s="543"/>
      <c r="G17" s="543"/>
      <c r="H17" s="544"/>
      <c r="I17" s="543"/>
      <c r="J17" s="547" t="s">
        <v>552</v>
      </c>
      <c r="K17" s="547"/>
      <c r="L17" s="547">
        <v>5</v>
      </c>
      <c r="M17" s="543"/>
      <c r="N17" s="544"/>
      <c r="O17" s="543"/>
      <c r="P17" s="543"/>
      <c r="Q17" s="544"/>
      <c r="R17" s="543"/>
      <c r="S17" s="548"/>
      <c r="T17" s="568"/>
      <c r="U17" s="568"/>
      <c r="V17" s="541"/>
      <c r="W17" s="540" t="s">
        <v>29</v>
      </c>
      <c r="X17" s="645" t="s">
        <v>484</v>
      </c>
      <c r="Y17" s="701">
        <v>0</v>
      </c>
      <c r="Z17" s="515"/>
      <c r="AA17" s="515" t="s">
        <v>483</v>
      </c>
      <c r="AB17" s="516">
        <v>2.5</v>
      </c>
      <c r="AC17" s="516"/>
      <c r="AD17" s="516">
        <f>AB17*5</f>
        <v>12.5</v>
      </c>
      <c r="AE17" s="516" t="s">
        <v>482</v>
      </c>
      <c r="AF17" s="516">
        <f>AD17*9</f>
        <v>112.5</v>
      </c>
    </row>
    <row r="18" spans="2:32" ht="27.95" customHeight="1">
      <c r="B18" s="556"/>
      <c r="C18" s="590"/>
      <c r="D18" s="543"/>
      <c r="E18" s="543"/>
      <c r="F18" s="543"/>
      <c r="G18" s="543"/>
      <c r="H18" s="544"/>
      <c r="I18" s="543"/>
      <c r="J18" s="547" t="s">
        <v>532</v>
      </c>
      <c r="K18" s="602"/>
      <c r="L18" s="547">
        <v>5</v>
      </c>
      <c r="M18" s="547" t="s">
        <v>608</v>
      </c>
      <c r="N18" s="543" t="s">
        <v>514</v>
      </c>
      <c r="O18" s="543">
        <v>20</v>
      </c>
      <c r="P18" s="543"/>
      <c r="Q18" s="544"/>
      <c r="R18" s="543"/>
      <c r="S18" s="600"/>
      <c r="T18" s="594"/>
      <c r="U18" s="593"/>
      <c r="V18" s="541"/>
      <c r="W18" s="525" t="s">
        <v>607</v>
      </c>
      <c r="X18" s="642" t="s">
        <v>479</v>
      </c>
      <c r="Y18" s="707">
        <v>0</v>
      </c>
      <c r="Z18" s="522"/>
      <c r="AA18" s="515" t="s">
        <v>478</v>
      </c>
      <c r="AB18" s="516">
        <v>1</v>
      </c>
      <c r="AE18" s="515">
        <f>AB18*15</f>
        <v>15</v>
      </c>
    </row>
    <row r="19" spans="2:32" ht="27.95" customHeight="1">
      <c r="B19" s="552" t="s">
        <v>477</v>
      </c>
      <c r="C19" s="598"/>
      <c r="D19" s="543"/>
      <c r="E19" s="544"/>
      <c r="F19" s="543"/>
      <c r="G19" s="554"/>
      <c r="H19" s="635"/>
      <c r="I19" s="567"/>
      <c r="J19" s="547" t="s">
        <v>490</v>
      </c>
      <c r="K19" s="602"/>
      <c r="L19" s="547">
        <v>10</v>
      </c>
      <c r="M19" s="597"/>
      <c r="N19" s="597"/>
      <c r="O19" s="597"/>
      <c r="P19" s="547"/>
      <c r="Q19" s="547"/>
      <c r="R19" s="547"/>
      <c r="S19" s="597"/>
      <c r="T19" s="558"/>
      <c r="U19" s="597"/>
      <c r="V19" s="541"/>
      <c r="W19" s="540" t="s">
        <v>164</v>
      </c>
      <c r="X19" s="640"/>
      <c r="Y19" s="701"/>
      <c r="Z19" s="515"/>
      <c r="AC19" s="515">
        <f>SUM(AC14:AC18)</f>
        <v>28.900000000000002</v>
      </c>
      <c r="AD19" s="515">
        <f>SUM(AD14:AD18)</f>
        <v>23</v>
      </c>
      <c r="AE19" s="515">
        <f>SUM(AE14:AE18)</f>
        <v>117</v>
      </c>
      <c r="AF19" s="515">
        <f>AC19*4+AD19*9+AE19*4</f>
        <v>790.6</v>
      </c>
    </row>
    <row r="20" spans="2:32" ht="27.95" customHeight="1">
      <c r="B20" s="596"/>
      <c r="C20" s="595"/>
      <c r="D20" s="594"/>
      <c r="E20" s="594"/>
      <c r="F20" s="593"/>
      <c r="G20" s="593"/>
      <c r="H20" s="594"/>
      <c r="I20" s="593"/>
      <c r="J20" s="593"/>
      <c r="K20" s="594"/>
      <c r="L20" s="593"/>
      <c r="M20" s="593"/>
      <c r="N20" s="594"/>
      <c r="O20" s="593"/>
      <c r="P20" s="593"/>
      <c r="Q20" s="594"/>
      <c r="R20" s="593"/>
      <c r="S20" s="593"/>
      <c r="T20" s="594"/>
      <c r="U20" s="593"/>
      <c r="V20" s="541"/>
      <c r="W20" s="525" t="s">
        <v>606</v>
      </c>
      <c r="X20" s="638"/>
      <c r="Y20" s="707"/>
      <c r="Z20" s="522"/>
      <c r="AC20" s="521">
        <f>AC19*4/AF19</f>
        <v>0.14621806223121681</v>
      </c>
      <c r="AD20" s="521">
        <f>AD19*9/AF19</f>
        <v>0.26182646091576017</v>
      </c>
      <c r="AE20" s="521">
        <f>AE19*4/AF19</f>
        <v>0.59195547685302297</v>
      </c>
    </row>
    <row r="21" spans="2:32" s="2" customFormat="1" ht="27.95" customHeight="1">
      <c r="B21" s="633">
        <v>12</v>
      </c>
      <c r="C21" s="590"/>
      <c r="D21" s="580" t="str">
        <f>國華12月菜單!I12</f>
        <v>香Q米飯</v>
      </c>
      <c r="E21" s="580" t="s">
        <v>513</v>
      </c>
      <c r="F21" s="580"/>
      <c r="G21" s="580" t="str">
        <f>國華12月菜單!I13</f>
        <v xml:space="preserve"> 菲力嫩雞排</v>
      </c>
      <c r="H21" s="580" t="s">
        <v>605</v>
      </c>
      <c r="I21" s="580"/>
      <c r="J21" s="580" t="str">
        <f>國華12月菜單!I14</f>
        <v xml:space="preserve">   印度咖哩肉  </v>
      </c>
      <c r="K21" s="580" t="s">
        <v>511</v>
      </c>
      <c r="L21" s="580"/>
      <c r="M21" s="580" t="str">
        <f>國華12月菜單!I15</f>
        <v xml:space="preserve">脯丁炒蛋(醃)   </v>
      </c>
      <c r="N21" s="580" t="s">
        <v>512</v>
      </c>
      <c r="O21" s="580"/>
      <c r="P21" s="580" t="str">
        <f>國華12月菜單!I16</f>
        <v>深色蔬菜</v>
      </c>
      <c r="Q21" s="580" t="s">
        <v>512</v>
      </c>
      <c r="R21" s="580"/>
      <c r="S21" s="580" t="str">
        <f>國華12月菜單!I17</f>
        <v>白玉排骨湯</v>
      </c>
      <c r="T21" s="580" t="s">
        <v>511</v>
      </c>
      <c r="U21" s="580"/>
      <c r="V21" s="541"/>
      <c r="W21" s="579" t="s">
        <v>28</v>
      </c>
      <c r="X21" s="647" t="s">
        <v>510</v>
      </c>
      <c r="Y21" s="702">
        <v>5.5</v>
      </c>
      <c r="Z21" s="515"/>
      <c r="AA21" s="515"/>
      <c r="AB21" s="516"/>
      <c r="AC21" s="515" t="s">
        <v>509</v>
      </c>
      <c r="AD21" s="515" t="s">
        <v>508</v>
      </c>
      <c r="AE21" s="515" t="s">
        <v>507</v>
      </c>
      <c r="AF21" s="515" t="s">
        <v>506</v>
      </c>
    </row>
    <row r="22" spans="2:32" s="605" customFormat="1" ht="27.75" customHeight="1">
      <c r="B22" s="628" t="s">
        <v>147</v>
      </c>
      <c r="C22" s="590"/>
      <c r="D22" s="568" t="s">
        <v>533</v>
      </c>
      <c r="E22" s="568"/>
      <c r="F22" s="568">
        <v>100</v>
      </c>
      <c r="G22" s="543" t="s">
        <v>604</v>
      </c>
      <c r="H22" s="543"/>
      <c r="I22" s="543">
        <v>60</v>
      </c>
      <c r="J22" s="547" t="s">
        <v>603</v>
      </c>
      <c r="K22" s="547"/>
      <c r="L22" s="547">
        <v>45</v>
      </c>
      <c r="M22" s="636" t="s">
        <v>521</v>
      </c>
      <c r="N22" s="636"/>
      <c r="O22" s="636">
        <v>35</v>
      </c>
      <c r="P22" s="543" t="s">
        <v>342</v>
      </c>
      <c r="Q22" s="543"/>
      <c r="R22" s="543">
        <v>100</v>
      </c>
      <c r="S22" s="706" t="s">
        <v>602</v>
      </c>
      <c r="T22" s="543"/>
      <c r="U22" s="543">
        <v>35</v>
      </c>
      <c r="V22" s="541"/>
      <c r="W22" s="525" t="s">
        <v>601</v>
      </c>
      <c r="X22" s="646" t="s">
        <v>498</v>
      </c>
      <c r="Y22" s="701">
        <v>2.2999999999999998</v>
      </c>
      <c r="Z22" s="608"/>
      <c r="AA22" s="569" t="s">
        <v>497</v>
      </c>
      <c r="AB22" s="516">
        <v>6.2</v>
      </c>
      <c r="AC22" s="516">
        <f>AB22*2</f>
        <v>12.4</v>
      </c>
      <c r="AD22" s="516"/>
      <c r="AE22" s="516">
        <f>AB22*15</f>
        <v>93</v>
      </c>
      <c r="AF22" s="516">
        <f>AC22*4+AE22*4</f>
        <v>421.6</v>
      </c>
    </row>
    <row r="23" spans="2:32" s="605" customFormat="1" ht="27.95" customHeight="1">
      <c r="B23" s="628">
        <v>9</v>
      </c>
      <c r="C23" s="590"/>
      <c r="D23" s="568"/>
      <c r="E23" s="568"/>
      <c r="F23" s="568"/>
      <c r="G23" s="543"/>
      <c r="H23" s="543"/>
      <c r="I23" s="543"/>
      <c r="J23" s="547" t="s">
        <v>600</v>
      </c>
      <c r="K23" s="547"/>
      <c r="L23" s="547">
        <v>10</v>
      </c>
      <c r="M23" s="636" t="s">
        <v>523</v>
      </c>
      <c r="N23" s="636"/>
      <c r="O23" s="636">
        <v>20</v>
      </c>
      <c r="P23" s="543"/>
      <c r="Q23" s="543"/>
      <c r="R23" s="543"/>
      <c r="S23" s="543" t="s">
        <v>493</v>
      </c>
      <c r="T23" s="543"/>
      <c r="U23" s="543">
        <v>2</v>
      </c>
      <c r="V23" s="541"/>
      <c r="W23" s="540" t="s">
        <v>27</v>
      </c>
      <c r="X23" s="645" t="s">
        <v>492</v>
      </c>
      <c r="Y23" s="701">
        <v>1.9</v>
      </c>
      <c r="Z23" s="606"/>
      <c r="AA23" s="564" t="s">
        <v>491</v>
      </c>
      <c r="AB23" s="516">
        <v>2.2000000000000002</v>
      </c>
      <c r="AC23" s="563">
        <f>AB23*7</f>
        <v>15.400000000000002</v>
      </c>
      <c r="AD23" s="516">
        <f>AB23*5</f>
        <v>11</v>
      </c>
      <c r="AE23" s="516" t="s">
        <v>482</v>
      </c>
      <c r="AF23" s="562">
        <f>AC23*4+AD23*9</f>
        <v>160.60000000000002</v>
      </c>
    </row>
    <row r="24" spans="2:32" s="605" customFormat="1" ht="27.95" customHeight="1">
      <c r="B24" s="628" t="s">
        <v>154</v>
      </c>
      <c r="C24" s="590"/>
      <c r="D24" s="568"/>
      <c r="E24" s="601"/>
      <c r="F24" s="568"/>
      <c r="G24" s="543"/>
      <c r="H24" s="543"/>
      <c r="I24" s="543"/>
      <c r="J24" s="547" t="s">
        <v>481</v>
      </c>
      <c r="K24" s="602"/>
      <c r="L24" s="547">
        <v>10</v>
      </c>
      <c r="M24" s="636" t="s">
        <v>599</v>
      </c>
      <c r="N24" s="605" t="s">
        <v>592</v>
      </c>
      <c r="O24" s="636">
        <v>20</v>
      </c>
      <c r="P24" s="543"/>
      <c r="Q24" s="544"/>
      <c r="R24" s="543"/>
      <c r="S24" s="543"/>
      <c r="T24" s="543"/>
      <c r="U24" s="543"/>
      <c r="V24" s="541"/>
      <c r="W24" s="525" t="s">
        <v>577</v>
      </c>
      <c r="X24" s="645" t="s">
        <v>488</v>
      </c>
      <c r="Y24" s="701">
        <v>2.2999999999999998</v>
      </c>
      <c r="Z24" s="608"/>
      <c r="AA24" s="515" t="s">
        <v>487</v>
      </c>
      <c r="AB24" s="516">
        <v>1.6</v>
      </c>
      <c r="AC24" s="516">
        <f>AB24*1</f>
        <v>1.6</v>
      </c>
      <c r="AD24" s="516" t="s">
        <v>482</v>
      </c>
      <c r="AE24" s="516">
        <f>AB24*5</f>
        <v>8</v>
      </c>
      <c r="AF24" s="516">
        <f>AC24*4+AE24*4</f>
        <v>38.4</v>
      </c>
    </row>
    <row r="25" spans="2:32" s="605" customFormat="1" ht="27.95" customHeight="1">
      <c r="B25" s="619" t="s">
        <v>536</v>
      </c>
      <c r="C25" s="590"/>
      <c r="D25" s="593"/>
      <c r="E25" s="636"/>
      <c r="F25" s="593"/>
      <c r="G25" s="543"/>
      <c r="H25" s="544"/>
      <c r="I25" s="543"/>
      <c r="J25" s="547" t="s">
        <v>598</v>
      </c>
      <c r="K25" s="547"/>
      <c r="L25" s="547">
        <v>2</v>
      </c>
      <c r="M25" s="547"/>
      <c r="N25" s="602"/>
      <c r="O25" s="547"/>
      <c r="P25" s="543"/>
      <c r="Q25" s="544"/>
      <c r="R25" s="543"/>
      <c r="S25" s="568"/>
      <c r="T25" s="568"/>
      <c r="U25" s="568"/>
      <c r="V25" s="541"/>
      <c r="W25" s="540" t="s">
        <v>29</v>
      </c>
      <c r="X25" s="645" t="s">
        <v>484</v>
      </c>
      <c r="Y25" s="701">
        <f>AB26</f>
        <v>0</v>
      </c>
      <c r="Z25" s="606"/>
      <c r="AA25" s="515" t="s">
        <v>483</v>
      </c>
      <c r="AB25" s="516">
        <v>2.5</v>
      </c>
      <c r="AC25" s="516"/>
      <c r="AD25" s="516">
        <f>AB25*5</f>
        <v>12.5</v>
      </c>
      <c r="AE25" s="516" t="s">
        <v>482</v>
      </c>
      <c r="AF25" s="516">
        <f>AD25*9</f>
        <v>112.5</v>
      </c>
    </row>
    <row r="26" spans="2:32" s="605" customFormat="1" ht="27.95" customHeight="1">
      <c r="B26" s="619"/>
      <c r="C26" s="590"/>
      <c r="D26" s="593"/>
      <c r="E26" s="636"/>
      <c r="F26" s="593"/>
      <c r="G26" s="705"/>
      <c r="H26" s="544"/>
      <c r="I26" s="543"/>
      <c r="J26" s="543"/>
      <c r="K26" s="544"/>
      <c r="L26" s="543"/>
      <c r="M26" s="547"/>
      <c r="N26" s="547"/>
      <c r="O26" s="547"/>
      <c r="P26" s="543"/>
      <c r="Q26" s="544"/>
      <c r="R26" s="543"/>
      <c r="S26" s="543"/>
      <c r="T26" s="543"/>
      <c r="U26" s="543"/>
      <c r="V26" s="541"/>
      <c r="W26" s="525" t="s">
        <v>597</v>
      </c>
      <c r="X26" s="642" t="s">
        <v>479</v>
      </c>
      <c r="Y26" s="701">
        <v>0</v>
      </c>
      <c r="Z26" s="608"/>
      <c r="AA26" s="515" t="s">
        <v>478</v>
      </c>
      <c r="AB26" s="516"/>
      <c r="AC26" s="515"/>
      <c r="AD26" s="515"/>
      <c r="AE26" s="515">
        <f>AB26*15</f>
        <v>0</v>
      </c>
      <c r="AF26" s="515"/>
    </row>
    <row r="27" spans="2:32" s="605" customFormat="1" ht="27.95" customHeight="1">
      <c r="B27" s="552" t="s">
        <v>477</v>
      </c>
      <c r="C27" s="615"/>
      <c r="D27" s="548"/>
      <c r="E27" s="543"/>
      <c r="F27" s="543"/>
      <c r="G27" s="543"/>
      <c r="H27" s="544"/>
      <c r="I27" s="543"/>
      <c r="J27" s="543"/>
      <c r="K27" s="544"/>
      <c r="L27" s="543"/>
      <c r="M27" s="548"/>
      <c r="N27" s="544"/>
      <c r="O27" s="543"/>
      <c r="P27" s="543"/>
      <c r="Q27" s="544"/>
      <c r="R27" s="543"/>
      <c r="S27" s="543"/>
      <c r="T27" s="544"/>
      <c r="U27" s="543"/>
      <c r="V27" s="541"/>
      <c r="W27" s="540" t="s">
        <v>164</v>
      </c>
      <c r="X27" s="640"/>
      <c r="Y27" s="701"/>
      <c r="Z27" s="606"/>
      <c r="AA27" s="515"/>
      <c r="AB27" s="516"/>
      <c r="AC27" s="515">
        <f>SUM(AC22:AC26)</f>
        <v>29.400000000000006</v>
      </c>
      <c r="AD27" s="515">
        <f>SUM(AD22:AD26)</f>
        <v>23.5</v>
      </c>
      <c r="AE27" s="515">
        <f>SUM(AE22:AE26)</f>
        <v>101</v>
      </c>
      <c r="AF27" s="515">
        <f>AC27*4+AD27*9+AE27*4</f>
        <v>733.1</v>
      </c>
    </row>
    <row r="28" spans="2:32" s="605" customFormat="1" ht="27.95" customHeight="1" thickBot="1">
      <c r="B28" s="613"/>
      <c r="C28" s="612"/>
      <c r="D28" s="594"/>
      <c r="E28" s="594"/>
      <c r="F28" s="593"/>
      <c r="G28" s="593"/>
      <c r="H28" s="594"/>
      <c r="I28" s="593"/>
      <c r="J28" s="593"/>
      <c r="K28" s="594"/>
      <c r="L28" s="593"/>
      <c r="M28" s="593"/>
      <c r="N28" s="594"/>
      <c r="O28" s="593"/>
      <c r="P28" s="543"/>
      <c r="Q28" s="544"/>
      <c r="R28" s="543"/>
      <c r="S28" s="593"/>
      <c r="T28" s="594"/>
      <c r="U28" s="593"/>
      <c r="V28" s="541"/>
      <c r="W28" s="525" t="s">
        <v>596</v>
      </c>
      <c r="X28" s="704"/>
      <c r="Y28" s="701"/>
      <c r="Z28" s="608"/>
      <c r="AA28" s="606"/>
      <c r="AB28" s="607"/>
      <c r="AC28" s="521">
        <f>AC27*4/AF27</f>
        <v>0.16041467739735374</v>
      </c>
      <c r="AD28" s="521">
        <f>AD27*9/AF27</f>
        <v>0.28850088664575091</v>
      </c>
      <c r="AE28" s="521">
        <f>AE27*4/AF27</f>
        <v>0.55108443595689538</v>
      </c>
      <c r="AF28" s="606"/>
    </row>
    <row r="29" spans="2:32" s="2" customFormat="1" ht="27.95" customHeight="1">
      <c r="B29" s="591">
        <v>12</v>
      </c>
      <c r="C29" s="590"/>
      <c r="D29" s="580" t="str">
        <f>國華12月菜單!M12</f>
        <v>地瓜燕麥飯</v>
      </c>
      <c r="E29" s="580" t="s">
        <v>513</v>
      </c>
      <c r="F29" s="580"/>
      <c r="G29" s="580" t="str">
        <f>國華12月菜單!M13</f>
        <v>紅燒爌肉條(醃)</v>
      </c>
      <c r="H29" s="580" t="s">
        <v>511</v>
      </c>
      <c r="I29" s="580"/>
      <c r="J29" s="580" t="str">
        <f>國華12月菜單!M14</f>
        <v xml:space="preserve"> 翅小腿  </v>
      </c>
      <c r="K29" s="703" t="s">
        <v>543</v>
      </c>
      <c r="L29" s="580"/>
      <c r="M29" s="580" t="str">
        <f>國華12月菜單!M15</f>
        <v xml:space="preserve">功夫蔬炒麵(海) </v>
      </c>
      <c r="N29" s="580" t="s">
        <v>511</v>
      </c>
      <c r="O29" s="580"/>
      <c r="P29" s="580" t="str">
        <f>國華12月菜單!M16</f>
        <v>深色蔬菜</v>
      </c>
      <c r="Q29" s="580" t="s">
        <v>512</v>
      </c>
      <c r="R29" s="580"/>
      <c r="S29" s="580" t="str">
        <f>國華12月菜單!M17</f>
        <v xml:space="preserve">  柴魚豆腐湯(豆) </v>
      </c>
      <c r="T29" s="580" t="s">
        <v>511</v>
      </c>
      <c r="U29" s="580"/>
      <c r="V29" s="541"/>
      <c r="W29" s="579" t="s">
        <v>28</v>
      </c>
      <c r="X29" s="647" t="s">
        <v>510</v>
      </c>
      <c r="Y29" s="702">
        <v>5</v>
      </c>
      <c r="Z29" s="515"/>
      <c r="AA29" s="515"/>
      <c r="AB29" s="516"/>
      <c r="AC29" s="515" t="s">
        <v>509</v>
      </c>
      <c r="AD29" s="515" t="s">
        <v>508</v>
      </c>
      <c r="AE29" s="515" t="s">
        <v>507</v>
      </c>
      <c r="AF29" s="515" t="s">
        <v>506</v>
      </c>
    </row>
    <row r="30" spans="2:32" ht="27.95" customHeight="1">
      <c r="B30" s="561" t="s">
        <v>147</v>
      </c>
      <c r="C30" s="590"/>
      <c r="D30" s="543" t="s">
        <v>533</v>
      </c>
      <c r="E30" s="543"/>
      <c r="F30" s="543">
        <v>70</v>
      </c>
      <c r="G30" s="543" t="s">
        <v>532</v>
      </c>
      <c r="H30" s="543"/>
      <c r="I30" s="543">
        <v>50</v>
      </c>
      <c r="J30" s="543" t="s">
        <v>595</v>
      </c>
      <c r="K30" s="543"/>
      <c r="L30" s="543">
        <v>35</v>
      </c>
      <c r="M30" s="543" t="s">
        <v>540</v>
      </c>
      <c r="N30" s="568"/>
      <c r="O30" s="543">
        <v>50</v>
      </c>
      <c r="P30" s="543" t="s">
        <v>342</v>
      </c>
      <c r="Q30" s="543"/>
      <c r="R30" s="543">
        <v>100</v>
      </c>
      <c r="S30" s="543" t="s">
        <v>531</v>
      </c>
      <c r="T30" s="543" t="s">
        <v>530</v>
      </c>
      <c r="U30" s="543">
        <v>20</v>
      </c>
      <c r="V30" s="541"/>
      <c r="W30" s="525" t="s">
        <v>594</v>
      </c>
      <c r="X30" s="646" t="s">
        <v>498</v>
      </c>
      <c r="Y30" s="701">
        <v>2.7</v>
      </c>
      <c r="Z30" s="522"/>
      <c r="AA30" s="569" t="s">
        <v>497</v>
      </c>
      <c r="AB30" s="516">
        <v>6.2</v>
      </c>
      <c r="AC30" s="516">
        <f>AB30*2</f>
        <v>12.4</v>
      </c>
      <c r="AD30" s="516"/>
      <c r="AE30" s="516">
        <f>AB30*15</f>
        <v>93</v>
      </c>
      <c r="AF30" s="516">
        <f>AC30*4+AE30*4</f>
        <v>421.6</v>
      </c>
    </row>
    <row r="31" spans="2:32" ht="27.95" customHeight="1">
      <c r="B31" s="561">
        <v>10</v>
      </c>
      <c r="C31" s="590"/>
      <c r="D31" s="543" t="s">
        <v>522</v>
      </c>
      <c r="E31" s="543"/>
      <c r="F31" s="543">
        <v>20</v>
      </c>
      <c r="G31" s="543" t="s">
        <v>593</v>
      </c>
      <c r="H31" s="636" t="s">
        <v>592</v>
      </c>
      <c r="I31" s="543">
        <v>20</v>
      </c>
      <c r="J31" s="548"/>
      <c r="K31" s="544"/>
      <c r="L31" s="543"/>
      <c r="M31" s="543" t="s">
        <v>505</v>
      </c>
      <c r="N31" s="568"/>
      <c r="O31" s="543">
        <v>7</v>
      </c>
      <c r="P31" s="543"/>
      <c r="Q31" s="568"/>
      <c r="R31" s="543"/>
      <c r="S31" s="699" t="s">
        <v>591</v>
      </c>
      <c r="T31" s="602"/>
      <c r="U31" s="547">
        <v>0.1</v>
      </c>
      <c r="V31" s="541"/>
      <c r="W31" s="540" t="s">
        <v>27</v>
      </c>
      <c r="X31" s="645" t="s">
        <v>492</v>
      </c>
      <c r="Y31" s="701">
        <v>1.9</v>
      </c>
      <c r="Z31" s="515"/>
      <c r="AA31" s="564" t="s">
        <v>491</v>
      </c>
      <c r="AB31" s="516">
        <v>2.1</v>
      </c>
      <c r="AC31" s="563">
        <f>AB31*7</f>
        <v>14.700000000000001</v>
      </c>
      <c r="AD31" s="516">
        <f>AB31*5</f>
        <v>10.5</v>
      </c>
      <c r="AE31" s="516" t="s">
        <v>482</v>
      </c>
      <c r="AF31" s="562">
        <f>AC31*4+AD31*9</f>
        <v>153.30000000000001</v>
      </c>
    </row>
    <row r="32" spans="2:32" ht="27.95" customHeight="1">
      <c r="B32" s="561" t="s">
        <v>154</v>
      </c>
      <c r="C32" s="590"/>
      <c r="D32" s="543" t="s">
        <v>590</v>
      </c>
      <c r="E32" s="544"/>
      <c r="F32" s="543">
        <v>23</v>
      </c>
      <c r="G32" s="548"/>
      <c r="H32" s="544"/>
      <c r="I32" s="543"/>
      <c r="J32" s="543"/>
      <c r="K32" s="544"/>
      <c r="L32" s="543"/>
      <c r="M32" s="543" t="s">
        <v>481</v>
      </c>
      <c r="N32" s="601"/>
      <c r="O32" s="543">
        <v>5</v>
      </c>
      <c r="P32" s="543"/>
      <c r="Q32" s="568"/>
      <c r="R32" s="543"/>
      <c r="S32" s="699" t="s">
        <v>589</v>
      </c>
      <c r="T32" s="602"/>
      <c r="U32" s="547">
        <v>7</v>
      </c>
      <c r="V32" s="541"/>
      <c r="W32" s="525" t="s">
        <v>489</v>
      </c>
      <c r="X32" s="645" t="s">
        <v>488</v>
      </c>
      <c r="Y32" s="701">
        <v>2.2999999999999998</v>
      </c>
      <c r="Z32" s="522"/>
      <c r="AA32" s="515" t="s">
        <v>487</v>
      </c>
      <c r="AB32" s="516">
        <v>1.5</v>
      </c>
      <c r="AC32" s="516">
        <f>AB32*1</f>
        <v>1.5</v>
      </c>
      <c r="AD32" s="516" t="s">
        <v>482</v>
      </c>
      <c r="AE32" s="516">
        <f>AB32*5</f>
        <v>7.5</v>
      </c>
      <c r="AF32" s="516">
        <f>AC32*4+AE32*4</f>
        <v>36</v>
      </c>
    </row>
    <row r="33" spans="2:32" ht="27.95" customHeight="1">
      <c r="B33" s="556" t="s">
        <v>518</v>
      </c>
      <c r="C33" s="590"/>
      <c r="D33" s="558"/>
      <c r="E33" s="558"/>
      <c r="F33" s="597"/>
      <c r="G33" s="597"/>
      <c r="H33" s="558"/>
      <c r="I33" s="597"/>
      <c r="J33" s="543"/>
      <c r="K33" s="601"/>
      <c r="L33" s="543"/>
      <c r="M33" s="547" t="s">
        <v>496</v>
      </c>
      <c r="N33" s="547"/>
      <c r="O33" s="547">
        <v>5</v>
      </c>
      <c r="P33" s="543"/>
      <c r="Q33" s="601"/>
      <c r="R33" s="543"/>
      <c r="S33" s="548"/>
      <c r="T33" s="544"/>
      <c r="U33" s="543"/>
      <c r="V33" s="541"/>
      <c r="W33" s="540" t="s">
        <v>29</v>
      </c>
      <c r="X33" s="645" t="s">
        <v>484</v>
      </c>
      <c r="Y33" s="701">
        <v>0</v>
      </c>
      <c r="Z33" s="515"/>
      <c r="AA33" s="515" t="s">
        <v>483</v>
      </c>
      <c r="AB33" s="516">
        <v>2.5</v>
      </c>
      <c r="AC33" s="516"/>
      <c r="AD33" s="516">
        <f>AB33*5</f>
        <v>12.5</v>
      </c>
      <c r="AE33" s="516" t="s">
        <v>482</v>
      </c>
      <c r="AF33" s="516">
        <f>AD33*9</f>
        <v>112.5</v>
      </c>
    </row>
    <row r="34" spans="2:32" ht="27.95" customHeight="1">
      <c r="B34" s="556"/>
      <c r="C34" s="590"/>
      <c r="D34" s="558"/>
      <c r="E34" s="558"/>
      <c r="F34" s="597"/>
      <c r="G34" s="597"/>
      <c r="H34" s="558"/>
      <c r="I34" s="597"/>
      <c r="J34" s="543"/>
      <c r="K34" s="543"/>
      <c r="L34" s="543"/>
      <c r="M34" s="543" t="s">
        <v>588</v>
      </c>
      <c r="N34" s="543" t="s">
        <v>575</v>
      </c>
      <c r="O34" s="543">
        <v>12</v>
      </c>
      <c r="P34" s="547"/>
      <c r="Q34" s="547"/>
      <c r="R34" s="547"/>
      <c r="S34" s="636"/>
      <c r="T34" s="594"/>
      <c r="U34" s="593"/>
      <c r="V34" s="541"/>
      <c r="W34" s="525" t="s">
        <v>587</v>
      </c>
      <c r="X34" s="642" t="s">
        <v>479</v>
      </c>
      <c r="Y34" s="701">
        <v>0</v>
      </c>
      <c r="Z34" s="522"/>
      <c r="AA34" s="515" t="s">
        <v>478</v>
      </c>
      <c r="AB34" s="516">
        <v>1</v>
      </c>
      <c r="AE34" s="515">
        <f>AB34*15</f>
        <v>15</v>
      </c>
    </row>
    <row r="35" spans="2:32" ht="27.95" customHeight="1">
      <c r="B35" s="552" t="s">
        <v>477</v>
      </c>
      <c r="C35" s="598"/>
      <c r="D35" s="594"/>
      <c r="E35" s="594"/>
      <c r="F35" s="593"/>
      <c r="G35" s="545"/>
      <c r="H35" s="599"/>
      <c r="I35" s="545"/>
      <c r="J35" s="593"/>
      <c r="K35" s="594"/>
      <c r="L35" s="593"/>
      <c r="M35" s="543"/>
      <c r="N35" s="543"/>
      <c r="O35" s="543"/>
      <c r="P35" s="543"/>
      <c r="Q35" s="543"/>
      <c r="R35" s="543"/>
      <c r="S35" s="568"/>
      <c r="T35" s="568"/>
      <c r="U35" s="568"/>
      <c r="V35" s="541"/>
      <c r="W35" s="540" t="s">
        <v>164</v>
      </c>
      <c r="X35" s="640"/>
      <c r="Y35" s="701"/>
      <c r="Z35" s="515"/>
      <c r="AC35" s="515">
        <f>SUM(AC30:AC34)</f>
        <v>28.6</v>
      </c>
      <c r="AD35" s="515">
        <f>SUM(AD30:AD34)</f>
        <v>23</v>
      </c>
      <c r="AE35" s="515">
        <f>SUM(AE30:AE34)</f>
        <v>115.5</v>
      </c>
      <c r="AF35" s="515">
        <f>AC35*4+AD35*9+AE35*4</f>
        <v>783.4</v>
      </c>
    </row>
    <row r="36" spans="2:32" ht="27.95" customHeight="1">
      <c r="B36" s="596"/>
      <c r="C36" s="595"/>
      <c r="D36" s="594"/>
      <c r="E36" s="594"/>
      <c r="F36" s="593"/>
      <c r="G36" s="593"/>
      <c r="H36" s="594"/>
      <c r="I36" s="593"/>
      <c r="J36" s="593"/>
      <c r="K36" s="594"/>
      <c r="L36" s="593"/>
      <c r="M36" s="543"/>
      <c r="N36" s="543"/>
      <c r="O36" s="543"/>
      <c r="P36" s="626"/>
      <c r="Q36" s="635"/>
      <c r="R36" s="567"/>
      <c r="S36" s="543"/>
      <c r="T36" s="544"/>
      <c r="U36" s="543"/>
      <c r="V36" s="541"/>
      <c r="W36" s="525" t="s">
        <v>586</v>
      </c>
      <c r="X36" s="638"/>
      <c r="Y36" s="700"/>
      <c r="Z36" s="522"/>
      <c r="AC36" s="521">
        <f>AC35*4/AF35</f>
        <v>0.14603012509573654</v>
      </c>
      <c r="AD36" s="521">
        <f>AD35*9/AF35</f>
        <v>0.26423283124840441</v>
      </c>
      <c r="AE36" s="521">
        <f>AE35*4/AF35</f>
        <v>0.58973704365585911</v>
      </c>
    </row>
    <row r="37" spans="2:32" s="2" customFormat="1" ht="27.95" customHeight="1">
      <c r="B37" s="591">
        <v>12</v>
      </c>
      <c r="C37" s="590"/>
      <c r="D37" s="580" t="str">
        <f>國華12月菜單!Q12</f>
        <v xml:space="preserve"> 古早味魚蛋炒飯(海)</v>
      </c>
      <c r="E37" s="580" t="s">
        <v>585</v>
      </c>
      <c r="F37" s="580"/>
      <c r="G37" s="580" t="str">
        <f>國華12月菜單!Q13</f>
        <v>家傳豬里肌</v>
      </c>
      <c r="H37" s="580" t="s">
        <v>543</v>
      </c>
      <c r="I37" s="580"/>
      <c r="J37" s="580" t="str">
        <f>國華12月菜單!Q14</f>
        <v xml:space="preserve">   松果馬鈴薯(炸)</v>
      </c>
      <c r="K37" s="580" t="s">
        <v>514</v>
      </c>
      <c r="L37" s="580"/>
      <c r="M37" s="580" t="str">
        <f>國華12月菜單!Q15</f>
        <v xml:space="preserve">   包餡福州丸(加) </v>
      </c>
      <c r="N37" s="580" t="s">
        <v>511</v>
      </c>
      <c r="O37" s="580"/>
      <c r="P37" s="580" t="str">
        <f>國華12月菜單!Q16</f>
        <v>淺色蔬菜</v>
      </c>
      <c r="Q37" s="580" t="s">
        <v>512</v>
      </c>
      <c r="R37" s="580"/>
      <c r="S37" s="580" t="str">
        <f>國華12月菜單!Q17</f>
        <v>時蔬鴨湯</v>
      </c>
      <c r="T37" s="580" t="s">
        <v>511</v>
      </c>
      <c r="U37" s="580"/>
      <c r="V37" s="541"/>
      <c r="W37" s="579" t="s">
        <v>28</v>
      </c>
      <c r="X37" s="647" t="s">
        <v>510</v>
      </c>
      <c r="Y37" s="695">
        <v>5.5</v>
      </c>
      <c r="Z37" s="515"/>
      <c r="AA37" s="515"/>
      <c r="AB37" s="516"/>
      <c r="AC37" s="515" t="s">
        <v>509</v>
      </c>
      <c r="AD37" s="515" t="s">
        <v>508</v>
      </c>
      <c r="AE37" s="515" t="s">
        <v>507</v>
      </c>
      <c r="AF37" s="515" t="s">
        <v>506</v>
      </c>
    </row>
    <row r="38" spans="2:32" ht="27.95" customHeight="1">
      <c r="B38" s="561" t="s">
        <v>147</v>
      </c>
      <c r="C38" s="590"/>
      <c r="D38" s="693" t="s">
        <v>533</v>
      </c>
      <c r="E38" s="699"/>
      <c r="F38" s="693">
        <v>90</v>
      </c>
      <c r="G38" s="568" t="s">
        <v>584</v>
      </c>
      <c r="H38" s="568"/>
      <c r="I38" s="568">
        <v>60</v>
      </c>
      <c r="J38" s="543" t="s">
        <v>583</v>
      </c>
      <c r="K38" s="543"/>
      <c r="L38" s="543">
        <v>30</v>
      </c>
      <c r="M38" s="568" t="s">
        <v>582</v>
      </c>
      <c r="N38" s="566" t="s">
        <v>581</v>
      </c>
      <c r="O38" s="568">
        <v>30</v>
      </c>
      <c r="P38" s="543" t="s">
        <v>343</v>
      </c>
      <c r="Q38" s="543"/>
      <c r="R38" s="543">
        <v>100</v>
      </c>
      <c r="S38" s="543" t="s">
        <v>500</v>
      </c>
      <c r="T38" s="593"/>
      <c r="U38" s="593">
        <v>25</v>
      </c>
      <c r="V38" s="541"/>
      <c r="W38" s="525" t="s">
        <v>555</v>
      </c>
      <c r="X38" s="646" t="s">
        <v>498</v>
      </c>
      <c r="Y38" s="695">
        <v>2.6</v>
      </c>
      <c r="Z38" s="522"/>
      <c r="AA38" s="569" t="s">
        <v>497</v>
      </c>
      <c r="AB38" s="516">
        <v>6</v>
      </c>
      <c r="AC38" s="516">
        <f>AB38*2</f>
        <v>12</v>
      </c>
      <c r="AD38" s="516"/>
      <c r="AE38" s="516">
        <f>AB38*15</f>
        <v>90</v>
      </c>
      <c r="AF38" s="516">
        <f>AC38*4+AE38*4</f>
        <v>408</v>
      </c>
    </row>
    <row r="39" spans="2:32" ht="27.95" customHeight="1">
      <c r="B39" s="561">
        <v>11</v>
      </c>
      <c r="C39" s="590"/>
      <c r="D39" s="693" t="s">
        <v>523</v>
      </c>
      <c r="E39" s="693"/>
      <c r="F39" s="693">
        <v>10</v>
      </c>
      <c r="G39" s="568"/>
      <c r="H39" s="568"/>
      <c r="I39" s="547"/>
      <c r="J39" s="543"/>
      <c r="K39" s="543"/>
      <c r="L39" s="543"/>
      <c r="M39" s="568" t="s">
        <v>580</v>
      </c>
      <c r="N39" s="566"/>
      <c r="O39" s="545">
        <v>15</v>
      </c>
      <c r="P39" s="543"/>
      <c r="Q39" s="543"/>
      <c r="R39" s="543"/>
      <c r="S39" s="636" t="s">
        <v>579</v>
      </c>
      <c r="T39" s="593"/>
      <c r="U39" s="593">
        <v>2</v>
      </c>
      <c r="V39" s="541"/>
      <c r="W39" s="540" t="s">
        <v>27</v>
      </c>
      <c r="X39" s="645" t="s">
        <v>492</v>
      </c>
      <c r="Y39" s="695">
        <v>1.9</v>
      </c>
      <c r="Z39" s="515"/>
      <c r="AA39" s="564" t="s">
        <v>491</v>
      </c>
      <c r="AB39" s="516">
        <v>2.2000000000000002</v>
      </c>
      <c r="AC39" s="563">
        <f>AB39*7</f>
        <v>15.400000000000002</v>
      </c>
      <c r="AD39" s="516">
        <f>AB39*5</f>
        <v>11</v>
      </c>
      <c r="AE39" s="516" t="s">
        <v>482</v>
      </c>
      <c r="AF39" s="562">
        <f>AC39*4+AD39*9</f>
        <v>160.60000000000002</v>
      </c>
    </row>
    <row r="40" spans="2:32" ht="27.95" customHeight="1">
      <c r="B40" s="561" t="s">
        <v>154</v>
      </c>
      <c r="C40" s="590"/>
      <c r="D40" s="693" t="s">
        <v>578</v>
      </c>
      <c r="E40" s="694"/>
      <c r="F40" s="693">
        <v>3</v>
      </c>
      <c r="G40" s="568"/>
      <c r="H40" s="568"/>
      <c r="I40" s="568"/>
      <c r="J40" s="698"/>
      <c r="K40" s="697"/>
      <c r="L40" s="696"/>
      <c r="M40" s="568" t="s">
        <v>552</v>
      </c>
      <c r="N40" s="546"/>
      <c r="O40" s="545">
        <v>5</v>
      </c>
      <c r="P40" s="543"/>
      <c r="Q40" s="543"/>
      <c r="R40" s="543"/>
      <c r="S40" s="543" t="s">
        <v>538</v>
      </c>
      <c r="T40" s="543"/>
      <c r="U40" s="543">
        <v>2</v>
      </c>
      <c r="V40" s="541"/>
      <c r="W40" s="525" t="s">
        <v>577</v>
      </c>
      <c r="X40" s="645" t="s">
        <v>488</v>
      </c>
      <c r="Y40" s="695">
        <v>2.7</v>
      </c>
      <c r="Z40" s="522"/>
      <c r="AA40" s="515" t="s">
        <v>487</v>
      </c>
      <c r="AB40" s="516">
        <v>1.7</v>
      </c>
      <c r="AC40" s="516">
        <f>AB40*1</f>
        <v>1.7</v>
      </c>
      <c r="AD40" s="516" t="s">
        <v>482</v>
      </c>
      <c r="AE40" s="516">
        <f>AB40*5</f>
        <v>8.5</v>
      </c>
      <c r="AF40" s="516">
        <f>AC40*4+AE40*4</f>
        <v>40.799999999999997</v>
      </c>
    </row>
    <row r="41" spans="2:32" ht="27.95" customHeight="1">
      <c r="B41" s="556" t="s">
        <v>486</v>
      </c>
      <c r="C41" s="590"/>
      <c r="D41" s="693" t="s">
        <v>576</v>
      </c>
      <c r="E41" s="693" t="s">
        <v>575</v>
      </c>
      <c r="F41" s="693">
        <v>3</v>
      </c>
      <c r="G41" s="568"/>
      <c r="H41" s="568"/>
      <c r="I41" s="568"/>
      <c r="J41" s="543"/>
      <c r="K41" s="543"/>
      <c r="L41" s="543"/>
      <c r="M41" s="568" t="s">
        <v>481</v>
      </c>
      <c r="N41" s="546"/>
      <c r="O41" s="543">
        <v>5</v>
      </c>
      <c r="P41" s="543"/>
      <c r="Q41" s="543"/>
      <c r="R41" s="543"/>
      <c r="S41" s="554"/>
      <c r="T41" s="635"/>
      <c r="U41" s="620"/>
      <c r="V41" s="541"/>
      <c r="W41" s="540" t="s">
        <v>29</v>
      </c>
      <c r="X41" s="645" t="s">
        <v>484</v>
      </c>
      <c r="Y41" s="690">
        <v>0</v>
      </c>
      <c r="Z41" s="515"/>
      <c r="AA41" s="515" t="s">
        <v>483</v>
      </c>
      <c r="AB41" s="516">
        <v>2.5</v>
      </c>
      <c r="AC41" s="516"/>
      <c r="AD41" s="516">
        <f>AB41*5</f>
        <v>12.5</v>
      </c>
      <c r="AE41" s="516" t="s">
        <v>482</v>
      </c>
      <c r="AF41" s="516">
        <f>AD41*9</f>
        <v>112.5</v>
      </c>
    </row>
    <row r="42" spans="2:32" ht="27.95" customHeight="1">
      <c r="B42" s="556"/>
      <c r="C42" s="590"/>
      <c r="D42" s="693" t="s">
        <v>521</v>
      </c>
      <c r="E42" s="694"/>
      <c r="F42" s="693">
        <v>20</v>
      </c>
      <c r="G42" s="568"/>
      <c r="H42" s="568"/>
      <c r="I42" s="568"/>
      <c r="J42" s="543"/>
      <c r="K42" s="543"/>
      <c r="L42" s="543"/>
      <c r="M42" s="548"/>
      <c r="N42" s="543"/>
      <c r="O42" s="543"/>
      <c r="P42" s="543"/>
      <c r="Q42" s="544"/>
      <c r="R42" s="543"/>
      <c r="S42" s="543"/>
      <c r="T42" s="544"/>
      <c r="U42" s="543"/>
      <c r="V42" s="541"/>
      <c r="W42" s="525" t="s">
        <v>574</v>
      </c>
      <c r="X42" s="642" t="s">
        <v>479</v>
      </c>
      <c r="Y42" s="690">
        <v>0</v>
      </c>
      <c r="Z42" s="522"/>
      <c r="AA42" s="515" t="s">
        <v>478</v>
      </c>
      <c r="AE42" s="515">
        <f>AB42*15</f>
        <v>0</v>
      </c>
    </row>
    <row r="43" spans="2:32" ht="27.95" customHeight="1">
      <c r="B43" s="552" t="s">
        <v>477</v>
      </c>
      <c r="C43" s="598"/>
      <c r="D43" s="692" t="s">
        <v>573</v>
      </c>
      <c r="E43" s="547"/>
      <c r="F43" s="691">
        <v>5</v>
      </c>
      <c r="G43" s="543"/>
      <c r="H43" s="543"/>
      <c r="I43" s="543"/>
      <c r="J43" s="554"/>
      <c r="K43" s="566"/>
      <c r="L43" s="620"/>
      <c r="M43" s="543"/>
      <c r="N43" s="543"/>
      <c r="O43" s="543"/>
      <c r="P43" s="543"/>
      <c r="Q43" s="544"/>
      <c r="R43" s="543"/>
      <c r="S43" s="543"/>
      <c r="T43" s="544"/>
      <c r="U43" s="543"/>
      <c r="V43" s="541"/>
      <c r="W43" s="540" t="s">
        <v>164</v>
      </c>
      <c r="X43" s="640"/>
      <c r="Y43" s="690"/>
      <c r="Z43" s="515"/>
      <c r="AC43" s="515">
        <f>SUM(AC38:AC42)</f>
        <v>29.1</v>
      </c>
      <c r="AD43" s="515">
        <f>SUM(AD38:AD42)</f>
        <v>23.5</v>
      </c>
      <c r="AE43" s="515">
        <f>SUM(AE38:AE42)</f>
        <v>98.5</v>
      </c>
      <c r="AF43" s="515">
        <f>AC43*4+AD43*9+AE43*4</f>
        <v>721.9</v>
      </c>
    </row>
    <row r="44" spans="2:32" ht="27.95" customHeight="1" thickBot="1">
      <c r="B44" s="538"/>
      <c r="C44" s="595"/>
      <c r="D44" s="689"/>
      <c r="E44" s="689"/>
      <c r="F44" s="688"/>
      <c r="G44" s="688"/>
      <c r="H44" s="689"/>
      <c r="I44" s="688"/>
      <c r="J44" s="688"/>
      <c r="K44" s="689"/>
      <c r="L44" s="688"/>
      <c r="M44" s="688"/>
      <c r="N44" s="689"/>
      <c r="O44" s="688"/>
      <c r="P44" s="688"/>
      <c r="Q44" s="689"/>
      <c r="R44" s="688"/>
      <c r="S44" s="688"/>
      <c r="T44" s="689"/>
      <c r="U44" s="688"/>
      <c r="V44" s="526"/>
      <c r="W44" s="687" t="s">
        <v>572</v>
      </c>
      <c r="X44" s="686"/>
      <c r="Y44" s="685"/>
      <c r="Z44" s="522"/>
      <c r="AC44" s="521">
        <f>AC43*4/AF43</f>
        <v>0.1612411691369996</v>
      </c>
      <c r="AD44" s="521">
        <f>AD43*9/AF43</f>
        <v>0.29297686660202243</v>
      </c>
      <c r="AE44" s="521">
        <f>AE43*4/AF43</f>
        <v>0.54578196426097803</v>
      </c>
    </row>
    <row r="45" spans="2:32" ht="21.75" customHeight="1">
      <c r="C45" s="515"/>
      <c r="J45" s="683"/>
      <c r="K45" s="684"/>
      <c r="L45" s="683"/>
      <c r="M45" s="684"/>
      <c r="N45" s="684"/>
      <c r="O45" s="684"/>
      <c r="P45" s="683"/>
      <c r="Q45" s="683"/>
      <c r="R45" s="683"/>
      <c r="S45" s="683"/>
      <c r="T45" s="683"/>
      <c r="U45" s="683"/>
      <c r="V45" s="683"/>
      <c r="W45" s="683"/>
      <c r="X45" s="683"/>
      <c r="Y45" s="683"/>
      <c r="Z45" s="682"/>
    </row>
    <row r="46" spans="2:32">
      <c r="B46" s="516"/>
      <c r="D46" s="681"/>
      <c r="E46" s="681"/>
      <c r="F46" s="680"/>
      <c r="G46" s="680"/>
      <c r="H46" s="679"/>
      <c r="I46" s="515"/>
      <c r="J46" s="515"/>
      <c r="K46" s="679"/>
      <c r="L46" s="515"/>
      <c r="N46" s="679"/>
      <c r="O46" s="515"/>
      <c r="Q46" s="679"/>
      <c r="R46" s="515"/>
      <c r="T46" s="679"/>
      <c r="U46" s="515"/>
      <c r="V46" s="678"/>
      <c r="Y46" s="677"/>
    </row>
    <row r="47" spans="2:32">
      <c r="Y47" s="677"/>
    </row>
    <row r="48" spans="2:32">
      <c r="Y48" s="677"/>
    </row>
    <row r="49" spans="25:25">
      <c r="Y49" s="677"/>
    </row>
  </sheetData>
  <mergeCells count="15">
    <mergeCell ref="B1:Y1"/>
    <mergeCell ref="B2:G2"/>
    <mergeCell ref="C5:C10"/>
    <mergeCell ref="B9:B10"/>
    <mergeCell ref="C13:C18"/>
    <mergeCell ref="B17:B18"/>
    <mergeCell ref="C21:C26"/>
    <mergeCell ref="V5:V44"/>
    <mergeCell ref="J45:Y45"/>
    <mergeCell ref="D46:G46"/>
    <mergeCell ref="C29:C34"/>
    <mergeCell ref="B33:B34"/>
    <mergeCell ref="C37:C42"/>
    <mergeCell ref="B41:B42"/>
    <mergeCell ref="B25:B26"/>
  </mergeCells>
  <phoneticPr fontId="3" type="noConversion"/>
  <pageMargins left="0.97" right="0.17" top="0.18" bottom="0.17" header="0.5" footer="0.23"/>
  <pageSetup paperSize="9" scale="4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6"/>
  <sheetViews>
    <sheetView topLeftCell="A22" zoomScale="60" zoomScaleNormal="60" workbookViewId="0">
      <selection activeCell="J45" sqref="J45:Y45"/>
    </sheetView>
  </sheetViews>
  <sheetFormatPr defaultRowHeight="20.25"/>
  <cols>
    <col min="1" max="1" width="2.140625" style="514" customWidth="1"/>
    <col min="2" max="2" width="5.5703125" style="519" customWidth="1"/>
    <col min="3" max="3" width="0" style="514" hidden="1" customWidth="1"/>
    <col min="4" max="4" width="21.28515625" style="514" customWidth="1"/>
    <col min="5" max="5" width="6.42578125" style="518" customWidth="1"/>
    <col min="6" max="6" width="11" style="514" customWidth="1"/>
    <col min="7" max="7" width="21.28515625" style="514" customWidth="1"/>
    <col min="8" max="8" width="6.42578125" style="518" customWidth="1"/>
    <col min="9" max="9" width="11" style="514" customWidth="1"/>
    <col min="10" max="10" width="21.28515625" style="514" customWidth="1"/>
    <col min="11" max="11" width="6.42578125" style="518" customWidth="1"/>
    <col min="12" max="12" width="11" style="514" customWidth="1"/>
    <col min="13" max="13" width="21.28515625" style="514" customWidth="1"/>
    <col min="14" max="14" width="6.42578125" style="518" customWidth="1"/>
    <col min="15" max="15" width="11" style="514" customWidth="1"/>
    <col min="16" max="16" width="21.28515625" style="514" customWidth="1"/>
    <col min="17" max="17" width="6.42578125" style="518" customWidth="1"/>
    <col min="18" max="18" width="11" style="514" customWidth="1"/>
    <col min="19" max="19" width="21.28515625" style="514" customWidth="1"/>
    <col min="20" max="20" width="6.42578125" style="518" customWidth="1"/>
    <col min="21" max="21" width="11" style="514" customWidth="1"/>
    <col min="22" max="22" width="13.85546875" style="517" customWidth="1"/>
    <col min="23" max="23" width="13.42578125" style="135" customWidth="1"/>
    <col min="24" max="24" width="12.85546875" style="263" customWidth="1"/>
    <col min="25" max="25" width="7.5703125" style="137" customWidth="1"/>
    <col min="26" max="26" width="7.5703125" style="514" customWidth="1"/>
    <col min="27" max="27" width="6.85546875" style="515" hidden="1" customWidth="1"/>
    <col min="28" max="28" width="6.28515625" style="516" hidden="1" customWidth="1"/>
    <col min="29" max="29" width="8.85546875" style="515" hidden="1" customWidth="1"/>
    <col min="30" max="30" width="9.140625" style="515" hidden="1" customWidth="1"/>
    <col min="31" max="31" width="9" style="515" hidden="1" customWidth="1"/>
    <col min="32" max="32" width="8.5703125" style="515" hidden="1" customWidth="1"/>
    <col min="33" max="16384" width="9.140625" style="514"/>
  </cols>
  <sheetData>
    <row r="1" spans="2:32" s="515" customFormat="1" ht="38.25">
      <c r="B1" s="676" t="s">
        <v>666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69"/>
      <c r="AB1" s="516"/>
    </row>
    <row r="2" spans="2:32" s="515" customFormat="1" ht="13.5" customHeight="1">
      <c r="B2" s="675"/>
      <c r="C2" s="674"/>
      <c r="D2" s="674"/>
      <c r="E2" s="674"/>
      <c r="F2" s="674"/>
      <c r="G2" s="674"/>
      <c r="H2" s="673"/>
      <c r="I2" s="669"/>
      <c r="J2" s="669"/>
      <c r="K2" s="673"/>
      <c r="L2" s="669"/>
      <c r="M2" s="669"/>
      <c r="N2" s="673"/>
      <c r="O2" s="669"/>
      <c r="P2" s="669"/>
      <c r="Q2" s="673"/>
      <c r="R2" s="669"/>
      <c r="S2" s="669"/>
      <c r="T2" s="673"/>
      <c r="U2" s="669"/>
      <c r="V2" s="672"/>
      <c r="W2" s="670"/>
      <c r="X2" s="671"/>
      <c r="Y2" s="670"/>
      <c r="Z2" s="669"/>
      <c r="AB2" s="516"/>
    </row>
    <row r="3" spans="2:32" s="515" customFormat="1" ht="32.25" customHeight="1" thickBot="1">
      <c r="B3" s="668" t="s">
        <v>570</v>
      </c>
      <c r="C3" s="717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T3" s="666"/>
      <c r="U3" s="666"/>
      <c r="V3" s="665"/>
      <c r="W3" s="664"/>
      <c r="X3" s="663"/>
      <c r="Y3" s="662"/>
      <c r="Z3" s="522"/>
      <c r="AB3" s="516"/>
    </row>
    <row r="4" spans="2:32" s="651" customFormat="1" ht="43.5">
      <c r="B4" s="661" t="s">
        <v>130</v>
      </c>
      <c r="C4" s="660" t="s">
        <v>131</v>
      </c>
      <c r="D4" s="657" t="s">
        <v>132</v>
      </c>
      <c r="E4" s="658" t="s">
        <v>568</v>
      </c>
      <c r="F4" s="657"/>
      <c r="G4" s="657" t="s">
        <v>135</v>
      </c>
      <c r="H4" s="658" t="s">
        <v>568</v>
      </c>
      <c r="I4" s="657"/>
      <c r="J4" s="657" t="s">
        <v>136</v>
      </c>
      <c r="K4" s="658" t="s">
        <v>568</v>
      </c>
      <c r="L4" s="716"/>
      <c r="M4" s="657" t="s">
        <v>136</v>
      </c>
      <c r="N4" s="658" t="s">
        <v>568</v>
      </c>
      <c r="O4" s="657"/>
      <c r="P4" s="657" t="s">
        <v>136</v>
      </c>
      <c r="Q4" s="658" t="s">
        <v>568</v>
      </c>
      <c r="R4" s="657"/>
      <c r="S4" s="659" t="s">
        <v>137</v>
      </c>
      <c r="T4" s="658" t="s">
        <v>568</v>
      </c>
      <c r="U4" s="657"/>
      <c r="V4" s="656" t="s">
        <v>567</v>
      </c>
      <c r="W4" s="655" t="s">
        <v>138</v>
      </c>
      <c r="X4" s="654" t="s">
        <v>565</v>
      </c>
      <c r="Y4" s="653" t="s">
        <v>564</v>
      </c>
      <c r="Z4" s="652"/>
      <c r="AA4" s="569"/>
      <c r="AB4" s="516"/>
      <c r="AC4" s="515"/>
      <c r="AD4" s="515"/>
      <c r="AE4" s="515"/>
      <c r="AF4" s="515"/>
    </row>
    <row r="5" spans="2:32" s="2" customFormat="1" ht="65.099999999999994" customHeight="1">
      <c r="B5" s="738">
        <v>12</v>
      </c>
      <c r="C5" s="737"/>
      <c r="D5" s="580" t="str">
        <f>國華12月菜單!A21</f>
        <v>香Q米飯</v>
      </c>
      <c r="E5" s="703" t="s">
        <v>513</v>
      </c>
      <c r="F5" s="650" t="s">
        <v>563</v>
      </c>
      <c r="G5" s="580" t="str">
        <f>國華12月菜單!A22</f>
        <v xml:space="preserve"> 和風雞腿 </v>
      </c>
      <c r="H5" s="580" t="s">
        <v>543</v>
      </c>
      <c r="I5" s="650" t="s">
        <v>563</v>
      </c>
      <c r="J5" s="580" t="str">
        <f>國華12月菜單!A23</f>
        <v>桂竹筍炒肉(醃)</v>
      </c>
      <c r="K5" s="703" t="s">
        <v>512</v>
      </c>
      <c r="L5" s="650" t="s">
        <v>563</v>
      </c>
      <c r="M5" s="580" t="str">
        <f>國華12月菜單!A24</f>
        <v xml:space="preserve"> 玉米炒蛋  </v>
      </c>
      <c r="N5" s="703" t="s">
        <v>512</v>
      </c>
      <c r="O5" s="650" t="s">
        <v>563</v>
      </c>
      <c r="P5" s="580" t="str">
        <f>國華12月菜單!A25</f>
        <v>淺色蔬菜</v>
      </c>
      <c r="Q5" s="703" t="s">
        <v>512</v>
      </c>
      <c r="R5" s="650" t="s">
        <v>563</v>
      </c>
      <c r="S5" s="580" t="str">
        <f>國華12月菜單!A26</f>
        <v>柴魚海芽湯</v>
      </c>
      <c r="T5" s="703" t="s">
        <v>511</v>
      </c>
      <c r="U5" s="650" t="s">
        <v>563</v>
      </c>
      <c r="V5" s="649" t="s">
        <v>562</v>
      </c>
      <c r="W5" s="579" t="s">
        <v>28</v>
      </c>
      <c r="X5" s="647" t="s">
        <v>510</v>
      </c>
      <c r="Y5" s="714">
        <v>5.5</v>
      </c>
      <c r="Z5" s="515"/>
      <c r="AA5" s="515"/>
      <c r="AB5" s="516"/>
      <c r="AC5" s="515" t="s">
        <v>509</v>
      </c>
      <c r="AD5" s="515" t="s">
        <v>508</v>
      </c>
      <c r="AE5" s="515" t="s">
        <v>507</v>
      </c>
      <c r="AF5" s="515" t="s">
        <v>506</v>
      </c>
    </row>
    <row r="6" spans="2:32" ht="27.95" customHeight="1">
      <c r="B6" s="729" t="s">
        <v>147</v>
      </c>
      <c r="C6" s="737"/>
      <c r="D6" s="543" t="s">
        <v>533</v>
      </c>
      <c r="E6" s="543"/>
      <c r="F6" s="543">
        <v>100</v>
      </c>
      <c r="G6" s="543" t="s">
        <v>665</v>
      </c>
      <c r="H6" s="543"/>
      <c r="I6" s="543">
        <v>60</v>
      </c>
      <c r="J6" s="543" t="s">
        <v>664</v>
      </c>
      <c r="K6" s="543" t="s">
        <v>592</v>
      </c>
      <c r="L6" s="543">
        <v>65</v>
      </c>
      <c r="M6" s="543" t="s">
        <v>529</v>
      </c>
      <c r="N6" s="601"/>
      <c r="O6" s="543">
        <v>45</v>
      </c>
      <c r="P6" s="543" t="s">
        <v>343</v>
      </c>
      <c r="Q6" s="543"/>
      <c r="R6" s="543">
        <v>100</v>
      </c>
      <c r="S6" s="698" t="s">
        <v>613</v>
      </c>
      <c r="T6" s="763"/>
      <c r="U6" s="760">
        <v>1</v>
      </c>
      <c r="V6" s="541"/>
      <c r="W6" s="525" t="s">
        <v>555</v>
      </c>
      <c r="X6" s="646" t="s">
        <v>498</v>
      </c>
      <c r="Y6" s="713">
        <v>2.2999999999999998</v>
      </c>
      <c r="Z6" s="522"/>
      <c r="AA6" s="569" t="s">
        <v>497</v>
      </c>
      <c r="AB6" s="516">
        <v>6</v>
      </c>
      <c r="AC6" s="516">
        <f>AB6*2</f>
        <v>12</v>
      </c>
      <c r="AD6" s="516"/>
      <c r="AE6" s="516">
        <f>AB6*15</f>
        <v>90</v>
      </c>
      <c r="AF6" s="516">
        <f>AC6*4+AE6*4</f>
        <v>408</v>
      </c>
    </row>
    <row r="7" spans="2:32" ht="27.95" customHeight="1">
      <c r="B7" s="729">
        <v>14</v>
      </c>
      <c r="C7" s="737"/>
      <c r="D7" s="543"/>
      <c r="E7" s="543"/>
      <c r="F7" s="543"/>
      <c r="G7" s="568"/>
      <c r="H7" s="568"/>
      <c r="I7" s="568"/>
      <c r="J7" s="543" t="s">
        <v>496</v>
      </c>
      <c r="K7" s="543"/>
      <c r="L7" s="543">
        <v>15</v>
      </c>
      <c r="M7" s="543" t="s">
        <v>523</v>
      </c>
      <c r="N7" s="568"/>
      <c r="O7" s="543">
        <v>20</v>
      </c>
      <c r="P7" s="543"/>
      <c r="Q7" s="543"/>
      <c r="R7" s="543"/>
      <c r="S7" s="762" t="s">
        <v>591</v>
      </c>
      <c r="T7" s="761"/>
      <c r="U7" s="760">
        <v>0.1</v>
      </c>
      <c r="V7" s="541"/>
      <c r="W7" s="540" t="s">
        <v>27</v>
      </c>
      <c r="X7" s="645" t="s">
        <v>492</v>
      </c>
      <c r="Y7" s="701">
        <v>1.9</v>
      </c>
      <c r="Z7" s="515"/>
      <c r="AA7" s="564" t="s">
        <v>491</v>
      </c>
      <c r="AB7" s="516">
        <v>2</v>
      </c>
      <c r="AC7" s="563">
        <f>AB7*7</f>
        <v>14</v>
      </c>
      <c r="AD7" s="516">
        <f>AB7*5</f>
        <v>10</v>
      </c>
      <c r="AE7" s="516" t="s">
        <v>482</v>
      </c>
      <c r="AF7" s="562">
        <f>AC7*4+AD7*9</f>
        <v>146</v>
      </c>
    </row>
    <row r="8" spans="2:32" ht="27.95" customHeight="1">
      <c r="B8" s="729" t="s">
        <v>154</v>
      </c>
      <c r="C8" s="737"/>
      <c r="D8" s="543"/>
      <c r="E8" s="543"/>
      <c r="F8" s="543"/>
      <c r="G8" s="543"/>
      <c r="H8" s="543"/>
      <c r="I8" s="543"/>
      <c r="J8" s="549"/>
      <c r="K8" s="544"/>
      <c r="L8" s="548"/>
      <c r="M8" s="543" t="s">
        <v>481</v>
      </c>
      <c r="N8" s="601"/>
      <c r="O8" s="543">
        <v>10</v>
      </c>
      <c r="P8" s="543"/>
      <c r="Q8" s="544"/>
      <c r="R8" s="543"/>
      <c r="S8" s="712"/>
      <c r="T8" s="616"/>
      <c r="V8" s="541"/>
      <c r="W8" s="525" t="s">
        <v>519</v>
      </c>
      <c r="X8" s="645" t="s">
        <v>488</v>
      </c>
      <c r="Y8" s="701">
        <v>2.2999999999999998</v>
      </c>
      <c r="Z8" s="522"/>
      <c r="AA8" s="515" t="s">
        <v>487</v>
      </c>
      <c r="AB8" s="516">
        <v>1.5</v>
      </c>
      <c r="AC8" s="516">
        <f>AB8*1</f>
        <v>1.5</v>
      </c>
      <c r="AD8" s="516" t="s">
        <v>482</v>
      </c>
      <c r="AE8" s="516">
        <f>AB8*5</f>
        <v>7.5</v>
      </c>
      <c r="AF8" s="516">
        <f>AC8*4+AE8*4</f>
        <v>36</v>
      </c>
    </row>
    <row r="9" spans="2:32" ht="27.95" customHeight="1">
      <c r="B9" s="727" t="s">
        <v>560</v>
      </c>
      <c r="C9" s="737"/>
      <c r="D9" s="543"/>
      <c r="E9" s="543"/>
      <c r="F9" s="543"/>
      <c r="G9" s="547"/>
      <c r="H9" s="602"/>
      <c r="I9" s="547"/>
      <c r="J9" s="549"/>
      <c r="K9" s="636"/>
      <c r="L9" s="593"/>
      <c r="M9" s="549"/>
      <c r="N9" s="699"/>
      <c r="O9" s="693"/>
      <c r="P9" s="566"/>
      <c r="Q9" s="566"/>
      <c r="R9" s="567"/>
      <c r="S9" s="712"/>
      <c r="T9" s="759"/>
      <c r="U9" s="758"/>
      <c r="V9" s="541"/>
      <c r="W9" s="540" t="s">
        <v>29</v>
      </c>
      <c r="X9" s="645" t="s">
        <v>484</v>
      </c>
      <c r="Y9" s="701">
        <v>0</v>
      </c>
      <c r="Z9" s="515"/>
      <c r="AA9" s="515" t="s">
        <v>483</v>
      </c>
      <c r="AB9" s="516">
        <v>2.5</v>
      </c>
      <c r="AC9" s="516"/>
      <c r="AD9" s="516">
        <f>AB9*5</f>
        <v>12.5</v>
      </c>
      <c r="AE9" s="516" t="s">
        <v>482</v>
      </c>
      <c r="AF9" s="516">
        <f>AD9*9</f>
        <v>112.5</v>
      </c>
    </row>
    <row r="10" spans="2:32" ht="27.95" customHeight="1">
      <c r="B10" s="727"/>
      <c r="C10" s="737"/>
      <c r="D10" s="599"/>
      <c r="E10" s="599"/>
      <c r="F10" s="599"/>
      <c r="G10" s="636"/>
      <c r="H10" s="594"/>
      <c r="I10" s="593"/>
      <c r="J10" s="545"/>
      <c r="K10" s="546"/>
      <c r="L10" s="545"/>
      <c r="M10" s="549"/>
      <c r="N10" s="699"/>
      <c r="O10" s="693"/>
      <c r="P10" s="566"/>
      <c r="Q10" s="566"/>
      <c r="R10" s="567"/>
      <c r="S10" s="712"/>
      <c r="T10" s="546"/>
      <c r="U10" s="757"/>
      <c r="V10" s="541"/>
      <c r="W10" s="525" t="s">
        <v>663</v>
      </c>
      <c r="X10" s="642" t="s">
        <v>479</v>
      </c>
      <c r="Y10" s="707">
        <v>0</v>
      </c>
      <c r="Z10" s="522"/>
      <c r="AA10" s="515" t="s">
        <v>478</v>
      </c>
      <c r="AE10" s="515">
        <f>AB10*15</f>
        <v>0</v>
      </c>
    </row>
    <row r="11" spans="2:32" ht="27.95" customHeight="1">
      <c r="B11" s="552" t="s">
        <v>477</v>
      </c>
      <c r="C11" s="743"/>
      <c r="D11" s="599"/>
      <c r="E11" s="546"/>
      <c r="F11" s="599"/>
      <c r="G11" s="545"/>
      <c r="H11" s="546"/>
      <c r="I11" s="545"/>
      <c r="J11" s="545"/>
      <c r="K11" s="546"/>
      <c r="L11" s="545"/>
      <c r="M11" s="549"/>
      <c r="N11" s="601"/>
      <c r="O11" s="543"/>
      <c r="P11" s="566"/>
      <c r="Q11" s="635"/>
      <c r="R11" s="567"/>
      <c r="S11" s="545"/>
      <c r="T11" s="546"/>
      <c r="U11" s="545"/>
      <c r="V11" s="541"/>
      <c r="W11" s="540" t="s">
        <v>164</v>
      </c>
      <c r="X11" s="640"/>
      <c r="Y11" s="701"/>
      <c r="Z11" s="515"/>
      <c r="AC11" s="515">
        <f>SUM(AC6:AC10)</f>
        <v>27.5</v>
      </c>
      <c r="AD11" s="515">
        <f>SUM(AD6:AD10)</f>
        <v>22.5</v>
      </c>
      <c r="AE11" s="515">
        <f>SUM(AE6:AE10)</f>
        <v>97.5</v>
      </c>
      <c r="AF11" s="515">
        <f>AC11*4+AD11*9+AE11*4</f>
        <v>702.5</v>
      </c>
    </row>
    <row r="12" spans="2:32" ht="27.95" customHeight="1">
      <c r="B12" s="742"/>
      <c r="C12" s="741"/>
      <c r="D12" s="546"/>
      <c r="E12" s="546"/>
      <c r="F12" s="545"/>
      <c r="G12" s="545"/>
      <c r="H12" s="546"/>
      <c r="I12" s="545"/>
      <c r="J12" s="545"/>
      <c r="K12" s="546"/>
      <c r="L12" s="545"/>
      <c r="M12" s="547"/>
      <c r="N12" s="699"/>
      <c r="O12" s="693"/>
      <c r="P12" s="626"/>
      <c r="Q12" s="644"/>
      <c r="R12" s="746"/>
      <c r="S12" s="545"/>
      <c r="T12" s="546"/>
      <c r="U12" s="545"/>
      <c r="V12" s="541"/>
      <c r="W12" s="525" t="s">
        <v>662</v>
      </c>
      <c r="X12" s="704"/>
      <c r="Y12" s="707"/>
      <c r="Z12" s="522"/>
      <c r="AC12" s="521">
        <f>AC11*4/AF11</f>
        <v>0.15658362989323843</v>
      </c>
      <c r="AD12" s="521">
        <f>AD11*9/AF11</f>
        <v>0.28825622775800713</v>
      </c>
      <c r="AE12" s="521">
        <f>AE11*4/AF11</f>
        <v>0.55516014234875444</v>
      </c>
    </row>
    <row r="13" spans="2:32" s="2" customFormat="1" ht="27.95" customHeight="1">
      <c r="B13" s="738">
        <v>12</v>
      </c>
      <c r="C13" s="737"/>
      <c r="D13" s="580" t="str">
        <f>國華12月菜單!E21</f>
        <v>地瓜糙米飯</v>
      </c>
      <c r="E13" s="703" t="s">
        <v>513</v>
      </c>
      <c r="F13" s="703"/>
      <c r="G13" s="580" t="str">
        <f>國華12月菜單!E22</f>
        <v xml:space="preserve">   香魚排(炸海)  </v>
      </c>
      <c r="H13" s="703" t="s">
        <v>514</v>
      </c>
      <c r="I13" s="703"/>
      <c r="J13" s="580" t="str">
        <f>國華12月菜單!E23</f>
        <v>瓜仔肉醬(醃)</v>
      </c>
      <c r="K13" s="703" t="s">
        <v>511</v>
      </c>
      <c r="L13" s="703"/>
      <c r="M13" s="580" t="str">
        <f>國華12月菜單!E24</f>
        <v xml:space="preserve"> 海鮮蒲瓜(海)+港點燒賣(加)  </v>
      </c>
      <c r="N13" s="703" t="s">
        <v>511</v>
      </c>
      <c r="O13" s="703"/>
      <c r="P13" s="580" t="str">
        <f>國華12月菜單!E25</f>
        <v>有機截切深色蔬菜</v>
      </c>
      <c r="Q13" s="703" t="s">
        <v>512</v>
      </c>
      <c r="R13" s="703"/>
      <c r="S13" s="580" t="str">
        <f>國華12月菜單!E26</f>
        <v>三絲湯</v>
      </c>
      <c r="T13" s="703" t="s">
        <v>511</v>
      </c>
      <c r="U13" s="703"/>
      <c r="V13" s="541"/>
      <c r="W13" s="579" t="s">
        <v>28</v>
      </c>
      <c r="X13" s="647" t="s">
        <v>510</v>
      </c>
      <c r="Y13" s="702">
        <v>5.5</v>
      </c>
      <c r="Z13" s="515"/>
      <c r="AA13" s="515"/>
      <c r="AB13" s="516"/>
      <c r="AC13" s="515" t="s">
        <v>509</v>
      </c>
      <c r="AD13" s="515" t="s">
        <v>508</v>
      </c>
      <c r="AE13" s="515" t="s">
        <v>507</v>
      </c>
      <c r="AF13" s="515" t="s">
        <v>506</v>
      </c>
    </row>
    <row r="14" spans="2:32" ht="27.95" customHeight="1">
      <c r="B14" s="729" t="s">
        <v>147</v>
      </c>
      <c r="C14" s="737"/>
      <c r="D14" s="543" t="s">
        <v>533</v>
      </c>
      <c r="E14" s="543"/>
      <c r="F14" s="543">
        <v>70</v>
      </c>
      <c r="G14" s="543" t="s">
        <v>661</v>
      </c>
      <c r="H14" s="543" t="s">
        <v>575</v>
      </c>
      <c r="I14" s="543">
        <v>45</v>
      </c>
      <c r="J14" s="696" t="s">
        <v>496</v>
      </c>
      <c r="K14" s="601"/>
      <c r="L14" s="568">
        <v>40</v>
      </c>
      <c r="M14" s="566" t="s">
        <v>660</v>
      </c>
      <c r="N14" s="566"/>
      <c r="O14" s="567">
        <v>60</v>
      </c>
      <c r="P14" s="543" t="s">
        <v>659</v>
      </c>
      <c r="Q14" s="756"/>
      <c r="R14" s="567">
        <v>70</v>
      </c>
      <c r="S14" s="706" t="s">
        <v>638</v>
      </c>
      <c r="T14" s="543"/>
      <c r="U14" s="543">
        <v>30</v>
      </c>
      <c r="V14" s="541"/>
      <c r="W14" s="525" t="s">
        <v>499</v>
      </c>
      <c r="X14" s="646" t="s">
        <v>498</v>
      </c>
      <c r="Y14" s="701">
        <v>2.8</v>
      </c>
      <c r="Z14" s="522"/>
      <c r="AA14" s="569" t="s">
        <v>497</v>
      </c>
      <c r="AB14" s="516">
        <v>6.2</v>
      </c>
      <c r="AC14" s="516">
        <f>AB14*2</f>
        <v>12.4</v>
      </c>
      <c r="AD14" s="516"/>
      <c r="AE14" s="516">
        <f>AB14*15</f>
        <v>93</v>
      </c>
      <c r="AF14" s="516">
        <f>AC14*4+AE14*4</f>
        <v>421.6</v>
      </c>
    </row>
    <row r="15" spans="2:32" ht="27.95" customHeight="1">
      <c r="B15" s="729">
        <v>15</v>
      </c>
      <c r="C15" s="737"/>
      <c r="D15" s="543" t="s">
        <v>522</v>
      </c>
      <c r="E15" s="543"/>
      <c r="F15" s="543">
        <v>20</v>
      </c>
      <c r="G15" s="543" t="s">
        <v>495</v>
      </c>
      <c r="H15" s="543"/>
      <c r="I15" s="543">
        <v>7</v>
      </c>
      <c r="J15" s="696" t="s">
        <v>658</v>
      </c>
      <c r="K15" s="568" t="s">
        <v>592</v>
      </c>
      <c r="L15" s="568">
        <v>20</v>
      </c>
      <c r="M15" s="566" t="s">
        <v>657</v>
      </c>
      <c r="N15" s="566" t="s">
        <v>575</v>
      </c>
      <c r="O15" s="567">
        <v>2</v>
      </c>
      <c r="P15" s="543"/>
      <c r="Q15" s="543"/>
      <c r="R15" s="543"/>
      <c r="S15" s="543" t="s">
        <v>537</v>
      </c>
      <c r="T15" s="543"/>
      <c r="U15" s="543">
        <v>2</v>
      </c>
      <c r="V15" s="541"/>
      <c r="W15" s="540" t="s">
        <v>27</v>
      </c>
      <c r="X15" s="645" t="s">
        <v>492</v>
      </c>
      <c r="Y15" s="701">
        <v>2</v>
      </c>
      <c r="Z15" s="515"/>
      <c r="AA15" s="564" t="s">
        <v>491</v>
      </c>
      <c r="AB15" s="516">
        <v>2</v>
      </c>
      <c r="AC15" s="563">
        <f>AB15*7</f>
        <v>14</v>
      </c>
      <c r="AD15" s="516">
        <f>AB15*5</f>
        <v>10</v>
      </c>
      <c r="AE15" s="516" t="s">
        <v>482</v>
      </c>
      <c r="AF15" s="562">
        <f>AC15*4+AD15*9</f>
        <v>146</v>
      </c>
    </row>
    <row r="16" spans="2:32" ht="27.95" customHeight="1">
      <c r="B16" s="729" t="s">
        <v>154</v>
      </c>
      <c r="C16" s="737"/>
      <c r="D16" s="543" t="s">
        <v>656</v>
      </c>
      <c r="E16" s="543"/>
      <c r="F16" s="543">
        <v>23</v>
      </c>
      <c r="G16" s="547"/>
      <c r="H16" s="547"/>
      <c r="I16" s="547"/>
      <c r="J16" s="554" t="s">
        <v>521</v>
      </c>
      <c r="K16" s="635"/>
      <c r="L16" s="620">
        <v>5</v>
      </c>
      <c r="M16" s="566" t="s">
        <v>552</v>
      </c>
      <c r="N16" s="635"/>
      <c r="O16" s="567">
        <v>2</v>
      </c>
      <c r="P16" s="543"/>
      <c r="Q16" s="543"/>
      <c r="R16" s="543"/>
      <c r="S16" s="543" t="s">
        <v>655</v>
      </c>
      <c r="T16" s="543"/>
      <c r="U16" s="543">
        <v>5</v>
      </c>
      <c r="V16" s="541"/>
      <c r="W16" s="525" t="s">
        <v>551</v>
      </c>
      <c r="X16" s="645" t="s">
        <v>488</v>
      </c>
      <c r="Y16" s="701">
        <v>2.5</v>
      </c>
      <c r="Z16" s="522"/>
      <c r="AA16" s="515" t="s">
        <v>487</v>
      </c>
      <c r="AB16" s="516">
        <v>1.7</v>
      </c>
      <c r="AC16" s="516">
        <f>AB16*1</f>
        <v>1.7</v>
      </c>
      <c r="AD16" s="516" t="s">
        <v>482</v>
      </c>
      <c r="AE16" s="516">
        <f>AB16*5</f>
        <v>8.5</v>
      </c>
      <c r="AF16" s="516">
        <f>AC16*4+AE16*4</f>
        <v>40.799999999999997</v>
      </c>
    </row>
    <row r="17" spans="2:32" ht="27.95" customHeight="1">
      <c r="B17" s="727" t="s">
        <v>550</v>
      </c>
      <c r="C17" s="737"/>
      <c r="D17" s="544"/>
      <c r="E17" s="544"/>
      <c r="F17" s="543"/>
      <c r="G17" s="559"/>
      <c r="H17" s="559"/>
      <c r="I17" s="559"/>
      <c r="J17" s="549"/>
      <c r="K17" s="616"/>
      <c r="M17" s="626" t="s">
        <v>481</v>
      </c>
      <c r="N17" s="644"/>
      <c r="O17" s="746">
        <v>3</v>
      </c>
      <c r="P17" s="543"/>
      <c r="Q17" s="544"/>
      <c r="R17" s="543"/>
      <c r="S17" s="543"/>
      <c r="T17" s="544"/>
      <c r="U17" s="543"/>
      <c r="V17" s="541"/>
      <c r="W17" s="540" t="s">
        <v>29</v>
      </c>
      <c r="X17" s="645" t="s">
        <v>484</v>
      </c>
      <c r="Y17" s="701">
        <v>0</v>
      </c>
      <c r="Z17" s="515"/>
      <c r="AA17" s="515" t="s">
        <v>483</v>
      </c>
      <c r="AB17" s="516">
        <v>2.5</v>
      </c>
      <c r="AC17" s="516"/>
      <c r="AD17" s="516">
        <f>AB17*5</f>
        <v>12.5</v>
      </c>
      <c r="AE17" s="516" t="s">
        <v>482</v>
      </c>
      <c r="AF17" s="516">
        <f>AD17*9</f>
        <v>112.5</v>
      </c>
    </row>
    <row r="18" spans="2:32" ht="27.95" customHeight="1">
      <c r="B18" s="727"/>
      <c r="C18" s="737"/>
      <c r="D18" s="544"/>
      <c r="E18" s="544"/>
      <c r="F18" s="543"/>
      <c r="G18" s="730"/>
      <c r="H18" s="755"/>
      <c r="I18" s="730"/>
      <c r="J18" s="543"/>
      <c r="K18" s="543"/>
      <c r="L18" s="543"/>
      <c r="M18" s="547"/>
      <c r="N18" s="547"/>
      <c r="O18" s="547"/>
      <c r="P18" s="547"/>
      <c r="Q18" s="601"/>
      <c r="R18" s="568"/>
      <c r="S18" s="543"/>
      <c r="T18" s="543"/>
      <c r="U18" s="543"/>
      <c r="V18" s="541"/>
      <c r="W18" s="525" t="s">
        <v>654</v>
      </c>
      <c r="X18" s="642" t="s">
        <v>479</v>
      </c>
      <c r="Y18" s="707">
        <v>0</v>
      </c>
      <c r="Z18" s="522"/>
      <c r="AA18" s="515" t="s">
        <v>478</v>
      </c>
      <c r="AB18" s="516">
        <v>1</v>
      </c>
      <c r="AE18" s="515">
        <f>AB18*15</f>
        <v>15</v>
      </c>
    </row>
    <row r="19" spans="2:32" ht="27.95" customHeight="1">
      <c r="B19" s="552" t="s">
        <v>477</v>
      </c>
      <c r="C19" s="743"/>
      <c r="D19" s="546"/>
      <c r="E19" s="546"/>
      <c r="F19" s="545"/>
      <c r="G19" s="730"/>
      <c r="H19" s="755"/>
      <c r="I19" s="730"/>
      <c r="J19" s="545"/>
      <c r="K19" s="546"/>
      <c r="L19" s="545"/>
      <c r="M19" s="568" t="s">
        <v>653</v>
      </c>
      <c r="N19" s="568" t="s">
        <v>581</v>
      </c>
      <c r="O19" s="568">
        <v>20</v>
      </c>
      <c r="P19" s="543"/>
      <c r="Q19" s="543"/>
      <c r="R19" s="543"/>
      <c r="S19" s="545"/>
      <c r="T19" s="545"/>
      <c r="U19" s="545"/>
      <c r="V19" s="541"/>
      <c r="W19" s="540" t="s">
        <v>164</v>
      </c>
      <c r="X19" s="640"/>
      <c r="Y19" s="701"/>
      <c r="Z19" s="515"/>
      <c r="AC19" s="515">
        <f>SUM(AC14:AC18)</f>
        <v>28.099999999999998</v>
      </c>
      <c r="AD19" s="515">
        <f>SUM(AD14:AD18)</f>
        <v>22.5</v>
      </c>
      <c r="AE19" s="515">
        <f>SUM(AE14:AE18)</f>
        <v>116.5</v>
      </c>
      <c r="AF19" s="515">
        <f>AC19*4+AD19*9+AE19*4</f>
        <v>780.9</v>
      </c>
    </row>
    <row r="20" spans="2:32" ht="27.95" customHeight="1">
      <c r="B20" s="742"/>
      <c r="C20" s="741"/>
      <c r="D20" s="546"/>
      <c r="E20" s="546"/>
      <c r="F20" s="545"/>
      <c r="G20" s="547"/>
      <c r="H20" s="547"/>
      <c r="I20" s="547"/>
      <c r="J20" s="545"/>
      <c r="K20" s="546"/>
      <c r="L20" s="545"/>
      <c r="M20" s="543"/>
      <c r="N20" s="543"/>
      <c r="O20" s="543"/>
      <c r="P20" s="548"/>
      <c r="Q20" s="548"/>
      <c r="R20" s="548"/>
      <c r="S20" s="599"/>
      <c r="T20" s="546"/>
      <c r="U20" s="545"/>
      <c r="V20" s="541"/>
      <c r="W20" s="525" t="s">
        <v>652</v>
      </c>
      <c r="X20" s="638"/>
      <c r="Y20" s="707"/>
      <c r="Z20" s="522"/>
      <c r="AC20" s="521">
        <f>AC19*4/AF19</f>
        <v>0.14393648354462799</v>
      </c>
      <c r="AD20" s="521">
        <f>AD19*9/AF19</f>
        <v>0.25931617364579335</v>
      </c>
      <c r="AE20" s="521">
        <f>AE19*4/AF19</f>
        <v>0.59674734280957875</v>
      </c>
    </row>
    <row r="21" spans="2:32" s="2" customFormat="1" ht="27.95" customHeight="1">
      <c r="B21" s="754">
        <v>12</v>
      </c>
      <c r="C21" s="737"/>
      <c r="D21" s="580" t="str">
        <f>國華12月菜單!I21</f>
        <v>香Q米飯</v>
      </c>
      <c r="E21" s="703" t="s">
        <v>513</v>
      </c>
      <c r="F21" s="703"/>
      <c r="G21" s="580" t="str">
        <f>國華12月菜單!I22</f>
        <v>麻油菇香燉雞</v>
      </c>
      <c r="H21" s="580" t="s">
        <v>511</v>
      </c>
      <c r="I21" s="703"/>
      <c r="J21" s="580" t="str">
        <f>國華12月菜單!I23</f>
        <v xml:space="preserve">   客家小炒(豆海)  </v>
      </c>
      <c r="K21" s="703" t="s">
        <v>512</v>
      </c>
      <c r="L21" s="703"/>
      <c r="M21" s="580" t="str">
        <f>國華12月菜單!I24</f>
        <v>奶香洋芋燒</v>
      </c>
      <c r="N21" s="703" t="s">
        <v>511</v>
      </c>
      <c r="O21" s="703"/>
      <c r="P21" s="580" t="str">
        <f>國華12月菜單!I25</f>
        <v>深色蔬菜</v>
      </c>
      <c r="Q21" s="703" t="s">
        <v>512</v>
      </c>
      <c r="R21" s="703"/>
      <c r="S21" s="580" t="str">
        <f>國華12月菜單!I26</f>
        <v>玉米濃湯(芡)</v>
      </c>
      <c r="T21" s="703" t="s">
        <v>651</v>
      </c>
      <c r="U21" s="703"/>
      <c r="V21" s="541"/>
      <c r="W21" s="579" t="s">
        <v>28</v>
      </c>
      <c r="X21" s="647" t="s">
        <v>510</v>
      </c>
      <c r="Y21" s="702">
        <v>5.6</v>
      </c>
      <c r="Z21" s="515"/>
      <c r="AA21" s="515"/>
      <c r="AB21" s="516"/>
      <c r="AC21" s="515" t="s">
        <v>509</v>
      </c>
      <c r="AD21" s="515" t="s">
        <v>508</v>
      </c>
      <c r="AE21" s="515" t="s">
        <v>507</v>
      </c>
      <c r="AF21" s="515" t="s">
        <v>506</v>
      </c>
    </row>
    <row r="22" spans="2:32" s="605" customFormat="1" ht="27.75" customHeight="1">
      <c r="B22" s="753" t="s">
        <v>147</v>
      </c>
      <c r="C22" s="737"/>
      <c r="D22" s="543" t="s">
        <v>533</v>
      </c>
      <c r="E22" s="543"/>
      <c r="F22" s="543">
        <v>100</v>
      </c>
      <c r="G22" s="593" t="s">
        <v>504</v>
      </c>
      <c r="H22" s="593"/>
      <c r="I22" s="593">
        <v>55</v>
      </c>
      <c r="J22" s="543" t="s">
        <v>650</v>
      </c>
      <c r="K22" s="543" t="s">
        <v>649</v>
      </c>
      <c r="L22" s="543">
        <v>35</v>
      </c>
      <c r="M22" s="543" t="s">
        <v>603</v>
      </c>
      <c r="N22" s="543"/>
      <c r="O22" s="543">
        <v>45</v>
      </c>
      <c r="P22" s="543" t="s">
        <v>342</v>
      </c>
      <c r="Q22" s="543"/>
      <c r="R22" s="543">
        <v>100</v>
      </c>
      <c r="S22" s="568" t="s">
        <v>529</v>
      </c>
      <c r="T22" s="568"/>
      <c r="U22" s="568">
        <v>15</v>
      </c>
      <c r="V22" s="541"/>
      <c r="W22" s="525" t="s">
        <v>601</v>
      </c>
      <c r="X22" s="646" t="s">
        <v>498</v>
      </c>
      <c r="Y22" s="701">
        <v>2.2999999999999998</v>
      </c>
      <c r="Z22" s="608"/>
      <c r="AA22" s="569" t="s">
        <v>497</v>
      </c>
      <c r="AB22" s="516">
        <v>6.2</v>
      </c>
      <c r="AC22" s="516">
        <f>AB22*2</f>
        <v>12.4</v>
      </c>
      <c r="AD22" s="516"/>
      <c r="AE22" s="516">
        <f>AB22*15</f>
        <v>93</v>
      </c>
      <c r="AF22" s="516">
        <f>AC22*4+AE22*4</f>
        <v>421.6</v>
      </c>
    </row>
    <row r="23" spans="2:32" s="605" customFormat="1" ht="27.95" customHeight="1">
      <c r="B23" s="753">
        <v>16</v>
      </c>
      <c r="C23" s="737"/>
      <c r="D23" s="593"/>
      <c r="E23" s="593"/>
      <c r="F23" s="593"/>
      <c r="G23" s="593" t="s">
        <v>494</v>
      </c>
      <c r="H23" s="593"/>
      <c r="I23" s="593">
        <v>15</v>
      </c>
      <c r="J23" s="543" t="s">
        <v>532</v>
      </c>
      <c r="K23" s="544"/>
      <c r="L23" s="543">
        <v>10</v>
      </c>
      <c r="M23" s="543" t="s">
        <v>481</v>
      </c>
      <c r="N23" s="544"/>
      <c r="O23" s="543">
        <v>10</v>
      </c>
      <c r="P23" s="543"/>
      <c r="Q23" s="543"/>
      <c r="R23" s="543"/>
      <c r="S23" s="568" t="s">
        <v>521</v>
      </c>
      <c r="T23" s="568"/>
      <c r="U23" s="568">
        <v>5</v>
      </c>
      <c r="V23" s="541"/>
      <c r="W23" s="540" t="s">
        <v>27</v>
      </c>
      <c r="X23" s="645" t="s">
        <v>492</v>
      </c>
      <c r="Y23" s="701">
        <v>1.9</v>
      </c>
      <c r="Z23" s="606"/>
      <c r="AA23" s="564" t="s">
        <v>491</v>
      </c>
      <c r="AB23" s="516">
        <v>2.1</v>
      </c>
      <c r="AC23" s="563">
        <f>AB23*7</f>
        <v>14.700000000000001</v>
      </c>
      <c r="AD23" s="516">
        <f>AB23*5</f>
        <v>10.5</v>
      </c>
      <c r="AE23" s="516" t="s">
        <v>482</v>
      </c>
      <c r="AF23" s="562">
        <f>AC23*4+AD23*9</f>
        <v>153.30000000000001</v>
      </c>
    </row>
    <row r="24" spans="2:32" s="605" customFormat="1" ht="27.95" customHeight="1">
      <c r="B24" s="753" t="s">
        <v>154</v>
      </c>
      <c r="C24" s="737"/>
      <c r="D24" s="593"/>
      <c r="E24" s="594"/>
      <c r="F24" s="593"/>
      <c r="G24" s="549"/>
      <c r="H24" s="594"/>
      <c r="I24" s="593"/>
      <c r="J24" s="543" t="s">
        <v>648</v>
      </c>
      <c r="K24" s="544"/>
      <c r="L24" s="543">
        <v>20</v>
      </c>
      <c r="M24" s="547" t="s">
        <v>496</v>
      </c>
      <c r="N24" s="602"/>
      <c r="O24" s="547">
        <v>5</v>
      </c>
      <c r="P24" s="568"/>
      <c r="Q24" s="568"/>
      <c r="R24" s="568"/>
      <c r="S24" s="568" t="s">
        <v>523</v>
      </c>
      <c r="T24" s="568"/>
      <c r="U24" s="568">
        <v>8</v>
      </c>
      <c r="V24" s="541"/>
      <c r="W24" s="525" t="s">
        <v>489</v>
      </c>
      <c r="X24" s="645" t="s">
        <v>488</v>
      </c>
      <c r="Y24" s="701">
        <v>2.2999999999999998</v>
      </c>
      <c r="Z24" s="608"/>
      <c r="AA24" s="515" t="s">
        <v>487</v>
      </c>
      <c r="AB24" s="516">
        <v>1.6</v>
      </c>
      <c r="AC24" s="516">
        <f>AB24*1</f>
        <v>1.6</v>
      </c>
      <c r="AD24" s="516" t="s">
        <v>482</v>
      </c>
      <c r="AE24" s="516">
        <f>AB24*5</f>
        <v>8</v>
      </c>
      <c r="AF24" s="516">
        <f>AC24*4+AE24*4</f>
        <v>38.4</v>
      </c>
    </row>
    <row r="25" spans="2:32" s="605" customFormat="1" ht="27.95" customHeight="1">
      <c r="B25" s="751" t="s">
        <v>536</v>
      </c>
      <c r="C25" s="737"/>
      <c r="D25" s="593"/>
      <c r="E25" s="594"/>
      <c r="F25" s="593"/>
      <c r="G25" s="752"/>
      <c r="H25" s="748"/>
      <c r="I25" s="747"/>
      <c r="J25" s="543" t="s">
        <v>647</v>
      </c>
      <c r="K25" s="543" t="s">
        <v>646</v>
      </c>
      <c r="L25" s="543">
        <v>3</v>
      </c>
      <c r="M25" s="547" t="s">
        <v>529</v>
      </c>
      <c r="N25" s="602"/>
      <c r="O25" s="547">
        <v>1</v>
      </c>
      <c r="P25" s="568"/>
      <c r="Q25" s="568"/>
      <c r="R25" s="568"/>
      <c r="S25" s="568" t="s">
        <v>481</v>
      </c>
      <c r="T25" s="568"/>
      <c r="U25" s="568">
        <v>5</v>
      </c>
      <c r="V25" s="541"/>
      <c r="W25" s="540" t="s">
        <v>29</v>
      </c>
      <c r="X25" s="645" t="s">
        <v>484</v>
      </c>
      <c r="Y25" s="701">
        <f>AB26</f>
        <v>0</v>
      </c>
      <c r="Z25" s="606"/>
      <c r="AA25" s="515" t="s">
        <v>483</v>
      </c>
      <c r="AB25" s="516">
        <v>2.5</v>
      </c>
      <c r="AC25" s="516"/>
      <c r="AD25" s="516">
        <f>AB25*5</f>
        <v>12.5</v>
      </c>
      <c r="AE25" s="516" t="s">
        <v>482</v>
      </c>
      <c r="AF25" s="516">
        <f>AD25*9</f>
        <v>112.5</v>
      </c>
    </row>
    <row r="26" spans="2:32" s="605" customFormat="1" ht="27.95" customHeight="1">
      <c r="B26" s="751"/>
      <c r="C26" s="737"/>
      <c r="D26" s="593"/>
      <c r="E26" s="594"/>
      <c r="F26" s="593"/>
      <c r="G26" s="749"/>
      <c r="H26" s="748"/>
      <c r="I26" s="747"/>
      <c r="J26" s="547" t="s">
        <v>552</v>
      </c>
      <c r="K26" s="602"/>
      <c r="L26" s="547">
        <v>5</v>
      </c>
      <c r="M26" s="547" t="s">
        <v>645</v>
      </c>
      <c r="N26" s="547"/>
      <c r="O26" s="547">
        <v>2</v>
      </c>
      <c r="P26" s="568"/>
      <c r="Q26" s="568"/>
      <c r="R26" s="568"/>
      <c r="S26" s="568"/>
      <c r="T26" s="568"/>
      <c r="U26" s="568"/>
      <c r="V26" s="541"/>
      <c r="W26" s="525" t="s">
        <v>644</v>
      </c>
      <c r="X26" s="642" t="s">
        <v>479</v>
      </c>
      <c r="Y26" s="701">
        <v>0</v>
      </c>
      <c r="Z26" s="608"/>
      <c r="AA26" s="515" t="s">
        <v>478</v>
      </c>
      <c r="AB26" s="516"/>
      <c r="AC26" s="515"/>
      <c r="AD26" s="515"/>
      <c r="AE26" s="515">
        <f>AB26*15</f>
        <v>0</v>
      </c>
      <c r="AF26" s="515"/>
    </row>
    <row r="27" spans="2:32" s="605" customFormat="1" ht="27.95" customHeight="1">
      <c r="B27" s="552" t="s">
        <v>477</v>
      </c>
      <c r="C27" s="750"/>
      <c r="D27" s="543"/>
      <c r="E27" s="543"/>
      <c r="F27" s="543"/>
      <c r="G27" s="749"/>
      <c r="H27" s="748"/>
      <c r="I27" s="747"/>
      <c r="J27" s="627" t="s">
        <v>481</v>
      </c>
      <c r="K27" s="644"/>
      <c r="L27" s="746">
        <v>5</v>
      </c>
      <c r="M27" s="593"/>
      <c r="N27" s="594"/>
      <c r="O27" s="593"/>
      <c r="P27" s="568"/>
      <c r="Q27" s="568"/>
      <c r="R27" s="568"/>
      <c r="S27" s="593"/>
      <c r="T27" s="594"/>
      <c r="U27" s="593"/>
      <c r="V27" s="541"/>
      <c r="W27" s="540" t="s">
        <v>164</v>
      </c>
      <c r="X27" s="640"/>
      <c r="Y27" s="701"/>
      <c r="Z27" s="606"/>
      <c r="AA27" s="515"/>
      <c r="AB27" s="516"/>
      <c r="AC27" s="515">
        <f>SUM(AC22:AC26)</f>
        <v>28.700000000000003</v>
      </c>
      <c r="AD27" s="515">
        <f>SUM(AD22:AD26)</f>
        <v>23</v>
      </c>
      <c r="AE27" s="515">
        <f>SUM(AE22:AE26)</f>
        <v>101</v>
      </c>
      <c r="AF27" s="515">
        <f>AC27*4+AD27*9+AE27*4</f>
        <v>725.8</v>
      </c>
    </row>
    <row r="28" spans="2:32" s="605" customFormat="1" ht="27.95" customHeight="1" thickBot="1">
      <c r="B28" s="745"/>
      <c r="C28" s="744"/>
      <c r="D28" s="548"/>
      <c r="E28" s="544"/>
      <c r="F28" s="543"/>
      <c r="G28" s="545"/>
      <c r="H28" s="546"/>
      <c r="I28" s="545"/>
      <c r="J28" s="545"/>
      <c r="K28" s="546"/>
      <c r="L28" s="545"/>
      <c r="M28" s="545"/>
      <c r="N28" s="546"/>
      <c r="O28" s="545"/>
      <c r="P28" s="545"/>
      <c r="Q28" s="546"/>
      <c r="R28" s="545"/>
      <c r="S28" s="545"/>
      <c r="T28" s="546"/>
      <c r="U28" s="545"/>
      <c r="V28" s="541"/>
      <c r="W28" s="525" t="s">
        <v>643</v>
      </c>
      <c r="X28" s="704"/>
      <c r="Y28" s="701"/>
      <c r="Z28" s="608"/>
      <c r="AA28" s="606"/>
      <c r="AB28" s="607"/>
      <c r="AC28" s="521">
        <f>AC27*4/AF27</f>
        <v>0.15817029484706532</v>
      </c>
      <c r="AD28" s="521">
        <f>AD27*9/AF27</f>
        <v>0.28520253513364563</v>
      </c>
      <c r="AE28" s="521">
        <f>AE27*4/AF27</f>
        <v>0.55662717001928907</v>
      </c>
      <c r="AF28" s="606"/>
    </row>
    <row r="29" spans="2:32" s="2" customFormat="1" ht="27.95" customHeight="1">
      <c r="B29" s="738">
        <v>12</v>
      </c>
      <c r="C29" s="737"/>
      <c r="D29" s="580" t="str">
        <f>國華12月菜單!M21</f>
        <v>燕麥Q飯</v>
      </c>
      <c r="E29" s="703" t="s">
        <v>513</v>
      </c>
      <c r="F29" s="703"/>
      <c r="G29" s="580" t="str">
        <f>國華12月菜單!M22</f>
        <v>京醬燒肉</v>
      </c>
      <c r="H29" s="703" t="s">
        <v>511</v>
      </c>
      <c r="I29" s="703"/>
      <c r="J29" s="580" t="str">
        <f>國華12月菜單!M23</f>
        <v xml:space="preserve">  白菜燴小捲(海) </v>
      </c>
      <c r="K29" s="703" t="s">
        <v>511</v>
      </c>
      <c r="L29" s="703"/>
      <c r="M29" s="580" t="str">
        <f>國華12月菜單!M24</f>
        <v xml:space="preserve"> 起司肉腸(加)</v>
      </c>
      <c r="N29" s="703" t="s">
        <v>642</v>
      </c>
      <c r="O29" s="703"/>
      <c r="P29" s="580" t="str">
        <f>國華12月菜單!M25</f>
        <v>深色蔬菜</v>
      </c>
      <c r="Q29" s="703" t="s">
        <v>512</v>
      </c>
      <c r="R29" s="703"/>
      <c r="S29" s="580" t="str">
        <f>國華12月菜單!M26</f>
        <v>冬瓜排骨湯</v>
      </c>
      <c r="T29" s="703" t="s">
        <v>511</v>
      </c>
      <c r="U29" s="703"/>
      <c r="V29" s="541"/>
      <c r="W29" s="579" t="s">
        <v>28</v>
      </c>
      <c r="X29" s="647" t="s">
        <v>510</v>
      </c>
      <c r="Y29" s="702">
        <v>5</v>
      </c>
      <c r="Z29" s="515"/>
      <c r="AA29" s="515"/>
      <c r="AB29" s="516"/>
      <c r="AC29" s="515" t="s">
        <v>509</v>
      </c>
      <c r="AD29" s="515" t="s">
        <v>508</v>
      </c>
      <c r="AE29" s="515" t="s">
        <v>507</v>
      </c>
      <c r="AF29" s="515" t="s">
        <v>506</v>
      </c>
    </row>
    <row r="30" spans="2:32" ht="27.95" customHeight="1">
      <c r="B30" s="729" t="s">
        <v>147</v>
      </c>
      <c r="C30" s="737"/>
      <c r="D30" s="543" t="s">
        <v>533</v>
      </c>
      <c r="E30" s="543"/>
      <c r="F30" s="543">
        <v>66</v>
      </c>
      <c r="G30" s="543" t="s">
        <v>641</v>
      </c>
      <c r="H30" s="543"/>
      <c r="I30" s="543">
        <v>50</v>
      </c>
      <c r="J30" s="547" t="s">
        <v>640</v>
      </c>
      <c r="K30" s="547"/>
      <c r="L30" s="547">
        <v>45</v>
      </c>
      <c r="M30" s="543" t="s">
        <v>639</v>
      </c>
      <c r="N30" s="543" t="s">
        <v>581</v>
      </c>
      <c r="O30" s="543">
        <v>40</v>
      </c>
      <c r="P30" s="543" t="s">
        <v>342</v>
      </c>
      <c r="Q30" s="543"/>
      <c r="R30" s="543">
        <v>100</v>
      </c>
      <c r="S30" s="568" t="s">
        <v>557</v>
      </c>
      <c r="T30" s="568"/>
      <c r="U30" s="568">
        <v>35</v>
      </c>
      <c r="V30" s="541"/>
      <c r="W30" s="525" t="s">
        <v>594</v>
      </c>
      <c r="X30" s="646" t="s">
        <v>498</v>
      </c>
      <c r="Y30" s="701">
        <v>2.7</v>
      </c>
      <c r="Z30" s="522"/>
      <c r="AA30" s="569" t="s">
        <v>497</v>
      </c>
      <c r="AB30" s="516">
        <v>6</v>
      </c>
      <c r="AC30" s="516">
        <f>AB30*2</f>
        <v>12</v>
      </c>
      <c r="AD30" s="516"/>
      <c r="AE30" s="516">
        <f>AB30*15</f>
        <v>90</v>
      </c>
      <c r="AF30" s="516">
        <f>AC30*4+AE30*4</f>
        <v>408</v>
      </c>
    </row>
    <row r="31" spans="2:32" ht="27.95" customHeight="1">
      <c r="B31" s="729">
        <v>17</v>
      </c>
      <c r="C31" s="737"/>
      <c r="D31" s="543" t="s">
        <v>590</v>
      </c>
      <c r="E31" s="543"/>
      <c r="F31" s="543">
        <v>34</v>
      </c>
      <c r="G31" s="543" t="s">
        <v>521</v>
      </c>
      <c r="H31" s="543"/>
      <c r="I31" s="543">
        <v>5</v>
      </c>
      <c r="J31" s="547" t="s">
        <v>638</v>
      </c>
      <c r="K31" s="547"/>
      <c r="L31" s="547">
        <v>10</v>
      </c>
      <c r="M31" s="568"/>
      <c r="N31" s="568"/>
      <c r="O31" s="568"/>
      <c r="P31" s="543"/>
      <c r="Q31" s="543"/>
      <c r="R31" s="543"/>
      <c r="S31" s="568" t="s">
        <v>493</v>
      </c>
      <c r="T31" s="568"/>
      <c r="U31" s="568">
        <v>2</v>
      </c>
      <c r="V31" s="541"/>
      <c r="W31" s="540" t="s">
        <v>27</v>
      </c>
      <c r="X31" s="645" t="s">
        <v>492</v>
      </c>
      <c r="Y31" s="701">
        <v>2</v>
      </c>
      <c r="Z31" s="515"/>
      <c r="AA31" s="564" t="s">
        <v>491</v>
      </c>
      <c r="AB31" s="516">
        <v>2</v>
      </c>
      <c r="AC31" s="563">
        <f>AB31*7</f>
        <v>14</v>
      </c>
      <c r="AD31" s="516">
        <f>AB31*5</f>
        <v>10</v>
      </c>
      <c r="AE31" s="516" t="s">
        <v>482</v>
      </c>
      <c r="AF31" s="562">
        <f>AC31*4+AD31*9</f>
        <v>146</v>
      </c>
    </row>
    <row r="32" spans="2:32" ht="27.95" customHeight="1">
      <c r="B32" s="729" t="s">
        <v>154</v>
      </c>
      <c r="C32" s="737"/>
      <c r="D32" s="543"/>
      <c r="E32" s="543"/>
      <c r="F32" s="543"/>
      <c r="G32" s="693" t="s">
        <v>481</v>
      </c>
      <c r="H32" s="699"/>
      <c r="I32" s="693">
        <v>5</v>
      </c>
      <c r="J32" s="547" t="s">
        <v>637</v>
      </c>
      <c r="K32" s="602"/>
      <c r="L32" s="547">
        <v>2</v>
      </c>
      <c r="M32" s="547"/>
      <c r="N32" s="547"/>
      <c r="O32" s="547"/>
      <c r="P32" s="543"/>
      <c r="Q32" s="543"/>
      <c r="R32" s="543"/>
      <c r="S32" s="547" t="s">
        <v>617</v>
      </c>
      <c r="T32" s="543"/>
      <c r="U32" s="543">
        <v>0.05</v>
      </c>
      <c r="V32" s="541"/>
      <c r="W32" s="525" t="s">
        <v>577</v>
      </c>
      <c r="X32" s="645" t="s">
        <v>488</v>
      </c>
      <c r="Y32" s="701">
        <v>2.2999999999999998</v>
      </c>
      <c r="Z32" s="522"/>
      <c r="AA32" s="515" t="s">
        <v>487</v>
      </c>
      <c r="AB32" s="516">
        <v>1.8</v>
      </c>
      <c r="AC32" s="516">
        <f>AB32*1</f>
        <v>1.8</v>
      </c>
      <c r="AD32" s="516" t="s">
        <v>482</v>
      </c>
      <c r="AE32" s="516">
        <f>AB32*5</f>
        <v>9</v>
      </c>
      <c r="AF32" s="516">
        <f>AC32*4+AE32*4</f>
        <v>43.2</v>
      </c>
    </row>
    <row r="33" spans="2:32" ht="27.95" customHeight="1">
      <c r="B33" s="727" t="s">
        <v>518</v>
      </c>
      <c r="C33" s="737"/>
      <c r="D33" s="543"/>
      <c r="E33" s="543"/>
      <c r="F33" s="543"/>
      <c r="G33" s="549"/>
      <c r="H33" s="699"/>
      <c r="I33" s="693"/>
      <c r="J33" s="547" t="s">
        <v>481</v>
      </c>
      <c r="K33" s="602"/>
      <c r="L33" s="547">
        <v>3</v>
      </c>
      <c r="M33" s="547"/>
      <c r="N33" s="602"/>
      <c r="O33" s="547"/>
      <c r="P33" s="543"/>
      <c r="Q33" s="544"/>
      <c r="R33" s="543"/>
      <c r="S33" s="600"/>
      <c r="T33" s="594"/>
      <c r="U33" s="593"/>
      <c r="V33" s="541"/>
      <c r="W33" s="540" t="s">
        <v>29</v>
      </c>
      <c r="X33" s="645" t="s">
        <v>484</v>
      </c>
      <c r="Y33" s="701">
        <v>0</v>
      </c>
      <c r="Z33" s="515"/>
      <c r="AA33" s="515" t="s">
        <v>483</v>
      </c>
      <c r="AB33" s="516">
        <v>2.5</v>
      </c>
      <c r="AC33" s="516"/>
      <c r="AD33" s="516">
        <f>AB33*5</f>
        <v>12.5</v>
      </c>
      <c r="AE33" s="516" t="s">
        <v>482</v>
      </c>
      <c r="AF33" s="516">
        <f>AD33*9</f>
        <v>112.5</v>
      </c>
    </row>
    <row r="34" spans="2:32" ht="27.95" customHeight="1">
      <c r="B34" s="727"/>
      <c r="C34" s="737"/>
      <c r="D34" s="543"/>
      <c r="E34" s="543"/>
      <c r="F34" s="543"/>
      <c r="G34" s="545"/>
      <c r="H34" s="599"/>
      <c r="I34" s="545"/>
      <c r="J34" s="547" t="s">
        <v>636</v>
      </c>
      <c r="K34" s="547" t="s">
        <v>575</v>
      </c>
      <c r="L34" s="547">
        <v>3</v>
      </c>
      <c r="M34" s="548"/>
      <c r="N34" s="548"/>
      <c r="O34" s="548"/>
      <c r="P34" s="547"/>
      <c r="Q34" s="601"/>
      <c r="R34" s="568"/>
      <c r="S34" s="568"/>
      <c r="T34" s="568"/>
      <c r="U34" s="568"/>
      <c r="V34" s="541"/>
      <c r="W34" s="525" t="s">
        <v>635</v>
      </c>
      <c r="X34" s="642" t="s">
        <v>479</v>
      </c>
      <c r="Y34" s="701">
        <v>0</v>
      </c>
      <c r="Z34" s="522"/>
      <c r="AA34" s="515" t="s">
        <v>478</v>
      </c>
      <c r="AB34" s="516">
        <v>1</v>
      </c>
      <c r="AE34" s="515">
        <f>AB34*15</f>
        <v>15</v>
      </c>
    </row>
    <row r="35" spans="2:32" ht="27.95" customHeight="1">
      <c r="B35" s="552" t="s">
        <v>477</v>
      </c>
      <c r="C35" s="743"/>
      <c r="D35" s="594"/>
      <c r="E35" s="594"/>
      <c r="F35" s="593"/>
      <c r="G35" s="545"/>
      <c r="H35" s="599"/>
      <c r="I35" s="545"/>
      <c r="J35" s="547" t="s">
        <v>532</v>
      </c>
      <c r="K35" s="547"/>
      <c r="L35" s="547">
        <v>5</v>
      </c>
      <c r="M35" s="543"/>
      <c r="N35" s="543"/>
      <c r="O35" s="543"/>
      <c r="P35" s="543"/>
      <c r="Q35" s="543"/>
      <c r="R35" s="543"/>
      <c r="S35" s="568"/>
      <c r="T35" s="568"/>
      <c r="U35" s="568"/>
      <c r="V35" s="541"/>
      <c r="W35" s="540" t="s">
        <v>164</v>
      </c>
      <c r="X35" s="640"/>
      <c r="Y35" s="701"/>
      <c r="Z35" s="515"/>
      <c r="AC35" s="515">
        <f>SUM(AC30:AC34)</f>
        <v>27.8</v>
      </c>
      <c r="AD35" s="515">
        <f>SUM(AD30:AD34)</f>
        <v>22.5</v>
      </c>
      <c r="AE35" s="515">
        <f>SUM(AE30:AE34)</f>
        <v>114</v>
      </c>
      <c r="AF35" s="515">
        <f>AC35*4+AD35*9+AE35*4</f>
        <v>769.7</v>
      </c>
    </row>
    <row r="36" spans="2:32" ht="27.95" customHeight="1">
      <c r="B36" s="742"/>
      <c r="C36" s="741"/>
      <c r="D36" s="546"/>
      <c r="E36" s="546"/>
      <c r="F36" s="740"/>
      <c r="G36" s="739"/>
      <c r="H36" s="601"/>
      <c r="I36" s="568"/>
      <c r="J36" s="568"/>
      <c r="K36" s="601"/>
      <c r="L36" s="568"/>
      <c r="M36" s="545"/>
      <c r="N36" s="546"/>
      <c r="O36" s="545"/>
      <c r="P36" s="548"/>
      <c r="Q36" s="548"/>
      <c r="R36" s="548"/>
      <c r="S36" s="599"/>
      <c r="T36" s="546"/>
      <c r="U36" s="545"/>
      <c r="V36" s="541"/>
      <c r="W36" s="525" t="s">
        <v>634</v>
      </c>
      <c r="X36" s="638"/>
      <c r="Y36" s="701"/>
      <c r="Z36" s="522"/>
      <c r="AC36" s="521">
        <f>AC35*4/AF35</f>
        <v>0.14447187215798363</v>
      </c>
      <c r="AD36" s="521">
        <f>AD35*9/AF35</f>
        <v>0.26308951539560865</v>
      </c>
      <c r="AE36" s="521">
        <f>AE35*4/AF35</f>
        <v>0.59243861244640761</v>
      </c>
    </row>
    <row r="37" spans="2:32" s="2" customFormat="1" ht="27.95" customHeight="1">
      <c r="B37" s="738">
        <v>12</v>
      </c>
      <c r="C37" s="737"/>
      <c r="D37" s="589" t="str">
        <f>國華12月菜單!Q21</f>
        <v>沙茶什錦麵</v>
      </c>
      <c r="E37" s="736" t="s">
        <v>585</v>
      </c>
      <c r="F37" s="736"/>
      <c r="G37" s="580" t="str">
        <f>國華12月菜單!Q22</f>
        <v xml:space="preserve">  黃金雞腿排(炸)</v>
      </c>
      <c r="H37" s="703" t="s">
        <v>514</v>
      </c>
      <c r="I37" s="703"/>
      <c r="J37" s="580" t="str">
        <f>國華12月菜單!Q23</f>
        <v xml:space="preserve">  蔥花捲(冷)</v>
      </c>
      <c r="K37" s="703" t="s">
        <v>633</v>
      </c>
      <c r="L37" s="603"/>
      <c r="M37" s="580" t="str">
        <f>國華12月菜單!Q24</f>
        <v xml:space="preserve">   冰糖滷味(豆)</v>
      </c>
      <c r="N37" s="703" t="s">
        <v>511</v>
      </c>
      <c r="O37" s="703"/>
      <c r="P37" s="580" t="str">
        <f>國華12月菜單!Q25</f>
        <v>淺色蔬菜</v>
      </c>
      <c r="Q37" s="703" t="s">
        <v>512</v>
      </c>
      <c r="R37" s="703"/>
      <c r="S37" s="580" t="str">
        <f>國華12月菜單!Q26</f>
        <v xml:space="preserve">  豆薯肉絲湯</v>
      </c>
      <c r="T37" s="703" t="s">
        <v>511</v>
      </c>
      <c r="U37" s="703"/>
      <c r="V37" s="541"/>
      <c r="W37" s="579" t="s">
        <v>28</v>
      </c>
      <c r="X37" s="647" t="s">
        <v>510</v>
      </c>
      <c r="Y37" s="735">
        <v>5.6</v>
      </c>
      <c r="Z37" s="515"/>
      <c r="AA37" s="515"/>
      <c r="AB37" s="516"/>
      <c r="AC37" s="515" t="s">
        <v>509</v>
      </c>
      <c r="AD37" s="515" t="s">
        <v>508</v>
      </c>
      <c r="AE37" s="515" t="s">
        <v>507</v>
      </c>
      <c r="AF37" s="515" t="s">
        <v>506</v>
      </c>
    </row>
    <row r="38" spans="2:32" ht="27.95" customHeight="1">
      <c r="B38" s="729" t="s">
        <v>147</v>
      </c>
      <c r="C38" s="726"/>
      <c r="D38" s="734" t="s">
        <v>632</v>
      </c>
      <c r="E38" s="733"/>
      <c r="F38" s="575">
        <v>120</v>
      </c>
      <c r="G38" s="732" t="s">
        <v>631</v>
      </c>
      <c r="H38" s="732"/>
      <c r="I38" s="731">
        <v>60</v>
      </c>
      <c r="J38" s="543" t="s">
        <v>630</v>
      </c>
      <c r="K38" s="566" t="s">
        <v>622</v>
      </c>
      <c r="L38" s="543">
        <v>30</v>
      </c>
      <c r="M38" s="543" t="s">
        <v>531</v>
      </c>
      <c r="N38" s="543" t="s">
        <v>530</v>
      </c>
      <c r="O38" s="543">
        <v>35</v>
      </c>
      <c r="P38" s="543" t="s">
        <v>343</v>
      </c>
      <c r="Q38" s="543"/>
      <c r="R38" s="543">
        <v>100</v>
      </c>
      <c r="S38" s="543" t="s">
        <v>629</v>
      </c>
      <c r="T38" s="543"/>
      <c r="U38" s="543">
        <v>30</v>
      </c>
      <c r="V38" s="541"/>
      <c r="W38" s="525" t="s">
        <v>601</v>
      </c>
      <c r="X38" s="646" t="s">
        <v>498</v>
      </c>
      <c r="Y38" s="695">
        <v>2.6</v>
      </c>
      <c r="Z38" s="522"/>
      <c r="AA38" s="569" t="s">
        <v>497</v>
      </c>
      <c r="AB38" s="516">
        <v>6</v>
      </c>
      <c r="AC38" s="516">
        <f>AB38*2</f>
        <v>12</v>
      </c>
      <c r="AD38" s="516"/>
      <c r="AE38" s="516">
        <f>AB38*15</f>
        <v>90</v>
      </c>
      <c r="AF38" s="516">
        <f>AC38*4+AE38*4</f>
        <v>408</v>
      </c>
    </row>
    <row r="39" spans="2:32" ht="27.95" customHeight="1">
      <c r="B39" s="729">
        <v>18</v>
      </c>
      <c r="C39" s="726"/>
      <c r="D39" s="624" t="s">
        <v>540</v>
      </c>
      <c r="E39" s="568"/>
      <c r="F39" s="698">
        <v>25</v>
      </c>
      <c r="G39" s="730" t="s">
        <v>495</v>
      </c>
      <c r="H39" s="730"/>
      <c r="I39" s="730">
        <v>7</v>
      </c>
      <c r="J39" s="543"/>
      <c r="K39" s="601"/>
      <c r="L39" s="543"/>
      <c r="M39" s="543" t="s">
        <v>501</v>
      </c>
      <c r="N39" s="543"/>
      <c r="O39" s="543">
        <v>15</v>
      </c>
      <c r="P39" s="543"/>
      <c r="Q39" s="543"/>
      <c r="R39" s="543"/>
      <c r="S39" s="543" t="s">
        <v>481</v>
      </c>
      <c r="T39" s="543"/>
      <c r="U39" s="543">
        <v>5</v>
      </c>
      <c r="V39" s="541"/>
      <c r="W39" s="540" t="s">
        <v>27</v>
      </c>
      <c r="X39" s="645" t="s">
        <v>492</v>
      </c>
      <c r="Y39" s="695">
        <v>1.9</v>
      </c>
      <c r="Z39" s="515"/>
      <c r="AA39" s="564" t="s">
        <v>491</v>
      </c>
      <c r="AB39" s="516">
        <v>2.2999999999999998</v>
      </c>
      <c r="AC39" s="563">
        <f>AB39*7</f>
        <v>16.099999999999998</v>
      </c>
      <c r="AD39" s="516">
        <f>AB39*5</f>
        <v>11.5</v>
      </c>
      <c r="AE39" s="516" t="s">
        <v>482</v>
      </c>
      <c r="AF39" s="562">
        <f>AC39*4+AD39*9</f>
        <v>167.89999999999998</v>
      </c>
    </row>
    <row r="40" spans="2:32" ht="27.95" customHeight="1">
      <c r="B40" s="729" t="s">
        <v>154</v>
      </c>
      <c r="C40" s="726"/>
      <c r="D40" s="624" t="s">
        <v>496</v>
      </c>
      <c r="E40" s="601"/>
      <c r="F40" s="698">
        <v>20</v>
      </c>
      <c r="G40" s="728"/>
      <c r="H40" s="728"/>
      <c r="I40" s="559"/>
      <c r="J40" s="568"/>
      <c r="K40" s="568"/>
      <c r="L40" s="568"/>
      <c r="M40" s="543" t="s">
        <v>628</v>
      </c>
      <c r="N40" s="544"/>
      <c r="O40" s="543">
        <v>10</v>
      </c>
      <c r="P40" s="543"/>
      <c r="Q40" s="543"/>
      <c r="R40" s="543"/>
      <c r="S40" s="543" t="s">
        <v>537</v>
      </c>
      <c r="T40" s="543"/>
      <c r="U40" s="543">
        <v>2</v>
      </c>
      <c r="V40" s="541"/>
      <c r="W40" s="525" t="s">
        <v>577</v>
      </c>
      <c r="X40" s="645" t="s">
        <v>488</v>
      </c>
      <c r="Y40" s="695">
        <v>2.7</v>
      </c>
      <c r="Z40" s="522"/>
      <c r="AA40" s="515" t="s">
        <v>487</v>
      </c>
      <c r="AB40" s="516">
        <v>1.6</v>
      </c>
      <c r="AC40" s="516">
        <f>AB40*1</f>
        <v>1.6</v>
      </c>
      <c r="AD40" s="516" t="s">
        <v>482</v>
      </c>
      <c r="AE40" s="516">
        <f>AB40*5</f>
        <v>8</v>
      </c>
      <c r="AF40" s="516">
        <f>AC40*4+AE40*4</f>
        <v>38.4</v>
      </c>
    </row>
    <row r="41" spans="2:32" ht="27.95" customHeight="1">
      <c r="B41" s="727" t="s">
        <v>486</v>
      </c>
      <c r="C41" s="726"/>
      <c r="D41" s="624" t="s">
        <v>481</v>
      </c>
      <c r="E41" s="601"/>
      <c r="F41" s="698">
        <v>5</v>
      </c>
      <c r="G41" s="636"/>
      <c r="H41" s="594"/>
      <c r="I41" s="636"/>
      <c r="J41" s="593"/>
      <c r="K41" s="594"/>
      <c r="L41" s="593"/>
      <c r="M41" s="547" t="s">
        <v>481</v>
      </c>
      <c r="N41" s="558"/>
      <c r="O41" s="543">
        <v>10</v>
      </c>
      <c r="P41" s="543"/>
      <c r="Q41" s="543"/>
      <c r="R41" s="543"/>
      <c r="S41" s="600"/>
      <c r="T41" s="594"/>
      <c r="U41" s="549"/>
      <c r="V41" s="541"/>
      <c r="W41" s="540" t="s">
        <v>29</v>
      </c>
      <c r="X41" s="645" t="s">
        <v>484</v>
      </c>
      <c r="Y41" s="695">
        <v>0</v>
      </c>
      <c r="Z41" s="515"/>
      <c r="AA41" s="515" t="s">
        <v>483</v>
      </c>
      <c r="AB41" s="516">
        <v>2.5</v>
      </c>
      <c r="AC41" s="516"/>
      <c r="AD41" s="516">
        <f>AB41*5</f>
        <v>12.5</v>
      </c>
      <c r="AE41" s="516" t="s">
        <v>482</v>
      </c>
      <c r="AF41" s="516">
        <f>AD41*9</f>
        <v>112.5</v>
      </c>
    </row>
    <row r="42" spans="2:32" ht="27.95" customHeight="1">
      <c r="B42" s="727"/>
      <c r="C42" s="726"/>
      <c r="D42" s="549"/>
      <c r="E42" s="594"/>
      <c r="F42" s="593"/>
      <c r="G42" s="593"/>
      <c r="H42" s="594"/>
      <c r="I42" s="593"/>
      <c r="J42" s="548"/>
      <c r="K42" s="601"/>
      <c r="L42" s="568"/>
      <c r="M42" s="547" t="s">
        <v>627</v>
      </c>
      <c r="N42" s="543"/>
      <c r="O42" s="543">
        <v>25</v>
      </c>
      <c r="P42" s="543"/>
      <c r="Q42" s="543"/>
      <c r="R42" s="543"/>
      <c r="S42" s="543"/>
      <c r="T42" s="543"/>
      <c r="U42" s="543"/>
      <c r="V42" s="541"/>
      <c r="W42" s="525" t="s">
        <v>587</v>
      </c>
      <c r="X42" s="642" t="s">
        <v>479</v>
      </c>
      <c r="Y42" s="690">
        <v>0</v>
      </c>
      <c r="Z42" s="522"/>
      <c r="AA42" s="515" t="s">
        <v>478</v>
      </c>
      <c r="AE42" s="515">
        <f>AB42*15</f>
        <v>0</v>
      </c>
    </row>
    <row r="43" spans="2:32" ht="27.95" customHeight="1">
      <c r="B43" s="552" t="s">
        <v>477</v>
      </c>
      <c r="C43" s="725"/>
      <c r="D43" s="543"/>
      <c r="E43" s="543"/>
      <c r="F43" s="543"/>
      <c r="G43" s="593"/>
      <c r="H43" s="594"/>
      <c r="I43" s="593"/>
      <c r="J43" s="636"/>
      <c r="K43" s="594"/>
      <c r="L43" s="636"/>
      <c r="M43" s="548"/>
      <c r="N43" s="543"/>
      <c r="O43" s="543"/>
      <c r="P43" s="543"/>
      <c r="Q43" s="543"/>
      <c r="R43" s="543"/>
      <c r="S43" s="568"/>
      <c r="T43" s="568"/>
      <c r="U43" s="568"/>
      <c r="V43" s="541"/>
      <c r="W43" s="540" t="s">
        <v>164</v>
      </c>
      <c r="X43" s="640"/>
      <c r="Y43" s="690"/>
      <c r="Z43" s="515"/>
      <c r="AC43" s="515">
        <f>SUM(AC38:AC42)</f>
        <v>29.7</v>
      </c>
      <c r="AD43" s="515">
        <f>SUM(AD38:AD42)</f>
        <v>24</v>
      </c>
      <c r="AE43" s="515">
        <f>SUM(AE38:AE42)</f>
        <v>98</v>
      </c>
      <c r="AF43" s="515">
        <f>AC43*4+AD43*9+AE43*4</f>
        <v>726.8</v>
      </c>
    </row>
    <row r="44" spans="2:32" ht="27.95" customHeight="1" thickBot="1">
      <c r="B44" s="724"/>
      <c r="C44" s="723"/>
      <c r="D44" s="537"/>
      <c r="E44" s="722"/>
      <c r="F44" s="535"/>
      <c r="G44" s="537"/>
      <c r="H44" s="536"/>
      <c r="I44" s="536"/>
      <c r="J44" s="720"/>
      <c r="K44" s="721"/>
      <c r="L44" s="720"/>
      <c r="M44" s="720"/>
      <c r="N44" s="721"/>
      <c r="O44" s="720"/>
      <c r="P44" s="543"/>
      <c r="Q44" s="543"/>
      <c r="R44" s="543"/>
      <c r="S44" s="720"/>
      <c r="T44" s="721"/>
      <c r="U44" s="720"/>
      <c r="V44" s="526"/>
      <c r="W44" s="611" t="s">
        <v>626</v>
      </c>
      <c r="X44" s="719"/>
      <c r="Y44" s="718"/>
      <c r="Z44" s="522"/>
      <c r="AC44" s="521">
        <f>AC43*4/AF43</f>
        <v>0.16345624656026417</v>
      </c>
      <c r="AD44" s="521">
        <f>AD43*9/AF43</f>
        <v>0.29719317556411667</v>
      </c>
      <c r="AE44" s="521">
        <f>AE43*4/AF43</f>
        <v>0.53935057787561924</v>
      </c>
    </row>
    <row r="45" spans="2:32" ht="21.75" customHeight="1">
      <c r="C45" s="515"/>
      <c r="J45" s="683"/>
      <c r="K45" s="683"/>
      <c r="L45" s="683"/>
      <c r="M45" s="683"/>
      <c r="N45" s="683"/>
      <c r="O45" s="683"/>
      <c r="P45" s="683"/>
      <c r="Q45" s="683"/>
      <c r="R45" s="683"/>
      <c r="S45" s="683"/>
      <c r="T45" s="683"/>
      <c r="U45" s="683"/>
      <c r="V45" s="683"/>
      <c r="W45" s="683"/>
      <c r="X45" s="683"/>
      <c r="Y45" s="683"/>
      <c r="Z45" s="682"/>
    </row>
    <row r="46" spans="2:32">
      <c r="B46" s="516"/>
      <c r="D46" s="681"/>
      <c r="E46" s="681"/>
      <c r="F46" s="680"/>
      <c r="G46" s="680"/>
      <c r="H46" s="679"/>
      <c r="I46" s="515"/>
      <c r="J46" s="515"/>
      <c r="K46" s="679"/>
      <c r="L46" s="515"/>
      <c r="N46" s="679"/>
      <c r="O46" s="515"/>
      <c r="Q46" s="679"/>
      <c r="R46" s="515"/>
      <c r="T46" s="679"/>
      <c r="U46" s="515"/>
      <c r="V46" s="678"/>
      <c r="Y46" s="677"/>
    </row>
  </sheetData>
  <mergeCells count="15">
    <mergeCell ref="B1:Y1"/>
    <mergeCell ref="B2:G2"/>
    <mergeCell ref="C5:C10"/>
    <mergeCell ref="B9:B10"/>
    <mergeCell ref="J45:Y45"/>
    <mergeCell ref="C13:C18"/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</mergeCells>
  <phoneticPr fontId="3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zoomScale="60" zoomScaleNormal="60" workbookViewId="0">
      <selection activeCell="J45" sqref="J45:Y45"/>
    </sheetView>
  </sheetViews>
  <sheetFormatPr defaultRowHeight="20.25"/>
  <cols>
    <col min="1" max="1" width="2.140625" style="764" customWidth="1"/>
    <col min="2" max="2" width="5.5703125" style="770" customWidth="1"/>
    <col min="3" max="3" width="0" style="764" hidden="1" customWidth="1"/>
    <col min="4" max="4" width="21.28515625" style="764" customWidth="1"/>
    <col min="5" max="5" width="6.42578125" style="769" customWidth="1"/>
    <col min="6" max="6" width="11" style="764" customWidth="1"/>
    <col min="7" max="7" width="21.28515625" style="764" customWidth="1"/>
    <col min="8" max="8" width="6.42578125" style="769" customWidth="1"/>
    <col min="9" max="9" width="11" style="764" customWidth="1"/>
    <col min="10" max="10" width="21.28515625" style="764" customWidth="1"/>
    <col min="11" max="11" width="6.42578125" style="769" customWidth="1"/>
    <col min="12" max="12" width="11" style="764" customWidth="1"/>
    <col min="13" max="13" width="21.28515625" style="764" customWidth="1"/>
    <col min="14" max="14" width="6.42578125" style="769" customWidth="1"/>
    <col min="15" max="15" width="11" style="764" customWidth="1"/>
    <col min="16" max="16" width="21.28515625" style="764" customWidth="1"/>
    <col min="17" max="17" width="6.42578125" style="769" customWidth="1"/>
    <col min="18" max="18" width="11" style="764" customWidth="1"/>
    <col min="19" max="19" width="21.28515625" style="764" customWidth="1"/>
    <col min="20" max="20" width="6.42578125" style="769" customWidth="1"/>
    <col min="21" max="21" width="11" style="764" customWidth="1"/>
    <col min="22" max="22" width="13.85546875" style="517" customWidth="1"/>
    <col min="23" max="23" width="13.42578125" style="768" customWidth="1"/>
    <col min="24" max="24" width="12.85546875" style="263" customWidth="1"/>
    <col min="25" max="25" width="7.5703125" style="767" customWidth="1"/>
    <col min="26" max="26" width="7.5703125" style="764" customWidth="1"/>
    <col min="27" max="27" width="6.85546875" style="765" hidden="1" customWidth="1"/>
    <col min="28" max="28" width="6.28515625" style="766" hidden="1" customWidth="1"/>
    <col min="29" max="29" width="8.85546875" style="765" hidden="1" customWidth="1"/>
    <col min="30" max="30" width="9.140625" style="765" hidden="1" customWidth="1"/>
    <col min="31" max="31" width="9" style="765" hidden="1" customWidth="1"/>
    <col min="32" max="32" width="8.5703125" style="765" hidden="1" customWidth="1"/>
    <col min="33" max="16384" width="9.140625" style="764"/>
  </cols>
  <sheetData>
    <row r="1" spans="2:32" s="765" customFormat="1" ht="38.25">
      <c r="B1" s="676" t="s">
        <v>698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825"/>
      <c r="AB1" s="766"/>
    </row>
    <row r="2" spans="2:32" s="765" customFormat="1" ht="16.5" customHeight="1">
      <c r="B2" s="829"/>
      <c r="C2" s="828"/>
      <c r="D2" s="828"/>
      <c r="E2" s="828"/>
      <c r="F2" s="828"/>
      <c r="G2" s="828"/>
      <c r="H2" s="827"/>
      <c r="I2" s="825"/>
      <c r="J2" s="825"/>
      <c r="K2" s="827"/>
      <c r="L2" s="825"/>
      <c r="M2" s="825"/>
      <c r="N2" s="827"/>
      <c r="O2" s="825"/>
      <c r="P2" s="825"/>
      <c r="Q2" s="827"/>
      <c r="R2" s="825"/>
      <c r="S2" s="825"/>
      <c r="T2" s="827"/>
      <c r="U2" s="825"/>
      <c r="V2" s="672"/>
      <c r="W2" s="826"/>
      <c r="X2" s="671"/>
      <c r="Y2" s="826"/>
      <c r="Z2" s="825"/>
      <c r="AB2" s="766"/>
    </row>
    <row r="3" spans="2:32" s="765" customFormat="1" ht="31.5" customHeight="1" thickBot="1">
      <c r="B3" s="668" t="s">
        <v>570</v>
      </c>
      <c r="C3" s="824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T3" s="823"/>
      <c r="U3" s="823"/>
      <c r="V3" s="665"/>
      <c r="W3" s="822"/>
      <c r="X3" s="663"/>
      <c r="Y3" s="821"/>
      <c r="Z3" s="723"/>
      <c r="AB3" s="766"/>
    </row>
    <row r="4" spans="2:32" s="812" customFormat="1" ht="43.5">
      <c r="B4" s="820" t="s">
        <v>130</v>
      </c>
      <c r="C4" s="819" t="s">
        <v>131</v>
      </c>
      <c r="D4" s="816" t="s">
        <v>132</v>
      </c>
      <c r="E4" s="658" t="s">
        <v>568</v>
      </c>
      <c r="F4" s="816"/>
      <c r="G4" s="816" t="s">
        <v>135</v>
      </c>
      <c r="H4" s="658" t="s">
        <v>568</v>
      </c>
      <c r="I4" s="816"/>
      <c r="J4" s="816" t="s">
        <v>136</v>
      </c>
      <c r="K4" s="658" t="s">
        <v>568</v>
      </c>
      <c r="L4" s="818"/>
      <c r="M4" s="816" t="s">
        <v>136</v>
      </c>
      <c r="N4" s="658" t="s">
        <v>568</v>
      </c>
      <c r="O4" s="816"/>
      <c r="P4" s="816" t="s">
        <v>136</v>
      </c>
      <c r="Q4" s="658" t="s">
        <v>568</v>
      </c>
      <c r="R4" s="816"/>
      <c r="S4" s="817" t="s">
        <v>137</v>
      </c>
      <c r="T4" s="658" t="s">
        <v>568</v>
      </c>
      <c r="U4" s="816"/>
      <c r="V4" s="656" t="s">
        <v>567</v>
      </c>
      <c r="W4" s="815" t="s">
        <v>138</v>
      </c>
      <c r="X4" s="654" t="s">
        <v>565</v>
      </c>
      <c r="Y4" s="814" t="s">
        <v>564</v>
      </c>
      <c r="Z4" s="813"/>
      <c r="AA4" s="790"/>
      <c r="AB4" s="766"/>
      <c r="AC4" s="765"/>
      <c r="AD4" s="765"/>
      <c r="AE4" s="765"/>
      <c r="AF4" s="765"/>
    </row>
    <row r="5" spans="2:32" s="792" customFormat="1" ht="65.099999999999994" customHeight="1">
      <c r="B5" s="738">
        <v>12</v>
      </c>
      <c r="C5" s="737"/>
      <c r="D5" s="703" t="str">
        <f>國華12月菜單!A30</f>
        <v xml:space="preserve">香Q米飯 </v>
      </c>
      <c r="E5" s="703" t="s">
        <v>513</v>
      </c>
      <c r="F5" s="650" t="s">
        <v>563</v>
      </c>
      <c r="G5" s="703" t="str">
        <f>國華12月菜單!A31</f>
        <v>香汁三節翅</v>
      </c>
      <c r="H5" s="580" t="s">
        <v>543</v>
      </c>
      <c r="I5" s="650" t="s">
        <v>563</v>
      </c>
      <c r="J5" s="703" t="str">
        <f>國華12月菜單!A32</f>
        <v>日式打拋豬(豆)</v>
      </c>
      <c r="K5" s="703" t="s">
        <v>511</v>
      </c>
      <c r="L5" s="650" t="s">
        <v>563</v>
      </c>
      <c r="M5" s="703" t="str">
        <f>國華12月菜單!A33</f>
        <v>金穗燴刺瓜</v>
      </c>
      <c r="N5" s="703" t="s">
        <v>511</v>
      </c>
      <c r="O5" s="650" t="s">
        <v>563</v>
      </c>
      <c r="P5" s="703" t="str">
        <f>國華12月菜單!A34</f>
        <v>淺色蔬菜</v>
      </c>
      <c r="Q5" s="703" t="s">
        <v>512</v>
      </c>
      <c r="R5" s="650" t="s">
        <v>563</v>
      </c>
      <c r="S5" s="703" t="str">
        <f>國華12月菜單!A35</f>
        <v>細粉鮮蔬湯</v>
      </c>
      <c r="T5" s="703" t="s">
        <v>511</v>
      </c>
      <c r="U5" s="650" t="s">
        <v>563</v>
      </c>
      <c r="V5" s="649" t="s">
        <v>562</v>
      </c>
      <c r="W5" s="648" t="s">
        <v>28</v>
      </c>
      <c r="X5" s="647" t="s">
        <v>510</v>
      </c>
      <c r="Y5" s="811">
        <v>5.3</v>
      </c>
      <c r="Z5" s="765"/>
      <c r="AA5" s="765"/>
      <c r="AB5" s="766"/>
      <c r="AC5" s="765" t="s">
        <v>509</v>
      </c>
      <c r="AD5" s="765" t="s">
        <v>508</v>
      </c>
      <c r="AE5" s="765" t="s">
        <v>507</v>
      </c>
      <c r="AF5" s="765" t="s">
        <v>506</v>
      </c>
    </row>
    <row r="6" spans="2:32" ht="27.95" customHeight="1">
      <c r="B6" s="729" t="s">
        <v>147</v>
      </c>
      <c r="C6" s="737"/>
      <c r="D6" s="810" t="s">
        <v>533</v>
      </c>
      <c r="E6" s="810"/>
      <c r="F6" s="810">
        <v>100</v>
      </c>
      <c r="G6" s="543" t="s">
        <v>542</v>
      </c>
      <c r="H6" s="543"/>
      <c r="I6" s="543">
        <v>60</v>
      </c>
      <c r="J6" s="554" t="s">
        <v>697</v>
      </c>
      <c r="K6" s="566"/>
      <c r="L6" s="620">
        <v>10</v>
      </c>
      <c r="M6" s="568" t="s">
        <v>696</v>
      </c>
      <c r="N6" s="733"/>
      <c r="O6" s="568">
        <v>45</v>
      </c>
      <c r="P6" s="809" t="s">
        <v>343</v>
      </c>
      <c r="Q6" s="809"/>
      <c r="R6" s="809">
        <v>100</v>
      </c>
      <c r="S6" s="636" t="s">
        <v>538</v>
      </c>
      <c r="T6" s="593"/>
      <c r="U6" s="593">
        <v>5</v>
      </c>
      <c r="V6" s="541"/>
      <c r="W6" s="639" t="s">
        <v>555</v>
      </c>
      <c r="X6" s="646" t="s">
        <v>498</v>
      </c>
      <c r="Y6" s="637">
        <v>2.6</v>
      </c>
      <c r="Z6" s="723"/>
      <c r="AA6" s="790" t="s">
        <v>497</v>
      </c>
      <c r="AB6" s="766">
        <v>6</v>
      </c>
      <c r="AC6" s="766">
        <f>AB6*2</f>
        <v>12</v>
      </c>
      <c r="AD6" s="766"/>
      <c r="AE6" s="766">
        <f>AB6*15</f>
        <v>90</v>
      </c>
      <c r="AF6" s="766">
        <f>AC6*4+AE6*4</f>
        <v>408</v>
      </c>
    </row>
    <row r="7" spans="2:32" ht="27.95" customHeight="1">
      <c r="B7" s="729">
        <v>21</v>
      </c>
      <c r="C7" s="737"/>
      <c r="D7" s="599"/>
      <c r="E7" s="599"/>
      <c r="F7" s="599"/>
      <c r="G7" s="543"/>
      <c r="H7" s="543"/>
      <c r="I7" s="543"/>
      <c r="J7" s="554" t="s">
        <v>496</v>
      </c>
      <c r="K7" s="566"/>
      <c r="L7" s="620">
        <v>20</v>
      </c>
      <c r="M7" s="543" t="s">
        <v>695</v>
      </c>
      <c r="N7" s="808"/>
      <c r="O7" s="567">
        <v>15</v>
      </c>
      <c r="P7" s="543"/>
      <c r="Q7" s="568"/>
      <c r="R7" s="543"/>
      <c r="S7" s="636" t="s">
        <v>481</v>
      </c>
      <c r="T7" s="593"/>
      <c r="U7" s="593">
        <v>5</v>
      </c>
      <c r="V7" s="541"/>
      <c r="W7" s="641" t="s">
        <v>27</v>
      </c>
      <c r="X7" s="645" t="s">
        <v>492</v>
      </c>
      <c r="Y7" s="523">
        <v>2</v>
      </c>
      <c r="Z7" s="765"/>
      <c r="AA7" s="789" t="s">
        <v>491</v>
      </c>
      <c r="AB7" s="766">
        <v>2</v>
      </c>
      <c r="AC7" s="788">
        <f>AB7*7</f>
        <v>14</v>
      </c>
      <c r="AD7" s="766">
        <f>AB7*5</f>
        <v>10</v>
      </c>
      <c r="AE7" s="766" t="s">
        <v>482</v>
      </c>
      <c r="AF7" s="787">
        <f>AC7*4+AD7*9</f>
        <v>146</v>
      </c>
    </row>
    <row r="8" spans="2:32" ht="27.95" customHeight="1">
      <c r="B8" s="729" t="s">
        <v>154</v>
      </c>
      <c r="C8" s="737"/>
      <c r="D8" s="599"/>
      <c r="E8" s="599"/>
      <c r="F8" s="599"/>
      <c r="G8" s="543"/>
      <c r="H8" s="593"/>
      <c r="I8" s="593"/>
      <c r="J8" s="698" t="s">
        <v>521</v>
      </c>
      <c r="K8" s="697"/>
      <c r="L8" s="696">
        <v>10</v>
      </c>
      <c r="M8" s="543" t="s">
        <v>548</v>
      </c>
      <c r="N8" s="808"/>
      <c r="O8" s="567">
        <v>8</v>
      </c>
      <c r="P8" s="547"/>
      <c r="Q8" s="547"/>
      <c r="R8" s="547"/>
      <c r="S8" s="636" t="s">
        <v>552</v>
      </c>
      <c r="T8" s="594"/>
      <c r="U8" s="593">
        <v>5</v>
      </c>
      <c r="V8" s="541"/>
      <c r="W8" s="639" t="s">
        <v>519</v>
      </c>
      <c r="X8" s="645" t="s">
        <v>488</v>
      </c>
      <c r="Y8" s="523">
        <v>2.2999999999999998</v>
      </c>
      <c r="Z8" s="723"/>
      <c r="AA8" s="765" t="s">
        <v>487</v>
      </c>
      <c r="AB8" s="766">
        <v>1.5</v>
      </c>
      <c r="AC8" s="766">
        <f>AB8*1</f>
        <v>1.5</v>
      </c>
      <c r="AD8" s="766" t="s">
        <v>482</v>
      </c>
      <c r="AE8" s="766">
        <f>AB8*5</f>
        <v>7.5</v>
      </c>
      <c r="AF8" s="766">
        <f>AC8*4+AE8*4</f>
        <v>36</v>
      </c>
    </row>
    <row r="9" spans="2:32" ht="27.95" customHeight="1">
      <c r="B9" s="727" t="s">
        <v>694</v>
      </c>
      <c r="C9" s="737"/>
      <c r="D9" s="599"/>
      <c r="E9" s="599"/>
      <c r="F9" s="599"/>
      <c r="G9" s="636"/>
      <c r="H9" s="593"/>
      <c r="I9" s="593"/>
      <c r="J9" s="698" t="s">
        <v>693</v>
      </c>
      <c r="K9" s="543" t="s">
        <v>530</v>
      </c>
      <c r="L9" s="696">
        <v>30</v>
      </c>
      <c r="M9" s="568" t="s">
        <v>655</v>
      </c>
      <c r="N9" s="568"/>
      <c r="O9" s="568">
        <v>2</v>
      </c>
      <c r="P9" s="547"/>
      <c r="Q9" s="547"/>
      <c r="R9" s="547"/>
      <c r="S9" s="636" t="s">
        <v>537</v>
      </c>
      <c r="T9" s="594"/>
      <c r="U9" s="593">
        <v>2</v>
      </c>
      <c r="V9" s="541"/>
      <c r="W9" s="641" t="s">
        <v>29</v>
      </c>
      <c r="X9" s="645" t="s">
        <v>484</v>
      </c>
      <c r="Y9" s="523">
        <v>0</v>
      </c>
      <c r="Z9" s="765"/>
      <c r="AA9" s="765" t="s">
        <v>483</v>
      </c>
      <c r="AB9" s="766">
        <v>2.5</v>
      </c>
      <c r="AC9" s="766"/>
      <c r="AD9" s="766">
        <f>AB9*5</f>
        <v>12.5</v>
      </c>
      <c r="AE9" s="766" t="s">
        <v>482</v>
      </c>
      <c r="AF9" s="766">
        <f>AD9*9</f>
        <v>112.5</v>
      </c>
    </row>
    <row r="10" spans="2:32" ht="27.95" customHeight="1">
      <c r="B10" s="727"/>
      <c r="C10" s="737"/>
      <c r="D10" s="599"/>
      <c r="E10" s="599"/>
      <c r="F10" s="599"/>
      <c r="G10" s="636"/>
      <c r="H10" s="594"/>
      <c r="I10" s="593"/>
      <c r="J10" s="547" t="s">
        <v>481</v>
      </c>
      <c r="K10" s="602"/>
      <c r="L10" s="547">
        <v>5</v>
      </c>
      <c r="M10" s="547" t="s">
        <v>481</v>
      </c>
      <c r="N10" s="547"/>
      <c r="O10" s="547">
        <v>3</v>
      </c>
      <c r="P10" s="547"/>
      <c r="Q10" s="602"/>
      <c r="R10" s="547"/>
      <c r="S10" s="712"/>
      <c r="T10" s="546"/>
      <c r="U10" s="757"/>
      <c r="V10" s="541"/>
      <c r="W10" s="639" t="s">
        <v>535</v>
      </c>
      <c r="X10" s="642" t="s">
        <v>479</v>
      </c>
      <c r="Y10" s="523">
        <v>0</v>
      </c>
      <c r="Z10" s="723"/>
      <c r="AA10" s="765" t="s">
        <v>478</v>
      </c>
      <c r="AE10" s="765">
        <f>AB10*15</f>
        <v>0</v>
      </c>
    </row>
    <row r="11" spans="2:32" ht="27.95" customHeight="1">
      <c r="B11" s="552" t="s">
        <v>477</v>
      </c>
      <c r="C11" s="743"/>
      <c r="D11" s="599"/>
      <c r="E11" s="546"/>
      <c r="F11" s="599"/>
      <c r="G11" s="545"/>
      <c r="H11" s="546"/>
      <c r="I11" s="545"/>
      <c r="J11" s="549"/>
      <c r="K11" s="546"/>
      <c r="L11" s="545"/>
      <c r="M11" s="548"/>
      <c r="N11" s="546"/>
      <c r="O11" s="593"/>
      <c r="P11" s="547"/>
      <c r="Q11" s="602"/>
      <c r="R11" s="547"/>
      <c r="S11" s="545"/>
      <c r="T11" s="546"/>
      <c r="U11" s="545"/>
      <c r="V11" s="541"/>
      <c r="W11" s="641" t="s">
        <v>164</v>
      </c>
      <c r="X11" s="640"/>
      <c r="Y11" s="523"/>
      <c r="Z11" s="765"/>
      <c r="AC11" s="765">
        <f>SUM(AC6:AC10)</f>
        <v>27.5</v>
      </c>
      <c r="AD11" s="765">
        <f>SUM(AD6:AD10)</f>
        <v>22.5</v>
      </c>
      <c r="AE11" s="765">
        <f>SUM(AE6:AE10)</f>
        <v>97.5</v>
      </c>
      <c r="AF11" s="765">
        <f>AC11*4+AD11*9+AE11*4</f>
        <v>702.5</v>
      </c>
    </row>
    <row r="12" spans="2:32" ht="27.95" customHeight="1">
      <c r="B12" s="742"/>
      <c r="C12" s="741"/>
      <c r="D12" s="546"/>
      <c r="E12" s="546"/>
      <c r="F12" s="545"/>
      <c r="G12" s="545"/>
      <c r="H12" s="546"/>
      <c r="I12" s="545"/>
      <c r="J12" s="545"/>
      <c r="K12" s="546"/>
      <c r="L12" s="545"/>
      <c r="M12" s="593"/>
      <c r="N12" s="546"/>
      <c r="O12" s="593"/>
      <c r="P12" s="547"/>
      <c r="Q12" s="602"/>
      <c r="R12" s="547"/>
      <c r="S12" s="545"/>
      <c r="T12" s="546"/>
      <c r="U12" s="545"/>
      <c r="V12" s="541"/>
      <c r="W12" s="639" t="s">
        <v>692</v>
      </c>
      <c r="X12" s="704"/>
      <c r="Y12" s="634"/>
      <c r="Z12" s="723"/>
      <c r="AC12" s="777">
        <f>AC11*4/AF11</f>
        <v>0.15658362989323843</v>
      </c>
      <c r="AD12" s="777">
        <f>AD11*9/AF11</f>
        <v>0.28825622775800713</v>
      </c>
      <c r="AE12" s="777">
        <f>AE11*4/AF11</f>
        <v>0.55516014234875444</v>
      </c>
    </row>
    <row r="13" spans="2:32" s="792" customFormat="1" ht="27.95" customHeight="1">
      <c r="B13" s="738">
        <v>12</v>
      </c>
      <c r="C13" s="737"/>
      <c r="D13" s="703" t="str">
        <f>國華12月菜單!E30</f>
        <v>地瓜小米飯</v>
      </c>
      <c r="E13" s="703" t="s">
        <v>513</v>
      </c>
      <c r="F13" s="703"/>
      <c r="G13" s="703" t="str">
        <f>國華12月菜單!E31</f>
        <v xml:space="preserve">三杯雞 </v>
      </c>
      <c r="H13" s="703" t="s">
        <v>511</v>
      </c>
      <c r="I13" s="703"/>
      <c r="J13" s="703" t="str">
        <f>國華12月菜單!E32</f>
        <v>南洋咖哩肉</v>
      </c>
      <c r="K13" s="703" t="s">
        <v>511</v>
      </c>
      <c r="L13" s="703"/>
      <c r="M13" s="703" t="str">
        <f>國華12月菜單!E33</f>
        <v>小瓜炒黑輪(加)+茶碗蒸</v>
      </c>
      <c r="N13" s="703" t="s">
        <v>512</v>
      </c>
      <c r="O13" s="703"/>
      <c r="P13" s="703" t="str">
        <f>國華12月菜單!E34</f>
        <v>淺色蔬菜</v>
      </c>
      <c r="Q13" s="703" t="s">
        <v>512</v>
      </c>
      <c r="R13" s="703"/>
      <c r="S13" s="703" t="str">
        <f>國華12月菜單!E35</f>
        <v>時蔬龍骨湯(豆)</v>
      </c>
      <c r="T13" s="703" t="s">
        <v>511</v>
      </c>
      <c r="U13" s="703"/>
      <c r="V13" s="541"/>
      <c r="W13" s="648" t="s">
        <v>28</v>
      </c>
      <c r="X13" s="647" t="s">
        <v>510</v>
      </c>
      <c r="Y13" s="577">
        <v>5.5</v>
      </c>
      <c r="Z13" s="765"/>
      <c r="AA13" s="765"/>
      <c r="AB13" s="766"/>
      <c r="AC13" s="765" t="s">
        <v>509</v>
      </c>
      <c r="AD13" s="765" t="s">
        <v>508</v>
      </c>
      <c r="AE13" s="765" t="s">
        <v>507</v>
      </c>
      <c r="AF13" s="765" t="s">
        <v>506</v>
      </c>
    </row>
    <row r="14" spans="2:32" ht="27.95" customHeight="1">
      <c r="B14" s="729" t="s">
        <v>147</v>
      </c>
      <c r="C14" s="737"/>
      <c r="D14" s="568" t="s">
        <v>533</v>
      </c>
      <c r="E14" s="568"/>
      <c r="F14" s="543">
        <v>70</v>
      </c>
      <c r="G14" s="543" t="s">
        <v>619</v>
      </c>
      <c r="H14" s="543"/>
      <c r="I14" s="543">
        <v>60</v>
      </c>
      <c r="J14" s="696" t="s">
        <v>691</v>
      </c>
      <c r="K14" s="568"/>
      <c r="L14" s="547">
        <v>7</v>
      </c>
      <c r="M14" s="543" t="s">
        <v>690</v>
      </c>
      <c r="N14" s="543" t="s">
        <v>581</v>
      </c>
      <c r="O14" s="543">
        <v>30</v>
      </c>
      <c r="P14" s="568" t="s">
        <v>343</v>
      </c>
      <c r="Q14" s="568"/>
      <c r="R14" s="568">
        <v>100</v>
      </c>
      <c r="S14" s="568" t="s">
        <v>531</v>
      </c>
      <c r="T14" s="545" t="s">
        <v>530</v>
      </c>
      <c r="U14" s="545">
        <v>15</v>
      </c>
      <c r="V14" s="541"/>
      <c r="W14" s="639" t="s">
        <v>555</v>
      </c>
      <c r="X14" s="646" t="s">
        <v>498</v>
      </c>
      <c r="Y14" s="523">
        <v>2.9</v>
      </c>
      <c r="Z14" s="723"/>
      <c r="AA14" s="790" t="s">
        <v>497</v>
      </c>
      <c r="AB14" s="766">
        <v>6</v>
      </c>
      <c r="AC14" s="766">
        <f>AB14*2</f>
        <v>12</v>
      </c>
      <c r="AD14" s="766"/>
      <c r="AE14" s="766">
        <f>AB14*15</f>
        <v>90</v>
      </c>
      <c r="AF14" s="766">
        <f>AC14*4+AE14*4</f>
        <v>408</v>
      </c>
    </row>
    <row r="15" spans="2:32" ht="27.95" customHeight="1">
      <c r="B15" s="729">
        <v>22</v>
      </c>
      <c r="C15" s="737"/>
      <c r="D15" s="568" t="s">
        <v>522</v>
      </c>
      <c r="E15" s="568"/>
      <c r="F15" s="543">
        <v>20</v>
      </c>
      <c r="G15" s="548"/>
      <c r="H15" s="544"/>
      <c r="I15" s="543"/>
      <c r="J15" s="606" t="s">
        <v>603</v>
      </c>
      <c r="K15" s="806"/>
      <c r="L15" s="805">
        <v>45</v>
      </c>
      <c r="M15" s="543" t="s">
        <v>517</v>
      </c>
      <c r="N15" s="568"/>
      <c r="O15" s="543">
        <v>25</v>
      </c>
      <c r="P15" s="568"/>
      <c r="Q15" s="568"/>
      <c r="R15" s="568"/>
      <c r="S15" s="568" t="s">
        <v>540</v>
      </c>
      <c r="T15" s="545"/>
      <c r="U15" s="545">
        <v>15</v>
      </c>
      <c r="V15" s="541"/>
      <c r="W15" s="641" t="s">
        <v>27</v>
      </c>
      <c r="X15" s="645" t="s">
        <v>492</v>
      </c>
      <c r="Y15" s="523">
        <v>1.9</v>
      </c>
      <c r="Z15" s="765"/>
      <c r="AA15" s="789" t="s">
        <v>491</v>
      </c>
      <c r="AB15" s="766">
        <v>2.2000000000000002</v>
      </c>
      <c r="AC15" s="788">
        <f>AB15*7</f>
        <v>15.400000000000002</v>
      </c>
      <c r="AD15" s="766">
        <f>AB15*5</f>
        <v>11</v>
      </c>
      <c r="AE15" s="766" t="s">
        <v>482</v>
      </c>
      <c r="AF15" s="787">
        <f>AC15*4+AD15*9</f>
        <v>160.60000000000002</v>
      </c>
    </row>
    <row r="16" spans="2:32" ht="27.95" customHeight="1">
      <c r="B16" s="729" t="s">
        <v>154</v>
      </c>
      <c r="C16" s="737"/>
      <c r="D16" s="568" t="s">
        <v>609</v>
      </c>
      <c r="E16" s="601"/>
      <c r="F16" s="543">
        <v>23</v>
      </c>
      <c r="G16" s="548"/>
      <c r="H16" s="543"/>
      <c r="I16" s="543"/>
      <c r="J16" s="807" t="s">
        <v>481</v>
      </c>
      <c r="K16" s="806"/>
      <c r="L16" s="805">
        <v>15</v>
      </c>
      <c r="M16" s="543"/>
      <c r="N16" s="568"/>
      <c r="O16" s="543"/>
      <c r="P16" s="545"/>
      <c r="Q16" s="545"/>
      <c r="R16" s="545"/>
      <c r="S16" s="599" t="s">
        <v>670</v>
      </c>
      <c r="T16" s="546"/>
      <c r="U16" s="545">
        <v>2</v>
      </c>
      <c r="V16" s="541"/>
      <c r="W16" s="639" t="s">
        <v>551</v>
      </c>
      <c r="X16" s="645" t="s">
        <v>488</v>
      </c>
      <c r="Y16" s="523">
        <v>2.2999999999999998</v>
      </c>
      <c r="Z16" s="723"/>
      <c r="AA16" s="765" t="s">
        <v>487</v>
      </c>
      <c r="AB16" s="766">
        <v>1.6</v>
      </c>
      <c r="AC16" s="766">
        <f>AB16*1</f>
        <v>1.6</v>
      </c>
      <c r="AD16" s="766" t="s">
        <v>482</v>
      </c>
      <c r="AE16" s="766">
        <f>AB16*5</f>
        <v>8</v>
      </c>
      <c r="AF16" s="766">
        <f>AC16*4+AE16*4</f>
        <v>38.4</v>
      </c>
    </row>
    <row r="17" spans="2:32" ht="27.95" customHeight="1">
      <c r="B17" s="727" t="s">
        <v>550</v>
      </c>
      <c r="C17" s="737"/>
      <c r="D17" s="568"/>
      <c r="E17" s="568"/>
      <c r="F17" s="543"/>
      <c r="G17" s="543"/>
      <c r="H17" s="543"/>
      <c r="I17" s="543"/>
      <c r="J17" s="803" t="s">
        <v>598</v>
      </c>
      <c r="K17" s="804"/>
      <c r="L17" s="803">
        <v>2</v>
      </c>
      <c r="M17" s="543"/>
      <c r="N17" s="601"/>
      <c r="O17" s="543"/>
      <c r="P17" s="599"/>
      <c r="Q17" s="546"/>
      <c r="R17" s="545"/>
      <c r="S17" s="599"/>
      <c r="T17" s="546"/>
      <c r="U17" s="545"/>
      <c r="V17" s="541"/>
      <c r="W17" s="641" t="s">
        <v>29</v>
      </c>
      <c r="X17" s="645" t="s">
        <v>484</v>
      </c>
      <c r="Y17" s="523">
        <v>0</v>
      </c>
      <c r="Z17" s="765"/>
      <c r="AA17" s="765" t="s">
        <v>483</v>
      </c>
      <c r="AB17" s="766">
        <v>2.5</v>
      </c>
      <c r="AC17" s="766"/>
      <c r="AD17" s="766">
        <f>AB17*5</f>
        <v>12.5</v>
      </c>
      <c r="AE17" s="766" t="s">
        <v>482</v>
      </c>
      <c r="AF17" s="766">
        <f>AD17*9</f>
        <v>112.5</v>
      </c>
    </row>
    <row r="18" spans="2:32" ht="27.95" customHeight="1">
      <c r="B18" s="727"/>
      <c r="C18" s="737"/>
      <c r="D18" s="568"/>
      <c r="E18" s="601"/>
      <c r="F18" s="543"/>
      <c r="G18" s="543"/>
      <c r="H18" s="543"/>
      <c r="I18" s="543"/>
      <c r="J18" s="545" t="s">
        <v>521</v>
      </c>
      <c r="K18" s="546"/>
      <c r="L18" s="545">
        <v>10</v>
      </c>
      <c r="M18" s="543" t="s">
        <v>689</v>
      </c>
      <c r="N18" s="543"/>
      <c r="O18" s="543">
        <v>35</v>
      </c>
      <c r="P18" s="545"/>
      <c r="Q18" s="546"/>
      <c r="R18" s="545"/>
      <c r="S18" s="568"/>
      <c r="T18" s="568"/>
      <c r="U18" s="568"/>
      <c r="V18" s="541"/>
      <c r="W18" s="639" t="s">
        <v>688</v>
      </c>
      <c r="X18" s="642" t="s">
        <v>479</v>
      </c>
      <c r="Y18" s="634">
        <v>0</v>
      </c>
      <c r="Z18" s="723"/>
      <c r="AA18" s="765" t="s">
        <v>478</v>
      </c>
      <c r="AB18" s="766">
        <v>1</v>
      </c>
      <c r="AE18" s="765">
        <f>AB18*15</f>
        <v>15</v>
      </c>
    </row>
    <row r="19" spans="2:32" ht="27.95" customHeight="1">
      <c r="B19" s="552" t="s">
        <v>477</v>
      </c>
      <c r="C19" s="743"/>
      <c r="D19" s="546"/>
      <c r="E19" s="546"/>
      <c r="F19" s="545"/>
      <c r="G19" s="548"/>
      <c r="H19" s="543"/>
      <c r="I19" s="543"/>
      <c r="J19" s="545"/>
      <c r="K19" s="546"/>
      <c r="L19" s="545"/>
      <c r="M19" s="568" t="s">
        <v>687</v>
      </c>
      <c r="N19" s="568"/>
      <c r="O19" s="568">
        <v>0.3</v>
      </c>
      <c r="P19" s="545"/>
      <c r="Q19" s="546"/>
      <c r="R19" s="545"/>
      <c r="S19" s="545"/>
      <c r="T19" s="545"/>
      <c r="U19" s="545"/>
      <c r="V19" s="541"/>
      <c r="W19" s="641" t="s">
        <v>164</v>
      </c>
      <c r="X19" s="640"/>
      <c r="Y19" s="523"/>
      <c r="Z19" s="765"/>
      <c r="AC19" s="765">
        <f>SUM(AC14:AC18)</f>
        <v>29.000000000000004</v>
      </c>
      <c r="AD19" s="765">
        <f>SUM(AD14:AD18)</f>
        <v>23.5</v>
      </c>
      <c r="AE19" s="765">
        <f>SUM(AE14:AE18)</f>
        <v>113</v>
      </c>
      <c r="AF19" s="765">
        <f>AC19*4+AD19*9+AE19*4</f>
        <v>779.5</v>
      </c>
    </row>
    <row r="20" spans="2:32" ht="27.95" customHeight="1">
      <c r="B20" s="742"/>
      <c r="C20" s="741"/>
      <c r="D20" s="546"/>
      <c r="E20" s="546"/>
      <c r="F20" s="545"/>
      <c r="G20" s="543"/>
      <c r="H20" s="601"/>
      <c r="I20" s="543"/>
      <c r="J20" s="545"/>
      <c r="K20" s="546"/>
      <c r="L20" s="545"/>
      <c r="M20" s="543"/>
      <c r="N20" s="543"/>
      <c r="O20" s="543"/>
      <c r="P20" s="545"/>
      <c r="Q20" s="546"/>
      <c r="R20" s="545"/>
      <c r="S20" s="599"/>
      <c r="T20" s="546"/>
      <c r="U20" s="545"/>
      <c r="V20" s="541"/>
      <c r="W20" s="639" t="s">
        <v>686</v>
      </c>
      <c r="X20" s="638"/>
      <c r="Y20" s="634"/>
      <c r="Z20" s="723"/>
      <c r="AC20" s="777">
        <f>AC19*4/AF19</f>
        <v>0.14881334188582426</v>
      </c>
      <c r="AD20" s="777">
        <f>AD19*9/AF19</f>
        <v>0.27132777421423987</v>
      </c>
      <c r="AE20" s="777">
        <f>AE19*4/AF19</f>
        <v>0.5798588838999359</v>
      </c>
    </row>
    <row r="21" spans="2:32" s="792" customFormat="1" ht="27.95" customHeight="1">
      <c r="B21" s="754">
        <v>12</v>
      </c>
      <c r="C21" s="737"/>
      <c r="D21" s="703" t="str">
        <f>國華12月菜單!I30</f>
        <v>香Q米飯</v>
      </c>
      <c r="E21" s="703" t="s">
        <v>513</v>
      </c>
      <c r="F21" s="703"/>
      <c r="G21" s="703" t="str">
        <f>國華12月菜單!I31</f>
        <v xml:space="preserve">  梅干排骨(醃)</v>
      </c>
      <c r="H21" s="580" t="s">
        <v>511</v>
      </c>
      <c r="I21" s="703"/>
      <c r="J21" s="703" t="str">
        <f>國華12月菜單!I32</f>
        <v xml:space="preserve"> 北極冰海魚柳條(炸海加) </v>
      </c>
      <c r="K21" s="703" t="s">
        <v>514</v>
      </c>
      <c r="L21" s="703"/>
      <c r="M21" s="703" t="str">
        <f>國華12月菜單!I33</f>
        <v xml:space="preserve">  綠芽鮮炒  </v>
      </c>
      <c r="N21" s="703" t="s">
        <v>511</v>
      </c>
      <c r="O21" s="703"/>
      <c r="P21" s="703" t="str">
        <f>國華12月菜單!I34</f>
        <v>深色蔬菜</v>
      </c>
      <c r="Q21" s="703" t="s">
        <v>512</v>
      </c>
      <c r="R21" s="703"/>
      <c r="S21" s="703" t="str">
        <f>國華12月菜單!I35</f>
        <v>銀蘿豚骨湯</v>
      </c>
      <c r="T21" s="703" t="s">
        <v>511</v>
      </c>
      <c r="U21" s="703"/>
      <c r="V21" s="541"/>
      <c r="W21" s="648" t="s">
        <v>28</v>
      </c>
      <c r="X21" s="647" t="s">
        <v>510</v>
      </c>
      <c r="Y21" s="577">
        <v>5</v>
      </c>
      <c r="Z21" s="765"/>
      <c r="AA21" s="765"/>
      <c r="AB21" s="766"/>
      <c r="AC21" s="765" t="s">
        <v>509</v>
      </c>
      <c r="AD21" s="765" t="s">
        <v>508</v>
      </c>
      <c r="AE21" s="765" t="s">
        <v>507</v>
      </c>
      <c r="AF21" s="765" t="s">
        <v>506</v>
      </c>
    </row>
    <row r="22" spans="2:32" s="794" customFormat="1" ht="27.75" customHeight="1">
      <c r="B22" s="753" t="s">
        <v>147</v>
      </c>
      <c r="C22" s="737"/>
      <c r="D22" s="543" t="s">
        <v>533</v>
      </c>
      <c r="E22" s="543"/>
      <c r="F22" s="543">
        <v>100</v>
      </c>
      <c r="G22" s="543" t="s">
        <v>493</v>
      </c>
      <c r="H22" s="543"/>
      <c r="I22" s="543">
        <v>15</v>
      </c>
      <c r="J22" s="543" t="s">
        <v>685</v>
      </c>
      <c r="K22" s="568" t="s">
        <v>684</v>
      </c>
      <c r="L22" s="543">
        <v>40</v>
      </c>
      <c r="M22" s="568" t="s">
        <v>683</v>
      </c>
      <c r="N22" s="601"/>
      <c r="O22" s="568">
        <v>55</v>
      </c>
      <c r="P22" s="568" t="s">
        <v>342</v>
      </c>
      <c r="Q22" s="568"/>
      <c r="R22" s="568">
        <v>100</v>
      </c>
      <c r="S22" s="706" t="s">
        <v>682</v>
      </c>
      <c r="T22" s="543"/>
      <c r="U22" s="543">
        <v>35</v>
      </c>
      <c r="V22" s="541"/>
      <c r="W22" s="639" t="s">
        <v>527</v>
      </c>
      <c r="X22" s="646" t="s">
        <v>498</v>
      </c>
      <c r="Y22" s="523">
        <v>2.5</v>
      </c>
      <c r="Z22" s="797"/>
      <c r="AA22" s="790" t="s">
        <v>497</v>
      </c>
      <c r="AB22" s="766">
        <v>6</v>
      </c>
      <c r="AC22" s="766">
        <f>AB22*2</f>
        <v>12</v>
      </c>
      <c r="AD22" s="766"/>
      <c r="AE22" s="766">
        <f>AB22*15</f>
        <v>90</v>
      </c>
      <c r="AF22" s="766">
        <f>AC22*4+AE22*4</f>
        <v>408</v>
      </c>
    </row>
    <row r="23" spans="2:32" s="794" customFormat="1" ht="27.95" customHeight="1">
      <c r="B23" s="753">
        <v>23</v>
      </c>
      <c r="C23" s="737"/>
      <c r="D23" s="785"/>
      <c r="E23" s="543"/>
      <c r="F23" s="542"/>
      <c r="G23" s="543" t="s">
        <v>681</v>
      </c>
      <c r="H23" s="543"/>
      <c r="I23" s="543">
        <v>35</v>
      </c>
      <c r="J23" s="543"/>
      <c r="K23" s="568"/>
      <c r="L23" s="543"/>
      <c r="M23" s="568" t="s">
        <v>537</v>
      </c>
      <c r="N23" s="566"/>
      <c r="O23" s="545">
        <v>3</v>
      </c>
      <c r="P23" s="568"/>
      <c r="Q23" s="568"/>
      <c r="R23" s="568"/>
      <c r="S23" s="543" t="s">
        <v>680</v>
      </c>
      <c r="T23" s="543"/>
      <c r="U23" s="543">
        <v>2</v>
      </c>
      <c r="V23" s="541"/>
      <c r="W23" s="641" t="s">
        <v>27</v>
      </c>
      <c r="X23" s="645" t="s">
        <v>492</v>
      </c>
      <c r="Y23" s="523">
        <v>2</v>
      </c>
      <c r="Z23" s="795"/>
      <c r="AA23" s="789" t="s">
        <v>491</v>
      </c>
      <c r="AB23" s="766">
        <v>2</v>
      </c>
      <c r="AC23" s="788">
        <f>AB23*7</f>
        <v>14</v>
      </c>
      <c r="AD23" s="766">
        <f>AB23*5</f>
        <v>10</v>
      </c>
      <c r="AE23" s="766" t="s">
        <v>482</v>
      </c>
      <c r="AF23" s="787">
        <f>AC23*4+AD23*9</f>
        <v>146</v>
      </c>
    </row>
    <row r="24" spans="2:32" s="794" customFormat="1" ht="27.95" customHeight="1">
      <c r="B24" s="753" t="s">
        <v>679</v>
      </c>
      <c r="C24" s="737"/>
      <c r="D24" s="785"/>
      <c r="E24" s="544"/>
      <c r="F24" s="542"/>
      <c r="G24" s="543" t="s">
        <v>678</v>
      </c>
      <c r="H24" s="543" t="s">
        <v>592</v>
      </c>
      <c r="I24" s="543">
        <v>10</v>
      </c>
      <c r="J24" s="543"/>
      <c r="K24" s="543"/>
      <c r="L24" s="543"/>
      <c r="M24" s="568" t="s">
        <v>552</v>
      </c>
      <c r="N24" s="546"/>
      <c r="O24" s="545">
        <v>2</v>
      </c>
      <c r="P24" s="568"/>
      <c r="Q24" s="601"/>
      <c r="R24" s="568"/>
      <c r="S24" s="543"/>
      <c r="T24" s="543"/>
      <c r="U24" s="543"/>
      <c r="V24" s="541"/>
      <c r="W24" s="639" t="s">
        <v>577</v>
      </c>
      <c r="X24" s="645" t="s">
        <v>488</v>
      </c>
      <c r="Y24" s="523">
        <v>2.5</v>
      </c>
      <c r="Z24" s="797"/>
      <c r="AA24" s="765" t="s">
        <v>487</v>
      </c>
      <c r="AB24" s="766">
        <v>1.5</v>
      </c>
      <c r="AC24" s="766">
        <f>AB24*1</f>
        <v>1.5</v>
      </c>
      <c r="AD24" s="766" t="s">
        <v>482</v>
      </c>
      <c r="AE24" s="766">
        <f>AB24*5</f>
        <v>7.5</v>
      </c>
      <c r="AF24" s="766">
        <f>AC24*4+AE24*4</f>
        <v>36</v>
      </c>
    </row>
    <row r="25" spans="2:32" s="794" customFormat="1" ht="27.95" customHeight="1">
      <c r="B25" s="751" t="s">
        <v>536</v>
      </c>
      <c r="C25" s="737"/>
      <c r="D25" s="785"/>
      <c r="E25" s="544"/>
      <c r="F25" s="542"/>
      <c r="G25" s="802"/>
      <c r="H25" s="594"/>
      <c r="I25" s="593"/>
      <c r="J25" s="543"/>
      <c r="K25" s="543"/>
      <c r="L25" s="543"/>
      <c r="M25" s="568" t="s">
        <v>481</v>
      </c>
      <c r="N25" s="546"/>
      <c r="O25" s="543">
        <v>3</v>
      </c>
      <c r="P25" s="568"/>
      <c r="Q25" s="601"/>
      <c r="R25" s="568"/>
      <c r="S25" s="568"/>
      <c r="T25" s="601"/>
      <c r="U25" s="568"/>
      <c r="V25" s="541"/>
      <c r="W25" s="641" t="s">
        <v>29</v>
      </c>
      <c r="X25" s="645" t="s">
        <v>484</v>
      </c>
      <c r="Y25" s="523">
        <f>AB26</f>
        <v>0</v>
      </c>
      <c r="Z25" s="795"/>
      <c r="AA25" s="765" t="s">
        <v>483</v>
      </c>
      <c r="AB25" s="766">
        <v>2.5</v>
      </c>
      <c r="AC25" s="766"/>
      <c r="AD25" s="766">
        <f>AB25*5</f>
        <v>12.5</v>
      </c>
      <c r="AE25" s="766" t="s">
        <v>482</v>
      </c>
      <c r="AF25" s="766">
        <f>AD25*9</f>
        <v>112.5</v>
      </c>
    </row>
    <row r="26" spans="2:32" s="794" customFormat="1" ht="27.95" customHeight="1">
      <c r="B26" s="751"/>
      <c r="C26" s="737"/>
      <c r="D26" s="801"/>
      <c r="E26" s="544"/>
      <c r="F26" s="542"/>
      <c r="G26" s="800"/>
      <c r="H26" s="601"/>
      <c r="I26" s="568"/>
      <c r="J26" s="543"/>
      <c r="K26" s="543"/>
      <c r="L26" s="543"/>
      <c r="M26" s="543"/>
      <c r="N26" s="543"/>
      <c r="O26" s="543"/>
      <c r="P26" s="568"/>
      <c r="Q26" s="601"/>
      <c r="R26" s="568"/>
      <c r="S26" s="543"/>
      <c r="T26" s="543"/>
      <c r="U26" s="543"/>
      <c r="V26" s="541"/>
      <c r="W26" s="639" t="s">
        <v>677</v>
      </c>
      <c r="X26" s="642" t="s">
        <v>479</v>
      </c>
      <c r="Y26" s="523">
        <v>0</v>
      </c>
      <c r="Z26" s="797"/>
      <c r="AA26" s="765" t="s">
        <v>478</v>
      </c>
      <c r="AB26" s="766"/>
      <c r="AC26" s="765"/>
      <c r="AD26" s="765"/>
      <c r="AE26" s="765">
        <f>AB26*15</f>
        <v>0</v>
      </c>
      <c r="AF26" s="765"/>
    </row>
    <row r="27" spans="2:32" s="794" customFormat="1" ht="27.95" customHeight="1">
      <c r="B27" s="552" t="s">
        <v>477</v>
      </c>
      <c r="C27" s="750"/>
      <c r="D27" s="548"/>
      <c r="E27" s="544"/>
      <c r="F27" s="542"/>
      <c r="G27" s="798"/>
      <c r="H27" s="799"/>
      <c r="I27" s="798"/>
      <c r="J27" s="548"/>
      <c r="K27" s="548"/>
      <c r="L27" s="548"/>
      <c r="M27" s="597"/>
      <c r="N27" s="597"/>
      <c r="O27" s="597"/>
      <c r="P27" s="798"/>
      <c r="Q27" s="799"/>
      <c r="R27" s="798"/>
      <c r="S27" s="597"/>
      <c r="T27" s="597"/>
      <c r="U27" s="597"/>
      <c r="V27" s="541"/>
      <c r="W27" s="641" t="s">
        <v>164</v>
      </c>
      <c r="X27" s="640"/>
      <c r="Y27" s="523"/>
      <c r="Z27" s="795"/>
      <c r="AA27" s="765"/>
      <c r="AB27" s="766"/>
      <c r="AC27" s="765">
        <f>SUM(AC22:AC26)</f>
        <v>27.5</v>
      </c>
      <c r="AD27" s="765">
        <f>SUM(AD22:AD26)</f>
        <v>22.5</v>
      </c>
      <c r="AE27" s="765">
        <f>SUM(AE22:AE26)</f>
        <v>97.5</v>
      </c>
      <c r="AF27" s="765">
        <f>AC27*4+AD27*9+AE27*4</f>
        <v>702.5</v>
      </c>
    </row>
    <row r="28" spans="2:32" s="794" customFormat="1" ht="27.95" customHeight="1" thickBot="1">
      <c r="B28" s="745"/>
      <c r="C28" s="744"/>
      <c r="D28" s="548"/>
      <c r="E28" s="544"/>
      <c r="F28" s="543"/>
      <c r="G28" s="549"/>
      <c r="H28" s="636"/>
      <c r="I28" s="593"/>
      <c r="J28" s="545"/>
      <c r="K28" s="546"/>
      <c r="L28" s="545"/>
      <c r="M28" s="545"/>
      <c r="N28" s="546"/>
      <c r="O28" s="545"/>
      <c r="P28" s="545"/>
      <c r="Q28" s="546"/>
      <c r="R28" s="545"/>
      <c r="S28" s="545"/>
      <c r="T28" s="546"/>
      <c r="U28" s="545"/>
      <c r="V28" s="541"/>
      <c r="W28" s="639" t="s">
        <v>596</v>
      </c>
      <c r="X28" s="704"/>
      <c r="Y28" s="523"/>
      <c r="Z28" s="797"/>
      <c r="AA28" s="795"/>
      <c r="AB28" s="796"/>
      <c r="AC28" s="777">
        <f>AC27*4/AF27</f>
        <v>0.15658362989323843</v>
      </c>
      <c r="AD28" s="777">
        <f>AD27*9/AF27</f>
        <v>0.28825622775800713</v>
      </c>
      <c r="AE28" s="777">
        <f>AE27*4/AF27</f>
        <v>0.55516014234875444</v>
      </c>
      <c r="AF28" s="795"/>
    </row>
    <row r="29" spans="2:32" s="792" customFormat="1" ht="27.95" customHeight="1">
      <c r="B29" s="738">
        <v>12</v>
      </c>
      <c r="C29" s="737"/>
      <c r="D29" s="703" t="str">
        <f>國華12月菜單!M30</f>
        <v>糙米麥片飯</v>
      </c>
      <c r="E29" s="703" t="s">
        <v>513</v>
      </c>
      <c r="F29" s="703"/>
      <c r="G29" s="703" t="str">
        <f>國華12月菜單!M31</f>
        <v>懷舊豬里肌</v>
      </c>
      <c r="H29" s="703" t="s">
        <v>543</v>
      </c>
      <c r="I29" s="703"/>
      <c r="J29" s="703" t="str">
        <f>國華12月菜單!M32</f>
        <v>鴿蛋椰菜</v>
      </c>
      <c r="K29" s="703" t="s">
        <v>511</v>
      </c>
      <c r="L29" s="703"/>
      <c r="M29" s="703" t="str">
        <f>國華12月菜單!M33</f>
        <v xml:space="preserve"> 沙茶豆干(豆)</v>
      </c>
      <c r="N29" s="703" t="s">
        <v>511</v>
      </c>
      <c r="O29" s="703"/>
      <c r="P29" s="703" t="str">
        <f>國華12月菜單!M34</f>
        <v>深色蔬菜</v>
      </c>
      <c r="Q29" s="703" t="s">
        <v>512</v>
      </c>
      <c r="R29" s="703"/>
      <c r="S29" s="703" t="str">
        <f>國華12月菜單!M35</f>
        <v xml:space="preserve"> 麵線糊(芡)</v>
      </c>
      <c r="T29" s="703" t="s">
        <v>651</v>
      </c>
      <c r="U29" s="703"/>
      <c r="V29" s="541"/>
      <c r="W29" s="648" t="s">
        <v>28</v>
      </c>
      <c r="X29" s="647" t="s">
        <v>510</v>
      </c>
      <c r="Y29" s="577">
        <v>5.2</v>
      </c>
      <c r="Z29" s="765"/>
      <c r="AA29" s="765"/>
      <c r="AB29" s="766"/>
      <c r="AC29" s="765" t="s">
        <v>509</v>
      </c>
      <c r="AD29" s="765" t="s">
        <v>508</v>
      </c>
      <c r="AE29" s="765" t="s">
        <v>507</v>
      </c>
      <c r="AF29" s="765" t="s">
        <v>506</v>
      </c>
    </row>
    <row r="30" spans="2:32" ht="27.95" customHeight="1">
      <c r="B30" s="729" t="s">
        <v>147</v>
      </c>
      <c r="C30" s="737"/>
      <c r="D30" s="568" t="s">
        <v>533</v>
      </c>
      <c r="E30" s="568"/>
      <c r="F30" s="568">
        <v>66</v>
      </c>
      <c r="G30" s="543" t="s">
        <v>676</v>
      </c>
      <c r="H30" s="543"/>
      <c r="I30" s="543">
        <v>60</v>
      </c>
      <c r="J30" s="543" t="s">
        <v>675</v>
      </c>
      <c r="K30" s="543"/>
      <c r="L30" s="543">
        <v>60</v>
      </c>
      <c r="M30" s="543" t="s">
        <v>541</v>
      </c>
      <c r="N30" s="543" t="s">
        <v>530</v>
      </c>
      <c r="O30" s="543">
        <v>35</v>
      </c>
      <c r="P30" s="568" t="s">
        <v>342</v>
      </c>
      <c r="Q30" s="568"/>
      <c r="R30" s="568">
        <v>100</v>
      </c>
      <c r="S30" s="568" t="s">
        <v>674</v>
      </c>
      <c r="T30" s="543"/>
      <c r="U30" s="568">
        <v>5</v>
      </c>
      <c r="V30" s="541"/>
      <c r="W30" s="639" t="s">
        <v>527</v>
      </c>
      <c r="X30" s="646" t="s">
        <v>498</v>
      </c>
      <c r="Y30" s="523">
        <v>2.6</v>
      </c>
      <c r="Z30" s="723"/>
      <c r="AA30" s="790" t="s">
        <v>497</v>
      </c>
      <c r="AB30" s="766">
        <v>6</v>
      </c>
      <c r="AC30" s="766">
        <f>AB30*2</f>
        <v>12</v>
      </c>
      <c r="AD30" s="766"/>
      <c r="AE30" s="766">
        <f>AB30*15</f>
        <v>90</v>
      </c>
      <c r="AF30" s="766">
        <f>AC30*4+AE30*4</f>
        <v>408</v>
      </c>
    </row>
    <row r="31" spans="2:32" ht="27.95" customHeight="1">
      <c r="B31" s="729">
        <v>24</v>
      </c>
      <c r="C31" s="737"/>
      <c r="D31" s="568" t="s">
        <v>656</v>
      </c>
      <c r="E31" s="568"/>
      <c r="F31" s="568">
        <v>20</v>
      </c>
      <c r="G31" s="793"/>
      <c r="H31" s="601"/>
      <c r="I31" s="543"/>
      <c r="J31" s="543" t="s">
        <v>553</v>
      </c>
      <c r="K31" s="543"/>
      <c r="L31" s="543">
        <v>10</v>
      </c>
      <c r="M31" s="543"/>
      <c r="N31" s="543"/>
      <c r="O31" s="543"/>
      <c r="P31" s="543"/>
      <c r="Q31" s="544"/>
      <c r="R31" s="543"/>
      <c r="S31" s="568" t="s">
        <v>540</v>
      </c>
      <c r="T31" s="568"/>
      <c r="U31" s="568">
        <v>10</v>
      </c>
      <c r="V31" s="541"/>
      <c r="W31" s="641" t="s">
        <v>27</v>
      </c>
      <c r="X31" s="645" t="s">
        <v>492</v>
      </c>
      <c r="Y31" s="523">
        <v>2</v>
      </c>
      <c r="Z31" s="765"/>
      <c r="AA31" s="789" t="s">
        <v>491</v>
      </c>
      <c r="AB31" s="766">
        <v>2.2999999999999998</v>
      </c>
      <c r="AC31" s="788">
        <f>AB31*7</f>
        <v>16.099999999999998</v>
      </c>
      <c r="AD31" s="766">
        <f>AB31*5</f>
        <v>11.5</v>
      </c>
      <c r="AE31" s="766" t="s">
        <v>482</v>
      </c>
      <c r="AF31" s="787">
        <f>AC31*4+AD31*9</f>
        <v>167.89999999999998</v>
      </c>
    </row>
    <row r="32" spans="2:32" ht="27.95" customHeight="1">
      <c r="B32" s="729" t="s">
        <v>154</v>
      </c>
      <c r="C32" s="737"/>
      <c r="D32" s="568" t="s">
        <v>526</v>
      </c>
      <c r="E32" s="601"/>
      <c r="F32" s="543">
        <v>14</v>
      </c>
      <c r="G32" s="543"/>
      <c r="H32" s="543"/>
      <c r="I32" s="543"/>
      <c r="J32" s="547" t="s">
        <v>481</v>
      </c>
      <c r="K32" s="543"/>
      <c r="L32" s="543">
        <v>3</v>
      </c>
      <c r="M32" s="543"/>
      <c r="N32" s="544"/>
      <c r="O32" s="543"/>
      <c r="P32" s="543"/>
      <c r="Q32" s="544"/>
      <c r="R32" s="543"/>
      <c r="S32" s="627" t="s">
        <v>481</v>
      </c>
      <c r="T32" s="644"/>
      <c r="U32" s="625">
        <v>2</v>
      </c>
      <c r="V32" s="541"/>
      <c r="W32" s="639" t="s">
        <v>519</v>
      </c>
      <c r="X32" s="645" t="s">
        <v>488</v>
      </c>
      <c r="Y32" s="523">
        <v>2.2999999999999998</v>
      </c>
      <c r="Z32" s="723"/>
      <c r="AA32" s="765" t="s">
        <v>487</v>
      </c>
      <c r="AB32" s="766">
        <v>1.5</v>
      </c>
      <c r="AC32" s="766">
        <f>AB32*1</f>
        <v>1.5</v>
      </c>
      <c r="AD32" s="766" t="s">
        <v>482</v>
      </c>
      <c r="AE32" s="766">
        <f>AB32*5</f>
        <v>7.5</v>
      </c>
      <c r="AF32" s="766">
        <f>AC32*4+AE32*4</f>
        <v>36</v>
      </c>
    </row>
    <row r="33" spans="2:32" ht="27.95" customHeight="1">
      <c r="B33" s="727" t="s">
        <v>518</v>
      </c>
      <c r="C33" s="737"/>
      <c r="D33" s="601"/>
      <c r="E33" s="601"/>
      <c r="F33" s="568"/>
      <c r="G33" s="543"/>
      <c r="H33" s="601"/>
      <c r="I33" s="543"/>
      <c r="J33" s="547" t="s">
        <v>552</v>
      </c>
      <c r="K33" s="602"/>
      <c r="L33" s="547">
        <v>2</v>
      </c>
      <c r="M33" s="548"/>
      <c r="N33" s="543"/>
      <c r="O33" s="543"/>
      <c r="P33" s="568"/>
      <c r="Q33" s="601"/>
      <c r="R33" s="568"/>
      <c r="S33" s="545" t="s">
        <v>537</v>
      </c>
      <c r="T33" s="545"/>
      <c r="U33" s="545">
        <v>2</v>
      </c>
      <c r="V33" s="541"/>
      <c r="W33" s="641" t="s">
        <v>29</v>
      </c>
      <c r="X33" s="645" t="s">
        <v>484</v>
      </c>
      <c r="Y33" s="523">
        <v>0</v>
      </c>
      <c r="Z33" s="765"/>
      <c r="AA33" s="765" t="s">
        <v>483</v>
      </c>
      <c r="AB33" s="766">
        <v>2.5</v>
      </c>
      <c r="AC33" s="766"/>
      <c r="AD33" s="766">
        <f>AB33*5</f>
        <v>12.5</v>
      </c>
      <c r="AE33" s="766" t="s">
        <v>482</v>
      </c>
      <c r="AF33" s="766">
        <f>AD33*9</f>
        <v>112.5</v>
      </c>
    </row>
    <row r="34" spans="2:32" ht="27.95" customHeight="1">
      <c r="B34" s="727"/>
      <c r="C34" s="737"/>
      <c r="D34" s="601"/>
      <c r="E34" s="601"/>
      <c r="F34" s="568"/>
      <c r="G34" s="548"/>
      <c r="H34" s="548"/>
      <c r="I34" s="548"/>
      <c r="J34" s="543"/>
      <c r="K34" s="601"/>
      <c r="L34" s="543"/>
      <c r="M34" s="543"/>
      <c r="N34" s="543"/>
      <c r="O34" s="543"/>
      <c r="P34" s="568"/>
      <c r="Q34" s="601"/>
      <c r="R34" s="568"/>
      <c r="S34" s="699" t="s">
        <v>552</v>
      </c>
      <c r="T34" s="694"/>
      <c r="U34" s="693">
        <v>2</v>
      </c>
      <c r="V34" s="541"/>
      <c r="W34" s="639" t="s">
        <v>673</v>
      </c>
      <c r="X34" s="642" t="s">
        <v>479</v>
      </c>
      <c r="Y34" s="523">
        <v>0</v>
      </c>
      <c r="Z34" s="723"/>
      <c r="AA34" s="765" t="s">
        <v>478</v>
      </c>
      <c r="AB34" s="766">
        <v>1</v>
      </c>
      <c r="AE34" s="765">
        <f>AB34*15</f>
        <v>15</v>
      </c>
    </row>
    <row r="35" spans="2:32" ht="27.95" customHeight="1">
      <c r="B35" s="552" t="s">
        <v>477</v>
      </c>
      <c r="C35" s="743"/>
      <c r="D35" s="601"/>
      <c r="E35" s="601"/>
      <c r="F35" s="568"/>
      <c r="G35" s="543"/>
      <c r="H35" s="601"/>
      <c r="I35" s="543"/>
      <c r="J35" s="548"/>
      <c r="K35" s="601"/>
      <c r="L35" s="568"/>
      <c r="M35" s="543"/>
      <c r="N35" s="543"/>
      <c r="O35" s="543"/>
      <c r="P35" s="568"/>
      <c r="Q35" s="601"/>
      <c r="R35" s="568"/>
      <c r="S35" s="547" t="s">
        <v>638</v>
      </c>
      <c r="T35" s="694"/>
      <c r="U35" s="693">
        <v>3</v>
      </c>
      <c r="V35" s="541"/>
      <c r="W35" s="641" t="s">
        <v>164</v>
      </c>
      <c r="X35" s="640"/>
      <c r="Y35" s="523"/>
      <c r="Z35" s="765"/>
      <c r="AC35" s="765">
        <f>SUM(AC30:AC34)</f>
        <v>29.599999999999998</v>
      </c>
      <c r="AD35" s="765">
        <f>SUM(AD30:AD34)</f>
        <v>24</v>
      </c>
      <c r="AE35" s="765">
        <f>SUM(AE30:AE34)</f>
        <v>112.5</v>
      </c>
      <c r="AF35" s="765">
        <f>AC35*4+AD35*9+AE35*4</f>
        <v>784.4</v>
      </c>
    </row>
    <row r="36" spans="2:32" ht="27.95" customHeight="1">
      <c r="B36" s="742"/>
      <c r="C36" s="741"/>
      <c r="D36" s="546"/>
      <c r="E36" s="546"/>
      <c r="F36" s="740"/>
      <c r="G36" s="739"/>
      <c r="H36" s="601"/>
      <c r="I36" s="568"/>
      <c r="J36" s="568"/>
      <c r="K36" s="601"/>
      <c r="L36" s="568"/>
      <c r="M36" s="545"/>
      <c r="N36" s="546"/>
      <c r="O36" s="545"/>
      <c r="P36" s="545"/>
      <c r="Q36" s="546"/>
      <c r="R36" s="545"/>
      <c r="S36" s="599"/>
      <c r="T36" s="546"/>
      <c r="U36" s="545"/>
      <c r="V36" s="541"/>
      <c r="W36" s="639" t="s">
        <v>672</v>
      </c>
      <c r="X36" s="638"/>
      <c r="Y36" s="523"/>
      <c r="Z36" s="723"/>
      <c r="AC36" s="777">
        <f>AC35*4/AF35</f>
        <v>0.15094339622641509</v>
      </c>
      <c r="AD36" s="777">
        <f>AD35*9/AF35</f>
        <v>0.27536970933197347</v>
      </c>
      <c r="AE36" s="777">
        <f>AE35*4/AF35</f>
        <v>0.57368689444161147</v>
      </c>
    </row>
    <row r="37" spans="2:32" s="792" customFormat="1" ht="27.95" customHeight="1">
      <c r="B37" s="738">
        <v>12</v>
      </c>
      <c r="C37" s="737"/>
      <c r="D37" s="736" t="str">
        <f>國華12月菜單!Q30</f>
        <v>筒仔米糕</v>
      </c>
      <c r="E37" s="736" t="s">
        <v>585</v>
      </c>
      <c r="F37" s="736"/>
      <c r="G37" s="703" t="str">
        <f>國華12月菜單!Q31</f>
        <v>香雞腿</v>
      </c>
      <c r="H37" s="703" t="s">
        <v>543</v>
      </c>
      <c r="I37" s="703"/>
      <c r="J37" s="703" t="str">
        <f>國華12月菜單!Q32</f>
        <v xml:space="preserve">   黃金契薯(炸)</v>
      </c>
      <c r="K37" s="703" t="s">
        <v>514</v>
      </c>
      <c r="L37" s="703"/>
      <c r="M37" s="703" t="str">
        <f>國華12月菜單!Q33</f>
        <v xml:space="preserve">    松阪豬肉鍋(豆) </v>
      </c>
      <c r="N37" s="703" t="s">
        <v>511</v>
      </c>
      <c r="O37" s="703"/>
      <c r="P37" s="703" t="str">
        <f>國華12月菜單!Q34</f>
        <v xml:space="preserve"> 深色蔬菜</v>
      </c>
      <c r="Q37" s="703" t="s">
        <v>512</v>
      </c>
      <c r="R37" s="703"/>
      <c r="S37" s="703" t="str">
        <f>國華12月菜單!Q35</f>
        <v>馬鈴薯玉米骨湯</v>
      </c>
      <c r="T37" s="703" t="s">
        <v>511</v>
      </c>
      <c r="U37" s="703"/>
      <c r="V37" s="541"/>
      <c r="W37" s="648" t="s">
        <v>28</v>
      </c>
      <c r="X37" s="647" t="s">
        <v>510</v>
      </c>
      <c r="Y37" s="632">
        <v>5</v>
      </c>
      <c r="Z37" s="765"/>
      <c r="AA37" s="765"/>
      <c r="AB37" s="766"/>
      <c r="AC37" s="765" t="s">
        <v>509</v>
      </c>
      <c r="AD37" s="765" t="s">
        <v>508</v>
      </c>
      <c r="AE37" s="765" t="s">
        <v>507</v>
      </c>
      <c r="AF37" s="765" t="s">
        <v>506</v>
      </c>
    </row>
    <row r="38" spans="2:32" ht="27.95" customHeight="1">
      <c r="B38" s="729" t="s">
        <v>147</v>
      </c>
      <c r="C38" s="726"/>
      <c r="D38" s="568" t="s">
        <v>671</v>
      </c>
      <c r="E38" s="545"/>
      <c r="F38" s="568">
        <v>85</v>
      </c>
      <c r="G38" s="732" t="s">
        <v>665</v>
      </c>
      <c r="H38" s="732"/>
      <c r="I38" s="731">
        <v>60</v>
      </c>
      <c r="J38" s="543" t="s">
        <v>583</v>
      </c>
      <c r="K38" s="791"/>
      <c r="L38" s="543">
        <v>30</v>
      </c>
      <c r="M38" s="543" t="s">
        <v>540</v>
      </c>
      <c r="N38" s="544"/>
      <c r="O38" s="543">
        <v>60</v>
      </c>
      <c r="P38" s="543" t="s">
        <v>342</v>
      </c>
      <c r="Q38" s="543"/>
      <c r="R38" s="543">
        <v>100</v>
      </c>
      <c r="S38" s="568" t="s">
        <v>603</v>
      </c>
      <c r="T38" s="543"/>
      <c r="U38" s="568">
        <v>30</v>
      </c>
      <c r="V38" s="541"/>
      <c r="W38" s="639" t="s">
        <v>594</v>
      </c>
      <c r="X38" s="646" t="s">
        <v>498</v>
      </c>
      <c r="Y38" s="614">
        <v>2.5</v>
      </c>
      <c r="Z38" s="723"/>
      <c r="AA38" s="790" t="s">
        <v>497</v>
      </c>
      <c r="AB38" s="766">
        <v>6</v>
      </c>
      <c r="AC38" s="766">
        <f>AB38*2</f>
        <v>12</v>
      </c>
      <c r="AD38" s="766"/>
      <c r="AE38" s="766">
        <f>AB38*15</f>
        <v>90</v>
      </c>
      <c r="AF38" s="766">
        <f>AC38*4+AE38*4</f>
        <v>408</v>
      </c>
    </row>
    <row r="39" spans="2:32" ht="27.95" customHeight="1">
      <c r="B39" s="729">
        <v>25</v>
      </c>
      <c r="C39" s="726"/>
      <c r="D39" s="568" t="s">
        <v>549</v>
      </c>
      <c r="E39" s="545"/>
      <c r="F39" s="545">
        <v>10</v>
      </c>
      <c r="G39" s="624"/>
      <c r="H39" s="568"/>
      <c r="I39" s="568"/>
      <c r="J39" s="543"/>
      <c r="K39" s="543"/>
      <c r="L39" s="543"/>
      <c r="M39" s="543" t="s">
        <v>532</v>
      </c>
      <c r="N39" s="566"/>
      <c r="O39" s="543">
        <v>10</v>
      </c>
      <c r="P39" s="543"/>
      <c r="Q39" s="544"/>
      <c r="R39" s="543"/>
      <c r="S39" s="568" t="s">
        <v>573</v>
      </c>
      <c r="T39" s="568"/>
      <c r="U39" s="568">
        <v>5</v>
      </c>
      <c r="V39" s="541"/>
      <c r="W39" s="641" t="s">
        <v>27</v>
      </c>
      <c r="X39" s="645" t="s">
        <v>492</v>
      </c>
      <c r="Y39" s="614">
        <v>2</v>
      </c>
      <c r="Z39" s="765"/>
      <c r="AA39" s="789" t="s">
        <v>491</v>
      </c>
      <c r="AB39" s="766">
        <v>2.2999999999999998</v>
      </c>
      <c r="AC39" s="788">
        <f>AB39*7</f>
        <v>16.099999999999998</v>
      </c>
      <c r="AD39" s="766">
        <f>AB39*5</f>
        <v>11.5</v>
      </c>
      <c r="AE39" s="766" t="s">
        <v>482</v>
      </c>
      <c r="AF39" s="787">
        <f>AC39*4+AD39*9</f>
        <v>167.89999999999998</v>
      </c>
    </row>
    <row r="40" spans="2:32" ht="27.95" customHeight="1">
      <c r="B40" s="729" t="s">
        <v>154</v>
      </c>
      <c r="C40" s="726"/>
      <c r="D40" s="568" t="s">
        <v>532</v>
      </c>
      <c r="E40" s="546"/>
      <c r="F40" s="545">
        <v>15</v>
      </c>
      <c r="G40" s="624"/>
      <c r="H40" s="568"/>
      <c r="I40" s="568"/>
      <c r="J40" s="543"/>
      <c r="K40" s="786"/>
      <c r="L40" s="543"/>
      <c r="M40" s="543" t="s">
        <v>481</v>
      </c>
      <c r="N40" s="544"/>
      <c r="O40" s="543">
        <v>2</v>
      </c>
      <c r="P40" s="543"/>
      <c r="Q40" s="566"/>
      <c r="R40" s="543"/>
      <c r="S40" s="599" t="s">
        <v>670</v>
      </c>
      <c r="T40" s="546"/>
      <c r="U40" s="545">
        <v>2</v>
      </c>
      <c r="V40" s="541"/>
      <c r="W40" s="639" t="s">
        <v>577</v>
      </c>
      <c r="X40" s="645" t="s">
        <v>488</v>
      </c>
      <c r="Y40" s="614">
        <v>2.7</v>
      </c>
      <c r="Z40" s="723"/>
      <c r="AA40" s="765" t="s">
        <v>487</v>
      </c>
      <c r="AB40" s="766">
        <v>1.6</v>
      </c>
      <c r="AC40" s="766">
        <f>AB40*1</f>
        <v>1.6</v>
      </c>
      <c r="AD40" s="766" t="s">
        <v>482</v>
      </c>
      <c r="AE40" s="766">
        <f>AB40*5</f>
        <v>8</v>
      </c>
      <c r="AF40" s="766">
        <f>AC40*4+AE40*4</f>
        <v>38.4</v>
      </c>
    </row>
    <row r="41" spans="2:32" ht="27.95" customHeight="1">
      <c r="B41" s="727" t="s">
        <v>486</v>
      </c>
      <c r="C41" s="726"/>
      <c r="D41" s="547" t="s">
        <v>669</v>
      </c>
      <c r="E41" s="699"/>
      <c r="F41" s="693">
        <v>7</v>
      </c>
      <c r="G41" s="624"/>
      <c r="H41" s="601"/>
      <c r="I41" s="568"/>
      <c r="J41" s="554"/>
      <c r="K41" s="566"/>
      <c r="L41" s="620"/>
      <c r="M41" s="543" t="s">
        <v>655</v>
      </c>
      <c r="N41" s="544"/>
      <c r="O41" s="543">
        <v>3</v>
      </c>
      <c r="P41" s="543"/>
      <c r="Q41" s="544"/>
      <c r="R41" s="543"/>
      <c r="S41" s="545"/>
      <c r="T41" s="545"/>
      <c r="U41" s="545"/>
      <c r="V41" s="541"/>
      <c r="W41" s="641" t="s">
        <v>29</v>
      </c>
      <c r="X41" s="645" t="s">
        <v>484</v>
      </c>
      <c r="Y41" s="614">
        <f>AB42</f>
        <v>0</v>
      </c>
      <c r="Z41" s="765"/>
      <c r="AA41" s="765" t="s">
        <v>483</v>
      </c>
      <c r="AB41" s="766">
        <v>2.5</v>
      </c>
      <c r="AC41" s="766"/>
      <c r="AD41" s="766">
        <f>AB41*5</f>
        <v>12.5</v>
      </c>
      <c r="AE41" s="766" t="s">
        <v>482</v>
      </c>
      <c r="AF41" s="766">
        <f>AD41*9</f>
        <v>112.5</v>
      </c>
    </row>
    <row r="42" spans="2:32" ht="27.95" customHeight="1">
      <c r="B42" s="727"/>
      <c r="C42" s="726"/>
      <c r="D42" s="548"/>
      <c r="E42" s="546"/>
      <c r="F42" s="545"/>
      <c r="G42" s="785"/>
      <c r="H42" s="543"/>
      <c r="I42" s="543"/>
      <c r="J42" s="554"/>
      <c r="K42" s="566"/>
      <c r="L42" s="620"/>
      <c r="M42" s="693" t="s">
        <v>548</v>
      </c>
      <c r="N42" s="694"/>
      <c r="O42" s="693">
        <v>5</v>
      </c>
      <c r="P42" s="543"/>
      <c r="Q42" s="544"/>
      <c r="R42" s="543"/>
      <c r="S42" s="712"/>
      <c r="T42" s="635"/>
      <c r="U42" s="620"/>
      <c r="V42" s="541"/>
      <c r="W42" s="639" t="s">
        <v>480</v>
      </c>
      <c r="X42" s="642" t="s">
        <v>479</v>
      </c>
      <c r="Y42" s="614">
        <v>0</v>
      </c>
      <c r="Z42" s="723"/>
      <c r="AA42" s="765" t="s">
        <v>478</v>
      </c>
      <c r="AE42" s="765">
        <f>AB42*15</f>
        <v>0</v>
      </c>
    </row>
    <row r="43" spans="2:32" ht="27.95" customHeight="1">
      <c r="B43" s="552" t="s">
        <v>477</v>
      </c>
      <c r="C43" s="725"/>
      <c r="D43" s="550"/>
      <c r="E43" s="543"/>
      <c r="F43" s="542"/>
      <c r="G43" s="709"/>
      <c r="H43" s="546"/>
      <c r="I43" s="545"/>
      <c r="J43" s="599"/>
      <c r="K43" s="546"/>
      <c r="L43" s="599"/>
      <c r="M43" s="693" t="s">
        <v>668</v>
      </c>
      <c r="N43" s="543" t="s">
        <v>530</v>
      </c>
      <c r="O43" s="693">
        <v>5</v>
      </c>
      <c r="P43" s="545"/>
      <c r="Q43" s="599"/>
      <c r="R43" s="545"/>
      <c r="S43" s="599"/>
      <c r="T43" s="546"/>
      <c r="U43" s="599"/>
      <c r="V43" s="541"/>
      <c r="W43" s="641" t="s">
        <v>164</v>
      </c>
      <c r="X43" s="640"/>
      <c r="Y43" s="784"/>
      <c r="Z43" s="765"/>
      <c r="AC43" s="765">
        <f>SUM(AC38:AC42)</f>
        <v>29.7</v>
      </c>
      <c r="AD43" s="765">
        <f>SUM(AD38:AD42)</f>
        <v>24</v>
      </c>
      <c r="AE43" s="765">
        <f>SUM(AE38:AE42)</f>
        <v>98</v>
      </c>
      <c r="AF43" s="765">
        <f>AC43*4+AD43*9+AE43*4</f>
        <v>726.8</v>
      </c>
    </row>
    <row r="44" spans="2:32" ht="27.95" customHeight="1" thickBot="1">
      <c r="B44" s="724"/>
      <c r="C44" s="723"/>
      <c r="D44" s="783"/>
      <c r="E44" s="782"/>
      <c r="F44" s="781"/>
      <c r="G44" s="780"/>
      <c r="H44" s="721"/>
      <c r="I44" s="720"/>
      <c r="J44" s="720"/>
      <c r="K44" s="721"/>
      <c r="L44" s="720"/>
      <c r="M44" s="720"/>
      <c r="N44" s="721"/>
      <c r="O44" s="720"/>
      <c r="P44" s="720"/>
      <c r="Q44" s="721"/>
      <c r="R44" s="720"/>
      <c r="S44" s="720"/>
      <c r="T44" s="721"/>
      <c r="U44" s="720"/>
      <c r="V44" s="526"/>
      <c r="W44" s="779" t="s">
        <v>667</v>
      </c>
      <c r="X44" s="719"/>
      <c r="Y44" s="778"/>
      <c r="Z44" s="723"/>
      <c r="AC44" s="777">
        <f>AC43*4/AF43</f>
        <v>0.16345624656026417</v>
      </c>
      <c r="AD44" s="777">
        <f>AD43*9/AF43</f>
        <v>0.29719317556411667</v>
      </c>
      <c r="AE44" s="777">
        <f>AE43*4/AF43</f>
        <v>0.53935057787561924</v>
      </c>
    </row>
    <row r="45" spans="2:32" ht="21.75" customHeight="1">
      <c r="C45" s="765"/>
      <c r="J45" s="776"/>
      <c r="K45" s="776"/>
      <c r="L45" s="776"/>
      <c r="M45" s="776"/>
      <c r="N45" s="776"/>
      <c r="O45" s="776"/>
      <c r="P45" s="776"/>
      <c r="Q45" s="776"/>
      <c r="R45" s="776"/>
      <c r="S45" s="776"/>
      <c r="T45" s="776"/>
      <c r="U45" s="776"/>
      <c r="V45" s="776"/>
      <c r="W45" s="776"/>
      <c r="X45" s="776"/>
      <c r="Y45" s="776"/>
      <c r="Z45" s="775"/>
    </row>
    <row r="46" spans="2:32">
      <c r="B46" s="766"/>
      <c r="D46" s="774"/>
      <c r="E46" s="774"/>
      <c r="F46" s="773"/>
      <c r="G46" s="773"/>
      <c r="H46" s="772"/>
      <c r="I46" s="765"/>
      <c r="J46" s="765"/>
      <c r="K46" s="772"/>
      <c r="L46" s="765"/>
      <c r="N46" s="772"/>
      <c r="O46" s="765"/>
      <c r="Q46" s="772"/>
      <c r="R46" s="765"/>
      <c r="T46" s="772"/>
      <c r="U46" s="765"/>
      <c r="V46" s="678"/>
      <c r="Y46" s="771"/>
    </row>
    <row r="47" spans="2:32">
      <c r="Y47" s="771"/>
    </row>
    <row r="48" spans="2:32">
      <c r="Y48" s="771"/>
    </row>
    <row r="49" spans="25:25">
      <c r="Y49" s="771"/>
    </row>
    <row r="50" spans="25:25">
      <c r="Y50" s="771"/>
    </row>
    <row r="51" spans="25:25">
      <c r="Y51" s="771"/>
    </row>
    <row r="52" spans="25:25">
      <c r="Y52" s="771"/>
    </row>
  </sheetData>
  <mergeCells count="15">
    <mergeCell ref="B1:Y1"/>
    <mergeCell ref="B2:G2"/>
    <mergeCell ref="C5:C10"/>
    <mergeCell ref="B9:B10"/>
    <mergeCell ref="C13:C18"/>
    <mergeCell ref="B17:B18"/>
    <mergeCell ref="C21:C26"/>
    <mergeCell ref="V5:V44"/>
    <mergeCell ref="J45:Y45"/>
    <mergeCell ref="D46:G46"/>
    <mergeCell ref="C29:C34"/>
    <mergeCell ref="B33:B34"/>
    <mergeCell ref="C37:C42"/>
    <mergeCell ref="B41:B42"/>
    <mergeCell ref="B25:B26"/>
  </mergeCells>
  <phoneticPr fontId="3" type="noConversion"/>
  <pageMargins left="1.28" right="0.17" top="0.18" bottom="0.17" header="0.5" footer="0.23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6"/>
  <sheetViews>
    <sheetView view="pageBreakPreview" zoomScale="60" zoomScaleNormal="40" workbookViewId="0">
      <selection activeCell="J45" sqref="J45:Y45"/>
    </sheetView>
  </sheetViews>
  <sheetFormatPr defaultRowHeight="20.25"/>
  <cols>
    <col min="1" max="1" width="2.140625" style="764" customWidth="1"/>
    <col min="2" max="2" width="5.5703125" style="770" customWidth="1"/>
    <col min="3" max="3" width="0" style="764" hidden="1" customWidth="1"/>
    <col min="4" max="4" width="21.28515625" style="764" customWidth="1"/>
    <col min="5" max="5" width="6.42578125" style="769" customWidth="1"/>
    <col min="6" max="6" width="11" style="764" customWidth="1"/>
    <col min="7" max="7" width="21.28515625" style="764" customWidth="1"/>
    <col min="8" max="8" width="6.42578125" style="769" customWidth="1"/>
    <col min="9" max="9" width="11" style="764" customWidth="1"/>
    <col min="10" max="10" width="21.28515625" style="764" customWidth="1"/>
    <col min="11" max="11" width="6.42578125" style="769" customWidth="1"/>
    <col min="12" max="12" width="11" style="764" customWidth="1"/>
    <col min="13" max="13" width="21.28515625" style="764" customWidth="1"/>
    <col min="14" max="14" width="6.42578125" style="769" customWidth="1"/>
    <col min="15" max="15" width="11" style="764" customWidth="1"/>
    <col min="16" max="16" width="21.28515625" style="764" customWidth="1"/>
    <col min="17" max="17" width="6.42578125" style="769" customWidth="1"/>
    <col min="18" max="18" width="11" style="764" customWidth="1"/>
    <col min="19" max="19" width="21.28515625" style="764" customWidth="1"/>
    <col min="20" max="20" width="6.42578125" style="769" customWidth="1"/>
    <col min="21" max="21" width="11" style="764" customWidth="1"/>
    <col min="22" max="22" width="13.85546875" style="517" customWidth="1"/>
    <col min="23" max="23" width="13.42578125" style="768" customWidth="1"/>
    <col min="24" max="24" width="12.85546875" style="263" customWidth="1"/>
    <col min="25" max="25" width="7.5703125" style="767" customWidth="1"/>
    <col min="26" max="26" width="7.5703125" style="764" customWidth="1"/>
    <col min="27" max="27" width="6.85546875" style="765" hidden="1" customWidth="1"/>
    <col min="28" max="28" width="6.28515625" style="766" hidden="1" customWidth="1"/>
    <col min="29" max="29" width="8.85546875" style="765" hidden="1" customWidth="1"/>
    <col min="30" max="30" width="9.140625" style="765" hidden="1" customWidth="1"/>
    <col min="31" max="31" width="9" style="765" hidden="1" customWidth="1"/>
    <col min="32" max="32" width="8.5703125" style="765" hidden="1" customWidth="1"/>
    <col min="33" max="16384" width="9.140625" style="764"/>
  </cols>
  <sheetData>
    <row r="1" spans="2:32" s="765" customFormat="1" ht="38.25">
      <c r="B1" s="676" t="s">
        <v>715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825"/>
      <c r="AB1" s="766"/>
    </row>
    <row r="2" spans="2:32" s="765" customFormat="1" ht="16.5" customHeight="1">
      <c r="B2" s="829"/>
      <c r="C2" s="828"/>
      <c r="D2" s="828"/>
      <c r="E2" s="828"/>
      <c r="F2" s="828"/>
      <c r="G2" s="828"/>
      <c r="H2" s="827"/>
      <c r="I2" s="825"/>
      <c r="J2" s="825"/>
      <c r="K2" s="827"/>
      <c r="L2" s="825"/>
      <c r="M2" s="825"/>
      <c r="N2" s="827"/>
      <c r="O2" s="825"/>
      <c r="P2" s="825"/>
      <c r="Q2" s="827"/>
      <c r="R2" s="825"/>
      <c r="S2" s="825"/>
      <c r="T2" s="827"/>
      <c r="U2" s="825"/>
      <c r="V2" s="672"/>
      <c r="W2" s="826"/>
      <c r="X2" s="671"/>
      <c r="Y2" s="826"/>
      <c r="Z2" s="825"/>
      <c r="AB2" s="766"/>
    </row>
    <row r="3" spans="2:32" s="765" customFormat="1" ht="31.5" customHeight="1" thickBot="1">
      <c r="B3" s="668" t="s">
        <v>570</v>
      </c>
      <c r="C3" s="824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T3" s="823"/>
      <c r="U3" s="823"/>
      <c r="V3" s="665"/>
      <c r="W3" s="822"/>
      <c r="X3" s="663"/>
      <c r="Y3" s="821"/>
      <c r="Z3" s="723"/>
      <c r="AB3" s="766"/>
    </row>
    <row r="4" spans="2:32" s="812" customFormat="1" ht="43.5">
      <c r="B4" s="820" t="s">
        <v>130</v>
      </c>
      <c r="C4" s="819" t="s">
        <v>131</v>
      </c>
      <c r="D4" s="816" t="s">
        <v>132</v>
      </c>
      <c r="E4" s="658" t="s">
        <v>568</v>
      </c>
      <c r="F4" s="816"/>
      <c r="G4" s="816" t="s">
        <v>135</v>
      </c>
      <c r="H4" s="658" t="s">
        <v>568</v>
      </c>
      <c r="I4" s="816"/>
      <c r="J4" s="816" t="s">
        <v>136</v>
      </c>
      <c r="K4" s="658" t="s">
        <v>568</v>
      </c>
      <c r="L4" s="818"/>
      <c r="M4" s="816" t="s">
        <v>136</v>
      </c>
      <c r="N4" s="658" t="s">
        <v>568</v>
      </c>
      <c r="O4" s="816"/>
      <c r="P4" s="816" t="s">
        <v>136</v>
      </c>
      <c r="Q4" s="658" t="s">
        <v>568</v>
      </c>
      <c r="R4" s="816"/>
      <c r="S4" s="817" t="s">
        <v>137</v>
      </c>
      <c r="T4" s="658" t="s">
        <v>568</v>
      </c>
      <c r="U4" s="816"/>
      <c r="V4" s="656" t="s">
        <v>567</v>
      </c>
      <c r="W4" s="815" t="s">
        <v>138</v>
      </c>
      <c r="X4" s="654" t="s">
        <v>565</v>
      </c>
      <c r="Y4" s="814" t="s">
        <v>564</v>
      </c>
      <c r="Z4" s="813"/>
      <c r="AA4" s="790"/>
      <c r="AB4" s="766"/>
      <c r="AC4" s="765"/>
      <c r="AD4" s="765"/>
      <c r="AE4" s="765"/>
      <c r="AF4" s="765"/>
    </row>
    <row r="5" spans="2:32" s="792" customFormat="1" ht="65.099999999999994" customHeight="1">
      <c r="B5" s="738">
        <v>12</v>
      </c>
      <c r="C5" s="737"/>
      <c r="D5" s="703" t="str">
        <f>國華12月菜單!A39</f>
        <v>香Q米飯</v>
      </c>
      <c r="E5" s="703" t="s">
        <v>513</v>
      </c>
      <c r="F5" s="650" t="s">
        <v>563</v>
      </c>
      <c r="G5" s="703" t="str">
        <f>國華12月菜單!A40</f>
        <v xml:space="preserve">  洋芋燉肉 </v>
      </c>
      <c r="H5" s="580" t="s">
        <v>511</v>
      </c>
      <c r="I5" s="650" t="s">
        <v>563</v>
      </c>
      <c r="J5" s="703" t="str">
        <f>國華12月菜單!A41</f>
        <v xml:space="preserve">聰明小魚蛋(海) </v>
      </c>
      <c r="K5" s="703" t="s">
        <v>511</v>
      </c>
      <c r="L5" s="650" t="s">
        <v>563</v>
      </c>
      <c r="M5" s="703" t="str">
        <f>國華12月菜單!A42</f>
        <v xml:space="preserve">  港式蘿蔔糕(冷)</v>
      </c>
      <c r="N5" s="838" t="s">
        <v>642</v>
      </c>
      <c r="O5" s="650" t="s">
        <v>563</v>
      </c>
      <c r="P5" s="703" t="str">
        <f>國華12月菜單!A43</f>
        <v>淺色蔬菜</v>
      </c>
      <c r="Q5" s="703" t="s">
        <v>512</v>
      </c>
      <c r="R5" s="650" t="s">
        <v>563</v>
      </c>
      <c r="S5" s="703" t="str">
        <f>國華12月菜單!A44</f>
        <v>蔬菜味噌湯</v>
      </c>
      <c r="T5" s="703" t="s">
        <v>511</v>
      </c>
      <c r="U5" s="650" t="s">
        <v>563</v>
      </c>
      <c r="V5" s="649" t="s">
        <v>562</v>
      </c>
      <c r="W5" s="648" t="s">
        <v>28</v>
      </c>
      <c r="X5" s="647" t="s">
        <v>510</v>
      </c>
      <c r="Y5" s="811">
        <v>5.7</v>
      </c>
      <c r="Z5" s="765"/>
      <c r="AA5" s="765"/>
      <c r="AB5" s="766"/>
      <c r="AC5" s="765" t="s">
        <v>509</v>
      </c>
      <c r="AD5" s="765" t="s">
        <v>508</v>
      </c>
      <c r="AE5" s="765" t="s">
        <v>507</v>
      </c>
      <c r="AF5" s="765" t="s">
        <v>506</v>
      </c>
    </row>
    <row r="6" spans="2:32" ht="27.95" customHeight="1">
      <c r="B6" s="729" t="s">
        <v>147</v>
      </c>
      <c r="C6" s="737"/>
      <c r="D6" s="599" t="s">
        <v>533</v>
      </c>
      <c r="E6" s="599"/>
      <c r="F6" s="599">
        <v>90</v>
      </c>
      <c r="G6" s="593" t="s">
        <v>603</v>
      </c>
      <c r="H6" s="593"/>
      <c r="I6" s="593">
        <v>15</v>
      </c>
      <c r="J6" s="636" t="s">
        <v>521</v>
      </c>
      <c r="K6" s="636"/>
      <c r="L6" s="636">
        <v>45</v>
      </c>
      <c r="M6" s="554" t="s">
        <v>714</v>
      </c>
      <c r="N6" s="629" t="s">
        <v>622</v>
      </c>
      <c r="O6" s="567">
        <v>50</v>
      </c>
      <c r="P6" s="568" t="s">
        <v>343</v>
      </c>
      <c r="Q6" s="568"/>
      <c r="R6" s="568">
        <v>100</v>
      </c>
      <c r="S6" s="698" t="s">
        <v>589</v>
      </c>
      <c r="T6" s="808"/>
      <c r="U6" s="696">
        <v>3</v>
      </c>
      <c r="V6" s="541"/>
      <c r="W6" s="639" t="s">
        <v>499</v>
      </c>
      <c r="X6" s="646" t="s">
        <v>498</v>
      </c>
      <c r="Y6" s="637">
        <v>2.2999999999999998</v>
      </c>
      <c r="Z6" s="723"/>
      <c r="AA6" s="790" t="s">
        <v>497</v>
      </c>
      <c r="AB6" s="766">
        <v>6</v>
      </c>
      <c r="AC6" s="766">
        <f>AB6*2</f>
        <v>12</v>
      </c>
      <c r="AD6" s="766"/>
      <c r="AE6" s="766">
        <f>AB6*15</f>
        <v>90</v>
      </c>
      <c r="AF6" s="766">
        <f>AC6*4+AE6*4</f>
        <v>408</v>
      </c>
    </row>
    <row r="7" spans="2:32" ht="27.95" customHeight="1">
      <c r="B7" s="729">
        <v>28</v>
      </c>
      <c r="C7" s="737"/>
      <c r="D7" s="599"/>
      <c r="E7" s="599"/>
      <c r="F7" s="599"/>
      <c r="G7" s="593" t="s">
        <v>532</v>
      </c>
      <c r="H7" s="593"/>
      <c r="I7" s="593">
        <v>60</v>
      </c>
      <c r="J7" s="636" t="s">
        <v>523</v>
      </c>
      <c r="K7" s="636"/>
      <c r="L7" s="636">
        <v>25</v>
      </c>
      <c r="M7" s="554"/>
      <c r="N7" s="566"/>
      <c r="O7" s="567"/>
      <c r="P7" s="545"/>
      <c r="Q7" s="545"/>
      <c r="R7" s="545"/>
      <c r="S7" s="547" t="s">
        <v>481</v>
      </c>
      <c r="T7" s="601"/>
      <c r="U7" s="568">
        <v>5</v>
      </c>
      <c r="V7" s="541"/>
      <c r="W7" s="641" t="s">
        <v>27</v>
      </c>
      <c r="X7" s="645" t="s">
        <v>492</v>
      </c>
      <c r="Y7" s="523">
        <v>2</v>
      </c>
      <c r="Z7" s="765"/>
      <c r="AA7" s="789" t="s">
        <v>491</v>
      </c>
      <c r="AB7" s="766">
        <v>2</v>
      </c>
      <c r="AC7" s="788">
        <f>AB7*7</f>
        <v>14</v>
      </c>
      <c r="AD7" s="766">
        <f>AB7*5</f>
        <v>10</v>
      </c>
      <c r="AE7" s="766" t="s">
        <v>482</v>
      </c>
      <c r="AF7" s="787">
        <f>AC7*4+AD7*9</f>
        <v>146</v>
      </c>
    </row>
    <row r="8" spans="2:32" ht="27.95" customHeight="1">
      <c r="B8" s="729" t="s">
        <v>154</v>
      </c>
      <c r="C8" s="737"/>
      <c r="D8" s="599"/>
      <c r="E8" s="599"/>
      <c r="F8" s="599"/>
      <c r="G8" s="593" t="s">
        <v>481</v>
      </c>
      <c r="H8" s="594"/>
      <c r="I8" s="593">
        <v>10</v>
      </c>
      <c r="J8" s="636" t="s">
        <v>576</v>
      </c>
      <c r="K8" s="636" t="s">
        <v>575</v>
      </c>
      <c r="L8" s="636">
        <v>2</v>
      </c>
      <c r="N8" s="837"/>
      <c r="P8" s="554"/>
      <c r="Q8" s="566"/>
      <c r="R8" s="567"/>
      <c r="S8" s="568" t="s">
        <v>637</v>
      </c>
      <c r="T8" s="568"/>
      <c r="U8" s="568">
        <v>25</v>
      </c>
      <c r="V8" s="541"/>
      <c r="W8" s="639" t="s">
        <v>489</v>
      </c>
      <c r="X8" s="645" t="s">
        <v>488</v>
      </c>
      <c r="Y8" s="523">
        <v>2.2999999999999998</v>
      </c>
      <c r="Z8" s="723"/>
      <c r="AA8" s="765" t="s">
        <v>487</v>
      </c>
      <c r="AB8" s="766">
        <v>1.5</v>
      </c>
      <c r="AC8" s="766">
        <f>AB8*1</f>
        <v>1.5</v>
      </c>
      <c r="AD8" s="766" t="s">
        <v>482</v>
      </c>
      <c r="AE8" s="766">
        <f>AB8*5</f>
        <v>7.5</v>
      </c>
      <c r="AF8" s="766">
        <f>AC8*4+AE8*4</f>
        <v>36</v>
      </c>
    </row>
    <row r="9" spans="2:32" ht="27.95" customHeight="1">
      <c r="B9" s="727" t="s">
        <v>560</v>
      </c>
      <c r="C9" s="737"/>
      <c r="D9" s="599"/>
      <c r="E9" s="599"/>
      <c r="F9" s="599"/>
      <c r="G9" s="752"/>
      <c r="H9" s="748"/>
      <c r="I9" s="747"/>
      <c r="J9" s="693"/>
      <c r="K9" s="694"/>
      <c r="L9" s="693"/>
      <c r="N9" s="837"/>
      <c r="P9" s="543"/>
      <c r="Q9" s="543"/>
      <c r="R9" s="543"/>
      <c r="S9" s="547" t="s">
        <v>713</v>
      </c>
      <c r="T9" s="602"/>
      <c r="U9" s="547">
        <v>0.05</v>
      </c>
      <c r="V9" s="541"/>
      <c r="W9" s="641" t="s">
        <v>29</v>
      </c>
      <c r="X9" s="645" t="s">
        <v>484</v>
      </c>
      <c r="Y9" s="523">
        <v>0</v>
      </c>
      <c r="Z9" s="765"/>
      <c r="AA9" s="765" t="s">
        <v>483</v>
      </c>
      <c r="AB9" s="766">
        <v>2.5</v>
      </c>
      <c r="AC9" s="766"/>
      <c r="AD9" s="766">
        <f>AB9*5</f>
        <v>12.5</v>
      </c>
      <c r="AE9" s="766" t="s">
        <v>482</v>
      </c>
      <c r="AF9" s="766">
        <f>AD9*9</f>
        <v>112.5</v>
      </c>
    </row>
    <row r="10" spans="2:32" ht="27.95" customHeight="1">
      <c r="B10" s="727"/>
      <c r="C10" s="737"/>
      <c r="D10" s="599"/>
      <c r="E10" s="599"/>
      <c r="F10" s="599"/>
      <c r="G10" s="543"/>
      <c r="H10" s="568"/>
      <c r="I10" s="543"/>
      <c r="J10" s="549"/>
      <c r="K10" s="546"/>
      <c r="L10" s="545"/>
      <c r="M10" s="752"/>
      <c r="N10" s="835"/>
      <c r="O10" s="709"/>
      <c r="P10" s="545"/>
      <c r="Q10" s="546"/>
      <c r="R10" s="545"/>
      <c r="S10" s="712"/>
      <c r="T10" s="836"/>
      <c r="U10" s="739"/>
      <c r="V10" s="541"/>
      <c r="W10" s="639" t="s">
        <v>480</v>
      </c>
      <c r="X10" s="642" t="s">
        <v>479</v>
      </c>
      <c r="Y10" s="634">
        <v>0</v>
      </c>
      <c r="Z10" s="723"/>
      <c r="AA10" s="765" t="s">
        <v>478</v>
      </c>
      <c r="AE10" s="765">
        <f>AB10*15</f>
        <v>0</v>
      </c>
    </row>
    <row r="11" spans="2:32" ht="27.95" customHeight="1">
      <c r="B11" s="552" t="s">
        <v>477</v>
      </c>
      <c r="C11" s="743"/>
      <c r="D11" s="599"/>
      <c r="E11" s="546"/>
      <c r="F11" s="599"/>
      <c r="G11" s="543"/>
      <c r="H11" s="601"/>
      <c r="I11" s="543"/>
      <c r="J11" s="549"/>
      <c r="K11" s="546"/>
      <c r="L11" s="545"/>
      <c r="M11" s="752"/>
      <c r="N11" s="835"/>
      <c r="O11" s="747"/>
      <c r="P11" s="545"/>
      <c r="Q11" s="546"/>
      <c r="R11" s="545"/>
      <c r="S11" s="698"/>
      <c r="T11" s="808"/>
      <c r="U11" s="696"/>
      <c r="V11" s="541"/>
      <c r="W11" s="641" t="s">
        <v>164</v>
      </c>
      <c r="X11" s="640"/>
      <c r="Y11" s="523"/>
      <c r="Z11" s="765"/>
      <c r="AC11" s="765">
        <f>SUM(AC6:AC10)</f>
        <v>27.5</v>
      </c>
      <c r="AD11" s="765">
        <f>SUM(AD6:AD10)</f>
        <v>22.5</v>
      </c>
      <c r="AE11" s="765">
        <f>SUM(AE6:AE10)</f>
        <v>97.5</v>
      </c>
      <c r="AF11" s="765">
        <f>AC11*4+AD11*9+AE11*4</f>
        <v>702.5</v>
      </c>
    </row>
    <row r="12" spans="2:32" ht="27.95" customHeight="1">
      <c r="B12" s="742"/>
      <c r="C12" s="741"/>
      <c r="D12" s="546"/>
      <c r="E12" s="546"/>
      <c r="F12" s="545"/>
      <c r="G12" s="545"/>
      <c r="H12" s="546"/>
      <c r="I12" s="545"/>
      <c r="J12" s="545"/>
      <c r="K12" s="546"/>
      <c r="L12" s="545"/>
      <c r="M12" s="749"/>
      <c r="N12" s="710"/>
      <c r="O12" s="747"/>
      <c r="P12" s="545"/>
      <c r="Q12" s="546"/>
      <c r="R12" s="545"/>
      <c r="S12" s="545"/>
      <c r="T12" s="546"/>
      <c r="U12" s="545"/>
      <c r="V12" s="541"/>
      <c r="W12" s="639" t="s">
        <v>476</v>
      </c>
      <c r="X12" s="704"/>
      <c r="Y12" s="634"/>
      <c r="Z12" s="723"/>
      <c r="AC12" s="777">
        <f>AC11*4/AF11</f>
        <v>0.15658362989323843</v>
      </c>
      <c r="AD12" s="777">
        <f>AD11*9/AF11</f>
        <v>0.28825622775800713</v>
      </c>
      <c r="AE12" s="777">
        <f>AE11*4/AF11</f>
        <v>0.55516014234875444</v>
      </c>
    </row>
    <row r="13" spans="2:32" s="792" customFormat="1" ht="27.95" customHeight="1">
      <c r="B13" s="738">
        <v>12</v>
      </c>
      <c r="C13" s="737"/>
      <c r="D13" s="703" t="str">
        <f>國華12月菜單!E39</f>
        <v>地瓜小米飯</v>
      </c>
      <c r="E13" s="703" t="s">
        <v>513</v>
      </c>
      <c r="F13" s="703"/>
      <c r="G13" s="703" t="str">
        <f>國華12月菜單!E40</f>
        <v xml:space="preserve">  瓜仔雞(醃)</v>
      </c>
      <c r="H13" s="703" t="s">
        <v>511</v>
      </c>
      <c r="I13" s="703"/>
      <c r="J13" s="703" t="str">
        <f>國華12月菜單!E41</f>
        <v xml:space="preserve"> 北方豆腐煲(豆)</v>
      </c>
      <c r="K13" s="703" t="s">
        <v>511</v>
      </c>
      <c r="L13" s="703"/>
      <c r="M13" s="703" t="str">
        <f>國華12月菜單!E42</f>
        <v xml:space="preserve">  苔絲花枝丸(加)+金菇玉米</v>
      </c>
      <c r="N13" s="834" t="s">
        <v>712</v>
      </c>
      <c r="O13" s="703"/>
      <c r="P13" s="703" t="str">
        <f>國華12月菜單!E43</f>
        <v>深色蔬菜</v>
      </c>
      <c r="Q13" s="703" t="s">
        <v>512</v>
      </c>
      <c r="R13" s="703"/>
      <c r="S13" s="703" t="str">
        <f>國華12月菜單!E44</f>
        <v>紫菜蛋花湯</v>
      </c>
      <c r="T13" s="703" t="s">
        <v>511</v>
      </c>
      <c r="U13" s="703"/>
      <c r="V13" s="541"/>
      <c r="W13" s="648" t="s">
        <v>28</v>
      </c>
      <c r="X13" s="647" t="s">
        <v>510</v>
      </c>
      <c r="Y13" s="577">
        <v>5.4</v>
      </c>
      <c r="Z13" s="765"/>
      <c r="AA13" s="765"/>
      <c r="AB13" s="766"/>
      <c r="AC13" s="765" t="s">
        <v>509</v>
      </c>
      <c r="AD13" s="765" t="s">
        <v>508</v>
      </c>
      <c r="AE13" s="765" t="s">
        <v>507</v>
      </c>
      <c r="AF13" s="765" t="s">
        <v>506</v>
      </c>
    </row>
    <row r="14" spans="2:32" ht="27.95" customHeight="1">
      <c r="B14" s="729" t="s">
        <v>147</v>
      </c>
      <c r="C14" s="737"/>
      <c r="D14" s="599" t="s">
        <v>533</v>
      </c>
      <c r="E14" s="545"/>
      <c r="F14" s="543">
        <v>70</v>
      </c>
      <c r="G14" s="568" t="s">
        <v>619</v>
      </c>
      <c r="H14" s="568"/>
      <c r="I14" s="568">
        <v>60</v>
      </c>
      <c r="J14" s="543" t="s">
        <v>711</v>
      </c>
      <c r="K14" s="568"/>
      <c r="L14" s="543">
        <v>65</v>
      </c>
      <c r="M14" s="543" t="s">
        <v>710</v>
      </c>
      <c r="N14" s="543" t="s">
        <v>581</v>
      </c>
      <c r="O14" s="543">
        <v>30</v>
      </c>
      <c r="P14" s="568" t="s">
        <v>342</v>
      </c>
      <c r="Q14" s="568"/>
      <c r="R14" s="568">
        <v>100</v>
      </c>
      <c r="S14" s="568" t="s">
        <v>709</v>
      </c>
      <c r="T14" s="543"/>
      <c r="U14" s="568">
        <v>1</v>
      </c>
      <c r="V14" s="541"/>
      <c r="W14" s="639" t="s">
        <v>601</v>
      </c>
      <c r="X14" s="646" t="s">
        <v>498</v>
      </c>
      <c r="Y14" s="523">
        <v>2.4</v>
      </c>
      <c r="Z14" s="723"/>
      <c r="AA14" s="790" t="s">
        <v>497</v>
      </c>
      <c r="AB14" s="766">
        <v>6</v>
      </c>
      <c r="AC14" s="766">
        <f>AB14*2</f>
        <v>12</v>
      </c>
      <c r="AD14" s="766"/>
      <c r="AE14" s="766">
        <f>AB14*15</f>
        <v>90</v>
      </c>
      <c r="AF14" s="766">
        <f>AC14*4+AE14*4</f>
        <v>408</v>
      </c>
    </row>
    <row r="15" spans="2:32" ht="27.95" customHeight="1">
      <c r="B15" s="729">
        <v>29</v>
      </c>
      <c r="C15" s="737"/>
      <c r="D15" s="545" t="s">
        <v>522</v>
      </c>
      <c r="E15" s="545"/>
      <c r="F15" s="543">
        <v>20</v>
      </c>
      <c r="G15" s="543" t="s">
        <v>708</v>
      </c>
      <c r="H15" s="568" t="s">
        <v>592</v>
      </c>
      <c r="I15" s="543">
        <v>10</v>
      </c>
      <c r="J15" s="543" t="s">
        <v>531</v>
      </c>
      <c r="K15" s="568" t="s">
        <v>530</v>
      </c>
      <c r="L15" s="543">
        <v>15</v>
      </c>
      <c r="M15" s="543" t="s">
        <v>707</v>
      </c>
      <c r="N15" s="543"/>
      <c r="O15" s="543">
        <v>5.0000000000000001E-3</v>
      </c>
      <c r="P15" s="545"/>
      <c r="Q15" s="545"/>
      <c r="R15" s="545"/>
      <c r="S15" s="568" t="s">
        <v>523</v>
      </c>
      <c r="T15" s="568"/>
      <c r="U15" s="568">
        <v>10</v>
      </c>
      <c r="V15" s="541"/>
      <c r="W15" s="641" t="s">
        <v>27</v>
      </c>
      <c r="X15" s="645" t="s">
        <v>492</v>
      </c>
      <c r="Y15" s="523">
        <v>1.9</v>
      </c>
      <c r="Z15" s="765"/>
      <c r="AA15" s="789" t="s">
        <v>491</v>
      </c>
      <c r="AB15" s="766">
        <v>2.2000000000000002</v>
      </c>
      <c r="AC15" s="788">
        <f>AB15*7</f>
        <v>15.400000000000002</v>
      </c>
      <c r="AD15" s="766">
        <f>AB15*5</f>
        <v>11</v>
      </c>
      <c r="AE15" s="766" t="s">
        <v>482</v>
      </c>
      <c r="AF15" s="787">
        <f>AC15*4+AD15*9</f>
        <v>160.60000000000002</v>
      </c>
    </row>
    <row r="16" spans="2:32" ht="27.95" customHeight="1">
      <c r="B16" s="729" t="s">
        <v>154</v>
      </c>
      <c r="C16" s="737"/>
      <c r="D16" s="545" t="s">
        <v>609</v>
      </c>
      <c r="E16" s="546"/>
      <c r="F16" s="543">
        <v>23</v>
      </c>
      <c r="G16" s="600"/>
      <c r="H16" s="568"/>
      <c r="I16" s="543"/>
      <c r="J16" s="543" t="s">
        <v>481</v>
      </c>
      <c r="K16" s="601"/>
      <c r="L16" s="543">
        <v>5</v>
      </c>
      <c r="M16" s="543"/>
      <c r="N16" s="543"/>
      <c r="O16" s="543"/>
      <c r="P16" s="543"/>
      <c r="Q16" s="568"/>
      <c r="R16" s="543"/>
      <c r="S16" s="712"/>
      <c r="T16" s="545"/>
      <c r="U16" s="545"/>
      <c r="V16" s="541"/>
      <c r="W16" s="639" t="s">
        <v>489</v>
      </c>
      <c r="X16" s="645" t="s">
        <v>488</v>
      </c>
      <c r="Y16" s="523">
        <v>2.5</v>
      </c>
      <c r="Z16" s="723"/>
      <c r="AA16" s="765" t="s">
        <v>487</v>
      </c>
      <c r="AB16" s="766">
        <v>1.6</v>
      </c>
      <c r="AC16" s="766">
        <f>AB16*1</f>
        <v>1.6</v>
      </c>
      <c r="AD16" s="766" t="s">
        <v>482</v>
      </c>
      <c r="AE16" s="766">
        <f>AB16*5</f>
        <v>8</v>
      </c>
      <c r="AF16" s="766">
        <f>AC16*4+AE16*4</f>
        <v>38.4</v>
      </c>
    </row>
    <row r="17" spans="2:32" ht="27.95" customHeight="1">
      <c r="B17" s="727" t="s">
        <v>550</v>
      </c>
      <c r="C17" s="737"/>
      <c r="D17" s="545"/>
      <c r="E17" s="545"/>
      <c r="F17" s="543"/>
      <c r="G17" s="543"/>
      <c r="H17" s="568"/>
      <c r="I17" s="543"/>
      <c r="J17" s="547" t="s">
        <v>532</v>
      </c>
      <c r="K17" s="602"/>
      <c r="L17" s="547">
        <v>5</v>
      </c>
      <c r="M17" s="543"/>
      <c r="N17" s="543"/>
      <c r="O17" s="543"/>
      <c r="P17" s="543"/>
      <c r="Q17" s="543"/>
      <c r="R17" s="543"/>
      <c r="S17" s="548"/>
      <c r="T17" s="545"/>
      <c r="U17" s="545"/>
      <c r="V17" s="541"/>
      <c r="W17" s="641" t="s">
        <v>29</v>
      </c>
      <c r="X17" s="645" t="s">
        <v>484</v>
      </c>
      <c r="Y17" s="523">
        <v>0</v>
      </c>
      <c r="Z17" s="765"/>
      <c r="AA17" s="765" t="s">
        <v>483</v>
      </c>
      <c r="AB17" s="766">
        <v>2.5</v>
      </c>
      <c r="AC17" s="766"/>
      <c r="AD17" s="766">
        <f>AB17*5</f>
        <v>12.5</v>
      </c>
      <c r="AE17" s="766" t="s">
        <v>482</v>
      </c>
      <c r="AF17" s="766">
        <f>AD17*9</f>
        <v>112.5</v>
      </c>
    </row>
    <row r="18" spans="2:32" ht="27.95" customHeight="1">
      <c r="B18" s="727"/>
      <c r="C18" s="737"/>
      <c r="D18" s="545"/>
      <c r="E18" s="546"/>
      <c r="F18" s="543"/>
      <c r="G18" s="543"/>
      <c r="H18" s="601"/>
      <c r="I18" s="543"/>
      <c r="J18" s="543" t="s">
        <v>552</v>
      </c>
      <c r="K18" s="601"/>
      <c r="L18" s="543">
        <v>2</v>
      </c>
      <c r="M18" s="543" t="s">
        <v>573</v>
      </c>
      <c r="N18" s="543"/>
      <c r="O18" s="543">
        <v>30</v>
      </c>
      <c r="P18" s="543"/>
      <c r="Q18" s="543"/>
      <c r="R18" s="543"/>
      <c r="S18" s="599"/>
      <c r="T18" s="546"/>
      <c r="U18" s="545"/>
      <c r="V18" s="541"/>
      <c r="W18" s="639" t="s">
        <v>706</v>
      </c>
      <c r="X18" s="642" t="s">
        <v>479</v>
      </c>
      <c r="Y18" s="634">
        <v>0</v>
      </c>
      <c r="Z18" s="723"/>
      <c r="AA18" s="765" t="s">
        <v>478</v>
      </c>
      <c r="AB18" s="766">
        <v>1</v>
      </c>
      <c r="AE18" s="765">
        <f>AB18*15</f>
        <v>15</v>
      </c>
    </row>
    <row r="19" spans="2:32" ht="27.95" customHeight="1">
      <c r="B19" s="552" t="s">
        <v>477</v>
      </c>
      <c r="C19" s="743"/>
      <c r="D19" s="546"/>
      <c r="E19" s="546"/>
      <c r="F19" s="545"/>
      <c r="G19" s="545"/>
      <c r="H19" s="546"/>
      <c r="I19" s="545"/>
      <c r="J19" s="549"/>
      <c r="K19" s="546"/>
      <c r="L19" s="545"/>
      <c r="M19" s="543" t="s">
        <v>655</v>
      </c>
      <c r="N19" s="543"/>
      <c r="O19" s="543">
        <v>5</v>
      </c>
      <c r="P19" s="547"/>
      <c r="Q19" s="547"/>
      <c r="R19" s="547"/>
      <c r="S19" s="545"/>
      <c r="T19" s="546"/>
      <c r="U19" s="545"/>
      <c r="V19" s="541"/>
      <c r="W19" s="641" t="s">
        <v>164</v>
      </c>
      <c r="X19" s="640"/>
      <c r="Y19" s="523"/>
      <c r="Z19" s="765"/>
      <c r="AC19" s="765">
        <f>SUM(AC14:AC18)</f>
        <v>29.000000000000004</v>
      </c>
      <c r="AD19" s="765">
        <f>SUM(AD14:AD18)</f>
        <v>23.5</v>
      </c>
      <c r="AE19" s="765">
        <f>SUM(AE14:AE18)</f>
        <v>113</v>
      </c>
      <c r="AF19" s="765">
        <f>AC19*4+AD19*9+AE19*4</f>
        <v>779.5</v>
      </c>
    </row>
    <row r="20" spans="2:32" ht="27.95" customHeight="1">
      <c r="B20" s="742"/>
      <c r="C20" s="741"/>
      <c r="D20" s="546"/>
      <c r="E20" s="546"/>
      <c r="F20" s="545"/>
      <c r="G20" s="545"/>
      <c r="H20" s="546"/>
      <c r="I20" s="545"/>
      <c r="J20" s="545"/>
      <c r="K20" s="546"/>
      <c r="L20" s="545"/>
      <c r="M20" s="543" t="s">
        <v>481</v>
      </c>
      <c r="N20" s="543"/>
      <c r="O20" s="543">
        <v>3</v>
      </c>
      <c r="P20" s="547"/>
      <c r="Q20" s="602"/>
      <c r="R20" s="547"/>
      <c r="S20" s="545"/>
      <c r="T20" s="546"/>
      <c r="U20" s="545"/>
      <c r="V20" s="541"/>
      <c r="W20" s="639" t="s">
        <v>705</v>
      </c>
      <c r="X20" s="638"/>
      <c r="Y20" s="634"/>
      <c r="Z20" s="723"/>
      <c r="AC20" s="777">
        <f>AC19*4/AF19</f>
        <v>0.14881334188582426</v>
      </c>
      <c r="AD20" s="777">
        <f>AD19*9/AF19</f>
        <v>0.27132777421423987</v>
      </c>
      <c r="AE20" s="777">
        <f>AE19*4/AF19</f>
        <v>0.5798588838999359</v>
      </c>
    </row>
    <row r="21" spans="2:32" s="792" customFormat="1" ht="27.95" customHeight="1">
      <c r="B21" s="754">
        <v>12</v>
      </c>
      <c r="C21" s="737"/>
      <c r="D21" s="703" t="str">
        <f>國華12月菜單!I39</f>
        <v>香Q米飯</v>
      </c>
      <c r="E21" s="736" t="s">
        <v>513</v>
      </c>
      <c r="F21" s="703"/>
      <c r="G21" s="703" t="str">
        <f>國華12月菜單!I40</f>
        <v xml:space="preserve"> 美味雞腿排</v>
      </c>
      <c r="H21" s="703" t="s">
        <v>543</v>
      </c>
      <c r="I21" s="703"/>
      <c r="J21" s="703" t="str">
        <f>國華12月菜單!I41</f>
        <v>醬汁滷蛋</v>
      </c>
      <c r="K21" s="703" t="s">
        <v>511</v>
      </c>
      <c r="L21" s="703"/>
      <c r="M21" s="703" t="str">
        <f>國華12月菜單!I42</f>
        <v>醬炒寬粉</v>
      </c>
      <c r="N21" s="703" t="s">
        <v>511</v>
      </c>
      <c r="O21" s="703"/>
      <c r="P21" s="703" t="str">
        <f>國華12月菜單!I43</f>
        <v>深色蔬菜</v>
      </c>
      <c r="Q21" s="703" t="s">
        <v>512</v>
      </c>
      <c r="R21" s="703"/>
      <c r="S21" s="703" t="str">
        <f>國華12月菜單!I44</f>
        <v>筍香金菇湯</v>
      </c>
      <c r="T21" s="703" t="s">
        <v>511</v>
      </c>
      <c r="U21" s="703"/>
      <c r="V21" s="541"/>
      <c r="W21" s="648" t="s">
        <v>28</v>
      </c>
      <c r="X21" s="647" t="s">
        <v>510</v>
      </c>
      <c r="Y21" s="577">
        <v>5.3</v>
      </c>
      <c r="Z21" s="765"/>
      <c r="AA21" s="765"/>
      <c r="AB21" s="766"/>
      <c r="AC21" s="765" t="s">
        <v>509</v>
      </c>
      <c r="AD21" s="765" t="s">
        <v>508</v>
      </c>
      <c r="AE21" s="765" t="s">
        <v>507</v>
      </c>
      <c r="AF21" s="765" t="s">
        <v>506</v>
      </c>
    </row>
    <row r="22" spans="2:32" s="794" customFormat="1" ht="27.75" customHeight="1">
      <c r="B22" s="753" t="s">
        <v>147</v>
      </c>
      <c r="C22" s="737"/>
      <c r="D22" s="599" t="s">
        <v>533</v>
      </c>
      <c r="E22" s="545"/>
      <c r="F22" s="545">
        <v>100</v>
      </c>
      <c r="G22" s="567" t="s">
        <v>704</v>
      </c>
      <c r="H22" s="543"/>
      <c r="I22" s="543">
        <v>60</v>
      </c>
      <c r="J22" s="696" t="s">
        <v>689</v>
      </c>
      <c r="K22" s="601"/>
      <c r="L22" s="568">
        <v>55</v>
      </c>
      <c r="M22" s="543" t="s">
        <v>540</v>
      </c>
      <c r="N22" s="568"/>
      <c r="O22" s="543">
        <v>40</v>
      </c>
      <c r="P22" s="568" t="s">
        <v>342</v>
      </c>
      <c r="Q22" s="568"/>
      <c r="R22" s="568">
        <v>100</v>
      </c>
      <c r="S22" s="706" t="s">
        <v>638</v>
      </c>
      <c r="T22" s="543"/>
      <c r="U22" s="543">
        <v>30</v>
      </c>
      <c r="V22" s="541"/>
      <c r="W22" s="639" t="s">
        <v>527</v>
      </c>
      <c r="X22" s="646" t="s">
        <v>498</v>
      </c>
      <c r="Y22" s="523">
        <v>2.6</v>
      </c>
      <c r="Z22" s="797"/>
      <c r="AA22" s="790" t="s">
        <v>497</v>
      </c>
      <c r="AB22" s="766">
        <v>6</v>
      </c>
      <c r="AC22" s="766">
        <f>AB22*2</f>
        <v>12</v>
      </c>
      <c r="AD22" s="766"/>
      <c r="AE22" s="766">
        <f>AB22*15</f>
        <v>90</v>
      </c>
      <c r="AF22" s="766">
        <f>AC22*4+AE22*4</f>
        <v>408</v>
      </c>
    </row>
    <row r="23" spans="2:32" s="794" customFormat="1" ht="27.95" customHeight="1">
      <c r="B23" s="753">
        <v>30</v>
      </c>
      <c r="C23" s="737"/>
      <c r="D23" s="545"/>
      <c r="E23" s="545"/>
      <c r="F23" s="545"/>
      <c r="G23" s="567"/>
      <c r="H23" s="543"/>
      <c r="I23" s="543"/>
      <c r="J23" s="696"/>
      <c r="K23" s="568"/>
      <c r="L23" s="568"/>
      <c r="M23" s="543" t="s">
        <v>703</v>
      </c>
      <c r="N23" s="568"/>
      <c r="O23" s="543">
        <v>5</v>
      </c>
      <c r="P23" s="545"/>
      <c r="Q23" s="545"/>
      <c r="R23" s="545"/>
      <c r="S23" s="543" t="s">
        <v>537</v>
      </c>
      <c r="T23" s="543"/>
      <c r="U23" s="543">
        <v>2</v>
      </c>
      <c r="V23" s="541"/>
      <c r="W23" s="641" t="s">
        <v>27</v>
      </c>
      <c r="X23" s="645" t="s">
        <v>492</v>
      </c>
      <c r="Y23" s="523">
        <v>1.9</v>
      </c>
      <c r="Z23" s="795"/>
      <c r="AA23" s="789" t="s">
        <v>491</v>
      </c>
      <c r="AB23" s="766">
        <v>2</v>
      </c>
      <c r="AC23" s="788">
        <f>AB23*7</f>
        <v>14</v>
      </c>
      <c r="AD23" s="766">
        <f>AB23*5</f>
        <v>10</v>
      </c>
      <c r="AE23" s="766" t="s">
        <v>482</v>
      </c>
      <c r="AF23" s="787">
        <f>AC23*4+AD23*9</f>
        <v>146</v>
      </c>
    </row>
    <row r="24" spans="2:32" s="794" customFormat="1" ht="27.95" customHeight="1">
      <c r="B24" s="753" t="s">
        <v>154</v>
      </c>
      <c r="C24" s="737"/>
      <c r="D24" s="545"/>
      <c r="E24" s="546"/>
      <c r="F24" s="545"/>
      <c r="G24" s="545"/>
      <c r="H24" s="545"/>
      <c r="I24" s="545"/>
      <c r="J24" s="554"/>
      <c r="K24" s="635"/>
      <c r="L24" s="620"/>
      <c r="M24" s="543" t="s">
        <v>481</v>
      </c>
      <c r="N24" s="601"/>
      <c r="O24" s="543">
        <v>5</v>
      </c>
      <c r="P24" s="543"/>
      <c r="Q24" s="568"/>
      <c r="R24" s="543"/>
      <c r="S24" s="543" t="s">
        <v>655</v>
      </c>
      <c r="T24" s="543"/>
      <c r="U24" s="543">
        <v>5</v>
      </c>
      <c r="V24" s="541"/>
      <c r="W24" s="639" t="s">
        <v>551</v>
      </c>
      <c r="X24" s="645" t="s">
        <v>488</v>
      </c>
      <c r="Y24" s="523">
        <v>2.2999999999999998</v>
      </c>
      <c r="Z24" s="797"/>
      <c r="AA24" s="765" t="s">
        <v>487</v>
      </c>
      <c r="AB24" s="766">
        <v>1.5</v>
      </c>
      <c r="AC24" s="766">
        <f>AB24*1</f>
        <v>1.5</v>
      </c>
      <c r="AD24" s="766" t="s">
        <v>482</v>
      </c>
      <c r="AE24" s="766">
        <f>AB24*5</f>
        <v>7.5</v>
      </c>
      <c r="AF24" s="766">
        <f>AC24*4+AE24*4</f>
        <v>36</v>
      </c>
    </row>
    <row r="25" spans="2:32" s="794" customFormat="1" ht="27.95" customHeight="1">
      <c r="B25" s="751" t="s">
        <v>536</v>
      </c>
      <c r="C25" s="737"/>
      <c r="D25" s="545"/>
      <c r="E25" s="546"/>
      <c r="F25" s="545"/>
      <c r="G25" s="545"/>
      <c r="H25" s="546"/>
      <c r="I25" s="545"/>
      <c r="J25" s="600"/>
      <c r="K25" s="616"/>
      <c r="L25" s="514"/>
      <c r="M25" s="547" t="s">
        <v>496</v>
      </c>
      <c r="N25" s="547"/>
      <c r="O25" s="547">
        <v>3</v>
      </c>
      <c r="P25" s="543"/>
      <c r="Q25" s="568"/>
      <c r="R25" s="543"/>
      <c r="S25" s="549"/>
      <c r="T25" s="833"/>
      <c r="U25" s="549"/>
      <c r="V25" s="541"/>
      <c r="W25" s="641" t="s">
        <v>29</v>
      </c>
      <c r="X25" s="645" t="s">
        <v>484</v>
      </c>
      <c r="Y25" s="523">
        <v>0</v>
      </c>
      <c r="Z25" s="795"/>
      <c r="AA25" s="765" t="s">
        <v>483</v>
      </c>
      <c r="AB25" s="766">
        <v>2.5</v>
      </c>
      <c r="AC25" s="766"/>
      <c r="AD25" s="766">
        <f>AB25*5</f>
        <v>12.5</v>
      </c>
      <c r="AE25" s="766" t="s">
        <v>482</v>
      </c>
      <c r="AF25" s="766">
        <f>AD25*9</f>
        <v>112.5</v>
      </c>
    </row>
    <row r="26" spans="2:32" s="794" customFormat="1" ht="27.95" customHeight="1">
      <c r="B26" s="751"/>
      <c r="C26" s="737"/>
      <c r="D26" s="593"/>
      <c r="E26" s="594"/>
      <c r="F26" s="593"/>
      <c r="G26" s="545"/>
      <c r="H26" s="546"/>
      <c r="I26" s="545"/>
      <c r="J26" s="636"/>
      <c r="K26" s="593"/>
      <c r="L26" s="593"/>
      <c r="M26" s="549"/>
      <c r="N26" s="830"/>
      <c r="O26" s="549"/>
      <c r="P26" s="543"/>
      <c r="Q26" s="601"/>
      <c r="R26" s="543"/>
      <c r="S26" s="549"/>
      <c r="T26" s="546"/>
      <c r="U26" s="545"/>
      <c r="V26" s="541"/>
      <c r="W26" s="639" t="s">
        <v>535</v>
      </c>
      <c r="X26" s="642" t="s">
        <v>479</v>
      </c>
      <c r="Y26" s="523">
        <v>0</v>
      </c>
      <c r="Z26" s="797"/>
      <c r="AA26" s="765" t="s">
        <v>478</v>
      </c>
      <c r="AB26" s="766"/>
      <c r="AC26" s="765"/>
      <c r="AD26" s="765"/>
      <c r="AE26" s="765">
        <f>AB26*15</f>
        <v>0</v>
      </c>
      <c r="AF26" s="765"/>
    </row>
    <row r="27" spans="2:32" s="794" customFormat="1" ht="27.95" customHeight="1">
      <c r="B27" s="552" t="s">
        <v>477</v>
      </c>
      <c r="C27" s="750"/>
      <c r="D27" s="548"/>
      <c r="E27" s="544"/>
      <c r="F27" s="542"/>
      <c r="G27" s="548"/>
      <c r="H27" s="546"/>
      <c r="I27" s="545"/>
      <c r="J27" s="798"/>
      <c r="K27" s="799"/>
      <c r="L27" s="798"/>
      <c r="M27" s="597"/>
      <c r="N27" s="597"/>
      <c r="O27" s="597"/>
      <c r="P27" s="547"/>
      <c r="Q27" s="547"/>
      <c r="R27" s="547"/>
      <c r="S27" s="597"/>
      <c r="T27" s="597"/>
      <c r="U27" s="597"/>
      <c r="V27" s="541"/>
      <c r="W27" s="641" t="s">
        <v>164</v>
      </c>
      <c r="X27" s="640"/>
      <c r="Y27" s="523"/>
      <c r="Z27" s="795"/>
      <c r="AA27" s="765"/>
      <c r="AB27" s="766"/>
      <c r="AC27" s="765">
        <f>SUM(AC22:AC26)</f>
        <v>27.5</v>
      </c>
      <c r="AD27" s="765">
        <f>SUM(AD22:AD26)</f>
        <v>22.5</v>
      </c>
      <c r="AE27" s="765">
        <f>SUM(AE22:AE26)</f>
        <v>97.5</v>
      </c>
      <c r="AF27" s="765">
        <f>AC27*4+AD27*9+AE27*4</f>
        <v>702.5</v>
      </c>
    </row>
    <row r="28" spans="2:32" s="794" customFormat="1" ht="27.95" customHeight="1" thickBot="1">
      <c r="B28" s="745"/>
      <c r="C28" s="744"/>
      <c r="D28" s="546"/>
      <c r="E28" s="546"/>
      <c r="F28" s="545"/>
      <c r="G28" s="549"/>
      <c r="H28" s="543"/>
      <c r="I28" s="543"/>
      <c r="J28" s="543"/>
      <c r="K28" s="543"/>
      <c r="L28" s="543"/>
      <c r="M28" s="545"/>
      <c r="N28" s="546"/>
      <c r="O28" s="545"/>
      <c r="P28" s="545"/>
      <c r="Q28" s="546"/>
      <c r="R28" s="545"/>
      <c r="S28" s="545"/>
      <c r="T28" s="546"/>
      <c r="U28" s="545"/>
      <c r="V28" s="541"/>
      <c r="W28" s="639" t="s">
        <v>702</v>
      </c>
      <c r="X28" s="704"/>
      <c r="Y28" s="523"/>
      <c r="Z28" s="797"/>
      <c r="AA28" s="795"/>
      <c r="AB28" s="796"/>
      <c r="AC28" s="777">
        <f>AC27*4/AF27</f>
        <v>0.15658362989323843</v>
      </c>
      <c r="AD28" s="777">
        <f>AD27*9/AF27</f>
        <v>0.28825622775800713</v>
      </c>
      <c r="AE28" s="777">
        <f>AE27*4/AF27</f>
        <v>0.55516014234875444</v>
      </c>
      <c r="AF28" s="795"/>
    </row>
    <row r="29" spans="2:32" s="792" customFormat="1" ht="27.95" customHeight="1">
      <c r="B29" s="738">
        <v>12</v>
      </c>
      <c r="C29" s="737"/>
      <c r="D29" s="703" t="str">
        <f>國華12月菜單!M39</f>
        <v>什穀Q飯</v>
      </c>
      <c r="E29" s="703" t="s">
        <v>513</v>
      </c>
      <c r="F29" s="703"/>
      <c r="G29" s="703" t="str">
        <f>國華12月菜單!M40</f>
        <v>生爆鹽煎肉</v>
      </c>
      <c r="H29" s="703" t="s">
        <v>511</v>
      </c>
      <c r="I29" s="703"/>
      <c r="J29" s="703" t="str">
        <f>國華12月菜單!M41</f>
        <v xml:space="preserve">   香酥柳葉魚(炸海加)</v>
      </c>
      <c r="K29" s="703" t="s">
        <v>514</v>
      </c>
      <c r="L29" s="703"/>
      <c r="M29" s="703" t="str">
        <f>國華12月菜單!M42</f>
        <v xml:space="preserve">   暖暖關東煮(豆)</v>
      </c>
      <c r="N29" s="580" t="s">
        <v>511</v>
      </c>
      <c r="O29" s="703"/>
      <c r="P29" s="703" t="str">
        <f>國華12月菜單!M43</f>
        <v>深色蔬菜</v>
      </c>
      <c r="Q29" s="703" t="s">
        <v>512</v>
      </c>
      <c r="R29" s="703"/>
      <c r="S29" s="703" t="str">
        <f>國華12月菜單!M44</f>
        <v>鮮蔬肉絲湯</v>
      </c>
      <c r="T29" s="703" t="s">
        <v>511</v>
      </c>
      <c r="U29" s="703"/>
      <c r="V29" s="541"/>
      <c r="W29" s="648" t="s">
        <v>28</v>
      </c>
      <c r="X29" s="647" t="s">
        <v>510</v>
      </c>
      <c r="Y29" s="577">
        <v>5.3</v>
      </c>
      <c r="Z29" s="765"/>
      <c r="AA29" s="765"/>
      <c r="AB29" s="766"/>
      <c r="AC29" s="765" t="s">
        <v>509</v>
      </c>
      <c r="AD29" s="765" t="s">
        <v>508</v>
      </c>
      <c r="AE29" s="765" t="s">
        <v>507</v>
      </c>
      <c r="AF29" s="765" t="s">
        <v>506</v>
      </c>
    </row>
    <row r="30" spans="2:32" ht="27.95" customHeight="1">
      <c r="B30" s="729" t="s">
        <v>147</v>
      </c>
      <c r="C30" s="737"/>
      <c r="D30" s="599" t="s">
        <v>533</v>
      </c>
      <c r="E30" s="545"/>
      <c r="F30" s="543">
        <v>66</v>
      </c>
      <c r="G30" s="543" t="s">
        <v>620</v>
      </c>
      <c r="H30" s="543"/>
      <c r="I30" s="543">
        <v>50</v>
      </c>
      <c r="J30" s="554" t="s">
        <v>701</v>
      </c>
      <c r="K30" s="566" t="s">
        <v>684</v>
      </c>
      <c r="L30" s="567">
        <v>40</v>
      </c>
      <c r="M30" s="543" t="s">
        <v>539</v>
      </c>
      <c r="N30" s="543"/>
      <c r="O30" s="543">
        <v>45</v>
      </c>
      <c r="P30" s="568" t="s">
        <v>342</v>
      </c>
      <c r="Q30" s="568"/>
      <c r="R30" s="568">
        <v>100</v>
      </c>
      <c r="S30" s="832" t="s">
        <v>540</v>
      </c>
      <c r="T30" s="543"/>
      <c r="U30" s="543">
        <v>32</v>
      </c>
      <c r="V30" s="541"/>
      <c r="W30" s="639" t="s">
        <v>555</v>
      </c>
      <c r="X30" s="646" t="s">
        <v>498</v>
      </c>
      <c r="Y30" s="523">
        <v>2.6</v>
      </c>
      <c r="Z30" s="723"/>
      <c r="AA30" s="790" t="s">
        <v>497</v>
      </c>
      <c r="AB30" s="766">
        <v>6</v>
      </c>
      <c r="AC30" s="766">
        <f>AB30*2</f>
        <v>12</v>
      </c>
      <c r="AD30" s="766"/>
      <c r="AE30" s="766">
        <f>AB30*15</f>
        <v>90</v>
      </c>
      <c r="AF30" s="766">
        <f>AC30*4+AE30*4</f>
        <v>408</v>
      </c>
    </row>
    <row r="31" spans="2:32" ht="27.95" customHeight="1">
      <c r="B31" s="729">
        <v>31</v>
      </c>
      <c r="C31" s="737"/>
      <c r="D31" s="545" t="s">
        <v>700</v>
      </c>
      <c r="E31" s="545"/>
      <c r="F31" s="543">
        <v>34</v>
      </c>
      <c r="G31" s="547" t="s">
        <v>521</v>
      </c>
      <c r="H31" s="543"/>
      <c r="I31" s="543">
        <v>10</v>
      </c>
      <c r="J31" s="547"/>
      <c r="K31" s="602"/>
      <c r="L31" s="547"/>
      <c r="M31" s="543" t="s">
        <v>548</v>
      </c>
      <c r="N31" s="543"/>
      <c r="O31" s="543">
        <v>5</v>
      </c>
      <c r="P31" s="543"/>
      <c r="Q31" s="543"/>
      <c r="R31" s="543"/>
      <c r="S31" s="567" t="s">
        <v>481</v>
      </c>
      <c r="T31" s="543"/>
      <c r="U31" s="543">
        <v>3</v>
      </c>
      <c r="V31" s="541"/>
      <c r="W31" s="641" t="s">
        <v>27</v>
      </c>
      <c r="X31" s="645" t="s">
        <v>492</v>
      </c>
      <c r="Y31" s="523">
        <v>2</v>
      </c>
      <c r="Z31" s="765"/>
      <c r="AA31" s="789" t="s">
        <v>491</v>
      </c>
      <c r="AB31" s="766">
        <v>2.2999999999999998</v>
      </c>
      <c r="AC31" s="788">
        <f>AB31*7</f>
        <v>16.099999999999998</v>
      </c>
      <c r="AD31" s="766">
        <f>AB31*5</f>
        <v>11.5</v>
      </c>
      <c r="AE31" s="766" t="s">
        <v>482</v>
      </c>
      <c r="AF31" s="787">
        <f>AC31*4+AD31*9</f>
        <v>167.89999999999998</v>
      </c>
    </row>
    <row r="32" spans="2:32" ht="27.95" customHeight="1">
      <c r="B32" s="729" t="s">
        <v>154</v>
      </c>
      <c r="C32" s="737"/>
      <c r="D32" s="545"/>
      <c r="E32" s="546"/>
      <c r="F32" s="543"/>
      <c r="G32" s="600"/>
      <c r="H32" s="543"/>
      <c r="I32" s="543"/>
      <c r="J32" s="593"/>
      <c r="K32" s="546"/>
      <c r="L32" s="593"/>
      <c r="M32" s="543" t="s">
        <v>481</v>
      </c>
      <c r="N32" s="544"/>
      <c r="O32" s="543">
        <v>2</v>
      </c>
      <c r="P32" s="568"/>
      <c r="Q32" s="543"/>
      <c r="R32" s="543"/>
      <c r="S32" s="567" t="s">
        <v>537</v>
      </c>
      <c r="T32" s="593"/>
      <c r="U32" s="593">
        <v>2</v>
      </c>
      <c r="V32" s="541"/>
      <c r="W32" s="639" t="s">
        <v>489</v>
      </c>
      <c r="X32" s="645" t="s">
        <v>488</v>
      </c>
      <c r="Y32" s="523">
        <v>2.5</v>
      </c>
      <c r="Z32" s="723"/>
      <c r="AA32" s="765" t="s">
        <v>487</v>
      </c>
      <c r="AB32" s="766">
        <v>1.5</v>
      </c>
      <c r="AC32" s="766">
        <f>AB32*1</f>
        <v>1.5</v>
      </c>
      <c r="AD32" s="766" t="s">
        <v>482</v>
      </c>
      <c r="AE32" s="766">
        <f>AB32*5</f>
        <v>7.5</v>
      </c>
      <c r="AF32" s="766">
        <f>AC32*4+AE32*4</f>
        <v>36</v>
      </c>
    </row>
    <row r="33" spans="2:32" ht="27.95" customHeight="1">
      <c r="B33" s="727" t="s">
        <v>518</v>
      </c>
      <c r="C33" s="737"/>
      <c r="D33" s="545"/>
      <c r="E33" s="545"/>
      <c r="F33" s="543"/>
      <c r="G33" s="548"/>
      <c r="H33" s="544"/>
      <c r="I33" s="543"/>
      <c r="J33" s="599"/>
      <c r="K33" s="599"/>
      <c r="L33" s="599"/>
      <c r="M33" s="543" t="s">
        <v>531</v>
      </c>
      <c r="N33" s="543" t="s">
        <v>530</v>
      </c>
      <c r="O33" s="543">
        <v>15</v>
      </c>
      <c r="P33" s="568"/>
      <c r="Q33" s="543"/>
      <c r="R33" s="543"/>
      <c r="S33" s="547" t="s">
        <v>528</v>
      </c>
      <c r="T33" s="547"/>
      <c r="U33" s="547">
        <v>0.05</v>
      </c>
      <c r="V33" s="541"/>
      <c r="W33" s="641" t="s">
        <v>29</v>
      </c>
      <c r="X33" s="645" t="s">
        <v>484</v>
      </c>
      <c r="Y33" s="523">
        <v>0</v>
      </c>
      <c r="Z33" s="765"/>
      <c r="AA33" s="765" t="s">
        <v>483</v>
      </c>
      <c r="AB33" s="766">
        <v>2.5</v>
      </c>
      <c r="AC33" s="766"/>
      <c r="AD33" s="766">
        <f>AB33*5</f>
        <v>12.5</v>
      </c>
      <c r="AE33" s="766" t="s">
        <v>482</v>
      </c>
      <c r="AF33" s="766">
        <f>AD33*9</f>
        <v>112.5</v>
      </c>
    </row>
    <row r="34" spans="2:32" ht="27.95" customHeight="1">
      <c r="B34" s="727"/>
      <c r="C34" s="737"/>
      <c r="D34" s="545"/>
      <c r="E34" s="546"/>
      <c r="F34" s="543"/>
      <c r="G34" s="543"/>
      <c r="H34" s="601"/>
      <c r="I34" s="543"/>
      <c r="J34" s="548"/>
      <c r="K34" s="601"/>
      <c r="L34" s="543"/>
      <c r="M34" s="543" t="s">
        <v>501</v>
      </c>
      <c r="N34" s="544"/>
      <c r="O34" s="543">
        <v>7</v>
      </c>
      <c r="P34" s="567"/>
      <c r="Q34" s="543"/>
      <c r="R34" s="543"/>
      <c r="S34" s="548"/>
      <c r="T34" s="545"/>
      <c r="U34" s="545"/>
      <c r="V34" s="541"/>
      <c r="W34" s="639" t="s">
        <v>535</v>
      </c>
      <c r="X34" s="642" t="s">
        <v>479</v>
      </c>
      <c r="Y34" s="523">
        <v>0</v>
      </c>
      <c r="Z34" s="723"/>
      <c r="AA34" s="765" t="s">
        <v>478</v>
      </c>
      <c r="AB34" s="766">
        <v>1</v>
      </c>
      <c r="AE34" s="765">
        <f>AB34*15</f>
        <v>15</v>
      </c>
    </row>
    <row r="35" spans="2:32" ht="27.95" customHeight="1">
      <c r="B35" s="552" t="s">
        <v>477</v>
      </c>
      <c r="C35" s="743"/>
      <c r="D35" s="546"/>
      <c r="E35" s="546"/>
      <c r="F35" s="545"/>
      <c r="G35" s="545"/>
      <c r="H35" s="546"/>
      <c r="I35" s="545"/>
      <c r="J35" s="545"/>
      <c r="K35" s="546"/>
      <c r="L35" s="545"/>
      <c r="M35" s="543"/>
      <c r="N35" s="543"/>
      <c r="O35" s="543"/>
      <c r="P35" s="567"/>
      <c r="Q35" s="593"/>
      <c r="R35" s="593"/>
      <c r="S35" s="548"/>
      <c r="T35" s="545"/>
      <c r="U35" s="545"/>
      <c r="V35" s="541"/>
      <c r="W35" s="641" t="s">
        <v>164</v>
      </c>
      <c r="X35" s="640"/>
      <c r="Y35" s="523"/>
      <c r="Z35" s="765"/>
      <c r="AC35" s="765">
        <f>SUM(AC30:AC34)</f>
        <v>29.599999999999998</v>
      </c>
      <c r="AD35" s="765">
        <f>SUM(AD30:AD34)</f>
        <v>24</v>
      </c>
      <c r="AE35" s="765">
        <f>SUM(AE30:AE34)</f>
        <v>112.5</v>
      </c>
      <c r="AF35" s="765">
        <f>AC35*4+AD35*9+AE35*4</f>
        <v>784.4</v>
      </c>
    </row>
    <row r="36" spans="2:32" ht="27.95" customHeight="1">
      <c r="B36" s="742"/>
      <c r="C36" s="741"/>
      <c r="D36" s="546"/>
      <c r="E36" s="546"/>
      <c r="F36" s="545"/>
      <c r="G36" s="545"/>
      <c r="H36" s="546"/>
      <c r="I36" s="545"/>
      <c r="J36" s="545"/>
      <c r="K36" s="546"/>
      <c r="L36" s="545"/>
      <c r="M36" s="543"/>
      <c r="N36" s="543"/>
      <c r="O36" s="543"/>
      <c r="P36" s="545"/>
      <c r="Q36" s="546"/>
      <c r="R36" s="545"/>
      <c r="S36" s="545"/>
      <c r="T36" s="546"/>
      <c r="U36" s="545"/>
      <c r="V36" s="541"/>
      <c r="W36" s="639" t="s">
        <v>699</v>
      </c>
      <c r="X36" s="638"/>
      <c r="Y36" s="523"/>
      <c r="Z36" s="723"/>
      <c r="AC36" s="777">
        <f>AC35*4/AF35</f>
        <v>0.15094339622641509</v>
      </c>
      <c r="AD36" s="777">
        <f>AD35*9/AF35</f>
        <v>0.27536970933197347</v>
      </c>
      <c r="AE36" s="777">
        <f>AE35*4/AF35</f>
        <v>0.57368689444161147</v>
      </c>
    </row>
    <row r="37" spans="2:32" s="792" customFormat="1" ht="27.95" customHeight="1">
      <c r="B37" s="738"/>
      <c r="C37" s="737"/>
      <c r="D37" s="703">
        <f>國華12月菜單!Q39</f>
        <v>0</v>
      </c>
      <c r="E37" s="736"/>
      <c r="F37" s="703"/>
      <c r="G37" s="703">
        <f>國華12月菜單!Q40</f>
        <v>0</v>
      </c>
      <c r="H37" s="703"/>
      <c r="I37" s="703"/>
      <c r="J37" s="703">
        <f>國華12月菜單!Q41</f>
        <v>0</v>
      </c>
      <c r="K37" s="703"/>
      <c r="L37" s="703"/>
      <c r="M37" s="703">
        <f>國華12月菜單!Q42</f>
        <v>0</v>
      </c>
      <c r="N37" s="703"/>
      <c r="O37" s="703"/>
      <c r="P37" s="703">
        <f>國華12月菜單!Q43</f>
        <v>0</v>
      </c>
      <c r="Q37" s="703"/>
      <c r="R37" s="703"/>
      <c r="S37" s="703">
        <f>國華12月菜單!Q44</f>
        <v>0</v>
      </c>
      <c r="T37" s="703"/>
      <c r="U37" s="703"/>
      <c r="V37" s="541"/>
      <c r="W37" s="648" t="s">
        <v>561</v>
      </c>
      <c r="X37" s="647" t="s">
        <v>510</v>
      </c>
      <c r="Y37" s="577">
        <v>0</v>
      </c>
      <c r="Z37" s="765"/>
      <c r="AA37" s="765"/>
      <c r="AB37" s="766"/>
      <c r="AC37" s="765" t="s">
        <v>509</v>
      </c>
      <c r="AD37" s="765" t="s">
        <v>508</v>
      </c>
      <c r="AE37" s="765" t="s">
        <v>507</v>
      </c>
      <c r="AF37" s="765" t="s">
        <v>506</v>
      </c>
    </row>
    <row r="38" spans="2:32" ht="27.95" customHeight="1">
      <c r="B38" s="729" t="s">
        <v>147</v>
      </c>
      <c r="C38" s="737"/>
      <c r="D38" s="593"/>
      <c r="E38" s="593"/>
      <c r="F38" s="593"/>
      <c r="G38" s="543"/>
      <c r="H38" s="543"/>
      <c r="I38" s="543"/>
      <c r="J38" s="831"/>
      <c r="K38" s="543"/>
      <c r="L38" s="543"/>
      <c r="M38" s="543"/>
      <c r="N38" s="543"/>
      <c r="O38" s="543"/>
      <c r="P38" s="568"/>
      <c r="Q38" s="543"/>
      <c r="R38" s="543"/>
      <c r="S38" s="599"/>
      <c r="T38" s="599"/>
      <c r="U38" s="599"/>
      <c r="V38" s="541"/>
      <c r="W38" s="639" t="s">
        <v>559</v>
      </c>
      <c r="X38" s="646" t="s">
        <v>498</v>
      </c>
      <c r="Y38" s="523">
        <v>0</v>
      </c>
      <c r="Z38" s="723"/>
      <c r="AA38" s="790" t="s">
        <v>497</v>
      </c>
      <c r="AB38" s="766">
        <v>6</v>
      </c>
      <c r="AC38" s="766">
        <f>AB38*2</f>
        <v>12</v>
      </c>
      <c r="AD38" s="766"/>
      <c r="AE38" s="766">
        <f>AB38*15</f>
        <v>90</v>
      </c>
      <c r="AF38" s="766">
        <f>AC38*4+AE38*4</f>
        <v>408</v>
      </c>
    </row>
    <row r="39" spans="2:32" ht="27.95" customHeight="1">
      <c r="B39" s="729"/>
      <c r="C39" s="737"/>
      <c r="D39" s="593"/>
      <c r="E39" s="593"/>
      <c r="F39" s="593"/>
      <c r="G39" s="567"/>
      <c r="H39" s="543"/>
      <c r="I39" s="543"/>
      <c r="J39" s="543"/>
      <c r="K39" s="543"/>
      <c r="L39" s="543"/>
      <c r="M39" s="543"/>
      <c r="N39" s="543"/>
      <c r="O39" s="543"/>
      <c r="P39" s="545"/>
      <c r="Q39" s="599"/>
      <c r="R39" s="545"/>
      <c r="S39" s="599"/>
      <c r="T39" s="599"/>
      <c r="U39" s="599"/>
      <c r="V39" s="541"/>
      <c r="W39" s="641" t="s">
        <v>27</v>
      </c>
      <c r="X39" s="645" t="s">
        <v>492</v>
      </c>
      <c r="Y39" s="523">
        <v>0</v>
      </c>
      <c r="Z39" s="765"/>
      <c r="AA39" s="789" t="s">
        <v>491</v>
      </c>
      <c r="AB39" s="766">
        <v>2.2999999999999998</v>
      </c>
      <c r="AC39" s="788">
        <f>AB39*7</f>
        <v>16.099999999999998</v>
      </c>
      <c r="AD39" s="766">
        <f>AB39*5</f>
        <v>11.5</v>
      </c>
      <c r="AE39" s="766" t="s">
        <v>482</v>
      </c>
      <c r="AF39" s="787">
        <f>AC39*4+AD39*9</f>
        <v>167.89999999999998</v>
      </c>
    </row>
    <row r="40" spans="2:32" ht="27.95" customHeight="1">
      <c r="B40" s="729" t="s">
        <v>154</v>
      </c>
      <c r="C40" s="737"/>
      <c r="D40" s="593"/>
      <c r="E40" s="594"/>
      <c r="F40" s="593"/>
      <c r="G40" s="709"/>
      <c r="H40" s="599"/>
      <c r="I40" s="545"/>
      <c r="J40" s="543"/>
      <c r="K40" s="543"/>
      <c r="L40" s="543"/>
      <c r="M40" s="547"/>
      <c r="N40" s="602"/>
      <c r="O40" s="547"/>
      <c r="P40" s="543"/>
      <c r="Q40" s="543"/>
      <c r="R40" s="543"/>
      <c r="S40" s="599"/>
      <c r="T40" s="599"/>
      <c r="U40" s="599"/>
      <c r="V40" s="541"/>
      <c r="W40" s="639" t="s">
        <v>559</v>
      </c>
      <c r="X40" s="645" t="s">
        <v>488</v>
      </c>
      <c r="Y40" s="523">
        <v>0</v>
      </c>
      <c r="Z40" s="723"/>
      <c r="AA40" s="765" t="s">
        <v>487</v>
      </c>
      <c r="AB40" s="766">
        <v>1.6</v>
      </c>
      <c r="AC40" s="766">
        <f>AB40*1</f>
        <v>1.6</v>
      </c>
      <c r="AD40" s="766" t="s">
        <v>482</v>
      </c>
      <c r="AE40" s="766">
        <f>AB40*5</f>
        <v>8</v>
      </c>
      <c r="AF40" s="766">
        <f>AC40*4+AE40*4</f>
        <v>38.4</v>
      </c>
    </row>
    <row r="41" spans="2:32" ht="27.95" customHeight="1">
      <c r="B41" s="727" t="s">
        <v>486</v>
      </c>
      <c r="C41" s="737"/>
      <c r="D41" s="593"/>
      <c r="E41" s="594"/>
      <c r="F41" s="593"/>
      <c r="G41" s="709"/>
      <c r="H41" s="599"/>
      <c r="I41" s="545"/>
      <c r="J41" s="543"/>
      <c r="K41" s="543"/>
      <c r="L41" s="543"/>
      <c r="M41" s="543"/>
      <c r="N41" s="548"/>
      <c r="O41" s="548"/>
      <c r="P41" s="543"/>
      <c r="Q41" s="543"/>
      <c r="R41" s="593"/>
      <c r="S41" s="548"/>
      <c r="T41" s="545"/>
      <c r="U41" s="545"/>
      <c r="V41" s="541"/>
      <c r="W41" s="641" t="s">
        <v>29</v>
      </c>
      <c r="X41" s="645" t="s">
        <v>484</v>
      </c>
      <c r="Y41" s="523">
        <v>0</v>
      </c>
      <c r="Z41" s="765"/>
      <c r="AA41" s="765" t="s">
        <v>483</v>
      </c>
      <c r="AB41" s="766">
        <v>2.5</v>
      </c>
      <c r="AC41" s="766"/>
      <c r="AD41" s="766">
        <f>AB41*5</f>
        <v>12.5</v>
      </c>
      <c r="AE41" s="766" t="s">
        <v>482</v>
      </c>
      <c r="AF41" s="766">
        <f>AD41*9</f>
        <v>112.5</v>
      </c>
    </row>
    <row r="42" spans="2:32" ht="27.95" customHeight="1">
      <c r="B42" s="727"/>
      <c r="C42" s="737"/>
      <c r="D42" s="593"/>
      <c r="E42" s="594"/>
      <c r="F42" s="593"/>
      <c r="G42" s="709"/>
      <c r="H42" s="546"/>
      <c r="I42" s="545"/>
      <c r="J42" s="543"/>
      <c r="K42" s="544"/>
      <c r="L42" s="543"/>
      <c r="M42" s="549"/>
      <c r="N42" s="830"/>
      <c r="O42" s="549"/>
      <c r="P42" s="593"/>
      <c r="Q42" s="636"/>
      <c r="R42" s="593"/>
      <c r="S42" s="599"/>
      <c r="T42" s="546"/>
      <c r="U42" s="599"/>
      <c r="V42" s="541"/>
      <c r="W42" s="639" t="s">
        <v>559</v>
      </c>
      <c r="X42" s="642" t="s">
        <v>479</v>
      </c>
      <c r="Y42" s="523">
        <v>0</v>
      </c>
      <c r="Z42" s="723"/>
      <c r="AA42" s="765" t="s">
        <v>478</v>
      </c>
      <c r="AE42" s="765">
        <f>AB42*15</f>
        <v>0</v>
      </c>
    </row>
    <row r="43" spans="2:32" ht="27.95" customHeight="1">
      <c r="B43" s="552" t="s">
        <v>477</v>
      </c>
      <c r="C43" s="743"/>
      <c r="D43" s="550"/>
      <c r="E43" s="543"/>
      <c r="F43" s="542"/>
      <c r="G43" s="709"/>
      <c r="H43" s="546"/>
      <c r="I43" s="545"/>
      <c r="J43" s="599"/>
      <c r="K43" s="546"/>
      <c r="L43" s="599"/>
      <c r="M43" s="549"/>
      <c r="N43" s="546"/>
      <c r="O43" s="545"/>
      <c r="P43" s="545"/>
      <c r="Q43" s="599"/>
      <c r="R43" s="545"/>
      <c r="S43" s="599"/>
      <c r="T43" s="546"/>
      <c r="U43" s="599"/>
      <c r="V43" s="541"/>
      <c r="W43" s="641" t="s">
        <v>164</v>
      </c>
      <c r="X43" s="640"/>
      <c r="Y43" s="637"/>
      <c r="Z43" s="765"/>
      <c r="AC43" s="765">
        <f>SUM(AC38:AC42)</f>
        <v>29.7</v>
      </c>
      <c r="AD43" s="765">
        <f>SUM(AD38:AD42)</f>
        <v>24</v>
      </c>
      <c r="AE43" s="765">
        <f>SUM(AE38:AE42)</f>
        <v>98</v>
      </c>
      <c r="AF43" s="765">
        <f>AC43*4+AD43*9+AE43*4</f>
        <v>726.8</v>
      </c>
    </row>
    <row r="44" spans="2:32" ht="27.95" customHeight="1" thickBot="1">
      <c r="B44" s="724"/>
      <c r="C44" s="741"/>
      <c r="D44" s="783"/>
      <c r="E44" s="782"/>
      <c r="F44" s="781"/>
      <c r="G44" s="780"/>
      <c r="H44" s="721"/>
      <c r="I44" s="720"/>
      <c r="J44" s="720"/>
      <c r="K44" s="721"/>
      <c r="L44" s="720"/>
      <c r="M44" s="720"/>
      <c r="N44" s="721"/>
      <c r="O44" s="720"/>
      <c r="P44" s="720"/>
      <c r="Q44" s="721"/>
      <c r="R44" s="720"/>
      <c r="S44" s="720"/>
      <c r="T44" s="721"/>
      <c r="U44" s="720"/>
      <c r="V44" s="526"/>
      <c r="W44" s="639" t="s">
        <v>558</v>
      </c>
      <c r="X44" s="638"/>
      <c r="Y44" s="637"/>
      <c r="Z44" s="723"/>
      <c r="AC44" s="777">
        <f>AC43*4/AF43</f>
        <v>0.16345624656026417</v>
      </c>
      <c r="AD44" s="777">
        <f>AD43*9/AF43</f>
        <v>0.29719317556411667</v>
      </c>
      <c r="AE44" s="777">
        <f>AE43*4/AF43</f>
        <v>0.53935057787561924</v>
      </c>
    </row>
    <row r="45" spans="2:32" ht="21.75" customHeight="1">
      <c r="C45" s="765"/>
      <c r="J45" s="776"/>
      <c r="K45" s="776"/>
      <c r="L45" s="776"/>
      <c r="M45" s="776"/>
      <c r="N45" s="776"/>
      <c r="O45" s="776"/>
      <c r="P45" s="776"/>
      <c r="Q45" s="776"/>
      <c r="R45" s="776"/>
      <c r="S45" s="776"/>
      <c r="T45" s="776"/>
      <c r="U45" s="776"/>
      <c r="V45" s="776"/>
      <c r="W45" s="776"/>
      <c r="X45" s="776"/>
      <c r="Y45" s="776"/>
      <c r="Z45" s="775"/>
    </row>
    <row r="46" spans="2:32">
      <c r="B46" s="766"/>
      <c r="D46" s="774"/>
      <c r="E46" s="774"/>
      <c r="F46" s="773"/>
      <c r="G46" s="773"/>
      <c r="H46" s="772"/>
      <c r="I46" s="765"/>
      <c r="J46" s="765"/>
      <c r="K46" s="772"/>
      <c r="L46" s="765"/>
      <c r="N46" s="772"/>
      <c r="O46" s="765"/>
      <c r="Q46" s="772"/>
      <c r="R46" s="765"/>
      <c r="T46" s="772"/>
      <c r="U46" s="765"/>
      <c r="V46" s="678"/>
      <c r="Y46" s="771"/>
    </row>
  </sheetData>
  <mergeCells count="15">
    <mergeCell ref="J45:Y45"/>
    <mergeCell ref="D46:G46"/>
    <mergeCell ref="C21:C26"/>
    <mergeCell ref="B25:B26"/>
    <mergeCell ref="C29:C34"/>
    <mergeCell ref="B33:B34"/>
    <mergeCell ref="B1:Y1"/>
    <mergeCell ref="B2:G2"/>
    <mergeCell ref="C5:C10"/>
    <mergeCell ref="B9:B10"/>
    <mergeCell ref="C13:C18"/>
    <mergeCell ref="B17:B18"/>
    <mergeCell ref="V5:V44"/>
    <mergeCell ref="C37:C42"/>
    <mergeCell ref="B41:B42"/>
  </mergeCells>
  <phoneticPr fontId="3" type="noConversion"/>
  <pageMargins left="1.299212598425197" right="0.15748031496062992" top="0.19685039370078741" bottom="0.15748031496062992" header="0.51181102362204722" footer="0.23622047244094491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Q24" sqref="Q24:T24"/>
    </sheetView>
  </sheetViews>
  <sheetFormatPr defaultRowHeight="16.5"/>
  <cols>
    <col min="1" max="12" width="8.28515625" style="207" customWidth="1"/>
    <col min="13" max="16" width="8" style="207" customWidth="1"/>
    <col min="17" max="20" width="8.28515625" style="207" customWidth="1"/>
    <col min="21" max="21" width="25.42578125" style="207" customWidth="1"/>
    <col min="22" max="16384" width="9.140625" style="207"/>
  </cols>
  <sheetData>
    <row r="1" spans="1:21" s="204" customFormat="1" ht="20.100000000000001" customHeight="1" thickBot="1">
      <c r="E1" s="205" t="s">
        <v>323</v>
      </c>
      <c r="F1" s="206"/>
      <c r="G1" s="206"/>
      <c r="H1" s="206"/>
      <c r="I1" s="206"/>
      <c r="O1" s="204" t="s">
        <v>0</v>
      </c>
      <c r="U1" s="207"/>
    </row>
    <row r="2" spans="1:21" ht="15.95" customHeight="1">
      <c r="A2" s="301" t="s">
        <v>1</v>
      </c>
      <c r="B2" s="302"/>
      <c r="C2" s="302"/>
      <c r="D2" s="303"/>
      <c r="E2" s="304" t="s">
        <v>2</v>
      </c>
      <c r="F2" s="305"/>
      <c r="G2" s="305"/>
      <c r="H2" s="305"/>
      <c r="I2" s="304" t="s">
        <v>3</v>
      </c>
      <c r="J2" s="305"/>
      <c r="K2" s="305"/>
      <c r="L2" s="305"/>
      <c r="M2" s="304" t="s">
        <v>4</v>
      </c>
      <c r="N2" s="305"/>
      <c r="O2" s="305"/>
      <c r="P2" s="305"/>
      <c r="Q2" s="304" t="s">
        <v>5</v>
      </c>
      <c r="R2" s="305"/>
      <c r="S2" s="305"/>
      <c r="T2" s="307"/>
      <c r="U2" s="324" t="s">
        <v>6</v>
      </c>
    </row>
    <row r="3" spans="1:21" s="208" customFormat="1" ht="15.95" customHeight="1">
      <c r="A3" s="308"/>
      <c r="B3" s="309"/>
      <c r="C3" s="309"/>
      <c r="D3" s="310"/>
      <c r="E3" s="311" t="s">
        <v>7</v>
      </c>
      <c r="F3" s="309"/>
      <c r="G3" s="309"/>
      <c r="H3" s="309"/>
      <c r="I3" s="311" t="s">
        <v>8</v>
      </c>
      <c r="J3" s="309"/>
      <c r="K3" s="309"/>
      <c r="L3" s="310"/>
      <c r="M3" s="312" t="s">
        <v>9</v>
      </c>
      <c r="N3" s="312"/>
      <c r="O3" s="312"/>
      <c r="P3" s="312"/>
      <c r="Q3" s="311" t="s">
        <v>299</v>
      </c>
      <c r="R3" s="309"/>
      <c r="S3" s="309"/>
      <c r="T3" s="325"/>
      <c r="U3" s="322"/>
    </row>
    <row r="4" spans="1:21" s="209" customFormat="1" ht="15.95" customHeight="1">
      <c r="A4" s="317"/>
      <c r="B4" s="295"/>
      <c r="C4" s="295"/>
      <c r="D4" s="295"/>
      <c r="E4" s="294" t="s">
        <v>11</v>
      </c>
      <c r="F4" s="292"/>
      <c r="G4" s="292"/>
      <c r="H4" s="292"/>
      <c r="I4" s="294" t="s">
        <v>12</v>
      </c>
      <c r="J4" s="292"/>
      <c r="K4" s="292"/>
      <c r="L4" s="293"/>
      <c r="M4" s="295" t="s">
        <v>310</v>
      </c>
      <c r="N4" s="295"/>
      <c r="O4" s="295"/>
      <c r="P4" s="295"/>
      <c r="Q4" s="295" t="s">
        <v>62</v>
      </c>
      <c r="R4" s="295"/>
      <c r="S4" s="295"/>
      <c r="T4" s="296"/>
      <c r="U4" s="264"/>
    </row>
    <row r="5" spans="1:21" s="210" customFormat="1" ht="15.95" customHeight="1">
      <c r="A5" s="318"/>
      <c r="B5" s="270"/>
      <c r="C5" s="270"/>
      <c r="D5" s="270"/>
      <c r="E5" s="269" t="s">
        <v>13</v>
      </c>
      <c r="F5" s="267"/>
      <c r="G5" s="267"/>
      <c r="H5" s="267"/>
      <c r="I5" s="269" t="s">
        <v>14</v>
      </c>
      <c r="J5" s="267"/>
      <c r="K5" s="267"/>
      <c r="L5" s="268"/>
      <c r="M5" s="270" t="s">
        <v>15</v>
      </c>
      <c r="N5" s="270"/>
      <c r="O5" s="270"/>
      <c r="P5" s="270"/>
      <c r="Q5" s="270" t="s">
        <v>16</v>
      </c>
      <c r="R5" s="270"/>
      <c r="S5" s="270"/>
      <c r="T5" s="290"/>
      <c r="U5" s="265"/>
    </row>
    <row r="6" spans="1:21" s="211" customFormat="1" ht="15.95" customHeight="1">
      <c r="A6" s="316"/>
      <c r="B6" s="288"/>
      <c r="C6" s="288"/>
      <c r="D6" s="288"/>
      <c r="E6" s="287" t="s">
        <v>17</v>
      </c>
      <c r="F6" s="285"/>
      <c r="G6" s="285"/>
      <c r="H6" s="285"/>
      <c r="I6" s="287" t="s">
        <v>18</v>
      </c>
      <c r="J6" s="285"/>
      <c r="K6" s="285"/>
      <c r="L6" s="286"/>
      <c r="M6" s="288" t="s">
        <v>19</v>
      </c>
      <c r="N6" s="288"/>
      <c r="O6" s="288"/>
      <c r="P6" s="288"/>
      <c r="Q6" s="287" t="s">
        <v>304</v>
      </c>
      <c r="R6" s="285"/>
      <c r="S6" s="285"/>
      <c r="T6" s="297"/>
      <c r="U6" s="265"/>
    </row>
    <row r="7" spans="1:21" s="212" customFormat="1" ht="15.95" customHeight="1">
      <c r="A7" s="321"/>
      <c r="B7" s="278"/>
      <c r="C7" s="278"/>
      <c r="D7" s="278"/>
      <c r="E7" s="277" t="s">
        <v>20</v>
      </c>
      <c r="F7" s="275"/>
      <c r="G7" s="275"/>
      <c r="H7" s="275"/>
      <c r="I7" s="277" t="s">
        <v>20</v>
      </c>
      <c r="J7" s="275"/>
      <c r="K7" s="275"/>
      <c r="L7" s="276"/>
      <c r="M7" s="278" t="s">
        <v>20</v>
      </c>
      <c r="N7" s="278"/>
      <c r="O7" s="278"/>
      <c r="P7" s="278"/>
      <c r="Q7" s="278" t="s">
        <v>21</v>
      </c>
      <c r="R7" s="278"/>
      <c r="S7" s="278"/>
      <c r="T7" s="279"/>
      <c r="U7" s="265"/>
    </row>
    <row r="8" spans="1:21" s="212" customFormat="1" ht="15.95" customHeight="1">
      <c r="A8" s="274"/>
      <c r="B8" s="275"/>
      <c r="C8" s="275"/>
      <c r="D8" s="276"/>
      <c r="E8" s="277" t="s">
        <v>328</v>
      </c>
      <c r="F8" s="275"/>
      <c r="G8" s="275"/>
      <c r="H8" s="276"/>
      <c r="I8" s="277"/>
      <c r="J8" s="275"/>
      <c r="K8" s="275"/>
      <c r="L8" s="276"/>
      <c r="M8" s="277"/>
      <c r="N8" s="275"/>
      <c r="O8" s="275"/>
      <c r="P8" s="276"/>
      <c r="Q8" s="277"/>
      <c r="R8" s="275"/>
      <c r="S8" s="275"/>
      <c r="T8" s="276"/>
      <c r="U8" s="265"/>
    </row>
    <row r="9" spans="1:21" s="213" customFormat="1" ht="15.95" customHeight="1">
      <c r="A9" s="323"/>
      <c r="B9" s="271"/>
      <c r="C9" s="271"/>
      <c r="D9" s="271"/>
      <c r="E9" s="283" t="s">
        <v>22</v>
      </c>
      <c r="F9" s="281"/>
      <c r="G9" s="281"/>
      <c r="H9" s="281"/>
      <c r="I9" s="283" t="s">
        <v>23</v>
      </c>
      <c r="J9" s="281"/>
      <c r="K9" s="281"/>
      <c r="L9" s="282"/>
      <c r="M9" s="271" t="s">
        <v>24</v>
      </c>
      <c r="N9" s="271"/>
      <c r="O9" s="271"/>
      <c r="P9" s="271"/>
      <c r="Q9" s="271" t="s">
        <v>25</v>
      </c>
      <c r="R9" s="271"/>
      <c r="S9" s="271"/>
      <c r="T9" s="272"/>
      <c r="U9" s="265"/>
    </row>
    <row r="10" spans="1:21" s="217" customFormat="1" ht="11.1" customHeight="1">
      <c r="A10" s="214" t="s">
        <v>26</v>
      </c>
      <c r="B10" s="215">
        <f>玉美第一週明細!V11</f>
        <v>0</v>
      </c>
      <c r="C10" s="215" t="s">
        <v>27</v>
      </c>
      <c r="D10" s="215">
        <f>玉美第一週明細!V7</f>
        <v>0</v>
      </c>
      <c r="E10" s="215" t="s">
        <v>26</v>
      </c>
      <c r="F10" s="215">
        <f>玉美第一週明細!V19</f>
        <v>725.7</v>
      </c>
      <c r="G10" s="215" t="s">
        <v>27</v>
      </c>
      <c r="H10" s="215">
        <f>玉美第一週明細!V15</f>
        <v>22.5</v>
      </c>
      <c r="I10" s="215" t="s">
        <v>26</v>
      </c>
      <c r="J10" s="215">
        <f>玉美第一週明細!V27</f>
        <v>694.1</v>
      </c>
      <c r="K10" s="215" t="s">
        <v>27</v>
      </c>
      <c r="L10" s="215">
        <f>玉美第一週明細!V23</f>
        <v>22.5</v>
      </c>
      <c r="M10" s="215" t="s">
        <v>26</v>
      </c>
      <c r="N10" s="215">
        <f>玉美第一週明細!V35</f>
        <v>726.5</v>
      </c>
      <c r="O10" s="215" t="s">
        <v>27</v>
      </c>
      <c r="P10" s="215">
        <f>玉美第一週明細!V31</f>
        <v>22.5</v>
      </c>
      <c r="Q10" s="215" t="s">
        <v>26</v>
      </c>
      <c r="R10" s="215">
        <f>玉美第一週明細!V43</f>
        <v>721.7</v>
      </c>
      <c r="S10" s="215" t="s">
        <v>27</v>
      </c>
      <c r="T10" s="216">
        <f>玉美第一週明細!V39</f>
        <v>22.5</v>
      </c>
      <c r="U10" s="306"/>
    </row>
    <row r="11" spans="1:21" s="217" customFormat="1" ht="11.1" customHeight="1" thickBot="1">
      <c r="A11" s="218" t="s">
        <v>28</v>
      </c>
      <c r="B11" s="219">
        <f>玉美第一週明細!V5</f>
        <v>0</v>
      </c>
      <c r="C11" s="219" t="s">
        <v>29</v>
      </c>
      <c r="D11" s="219">
        <f>玉美第一週明細!V9</f>
        <v>0</v>
      </c>
      <c r="E11" s="219" t="s">
        <v>28</v>
      </c>
      <c r="F11" s="219">
        <f>玉美第一週明細!V13</f>
        <v>102.5</v>
      </c>
      <c r="G11" s="219" t="s">
        <v>29</v>
      </c>
      <c r="H11" s="219">
        <f>玉美第一週明細!V17</f>
        <v>28.3</v>
      </c>
      <c r="I11" s="219" t="s">
        <v>28</v>
      </c>
      <c r="J11" s="219">
        <f>玉美第一週明細!V21</f>
        <v>95.5</v>
      </c>
      <c r="K11" s="219" t="s">
        <v>29</v>
      </c>
      <c r="L11" s="219">
        <f>玉美第一週明細!V25</f>
        <v>27.4</v>
      </c>
      <c r="M11" s="219" t="s">
        <v>28</v>
      </c>
      <c r="N11" s="219">
        <f>玉美第一週明細!V29</f>
        <v>102.5</v>
      </c>
      <c r="O11" s="219" t="s">
        <v>29</v>
      </c>
      <c r="P11" s="219">
        <f>玉美第一週明細!V33</f>
        <v>28.5</v>
      </c>
      <c r="Q11" s="219" t="s">
        <v>28</v>
      </c>
      <c r="R11" s="219">
        <f>玉美第一週明細!V37</f>
        <v>101.5</v>
      </c>
      <c r="S11" s="219" t="s">
        <v>29</v>
      </c>
      <c r="T11" s="220">
        <f>玉美第一週明細!V41</f>
        <v>28.3</v>
      </c>
      <c r="U11" s="322" t="s">
        <v>30</v>
      </c>
    </row>
    <row r="12" spans="1:21" ht="15.95" customHeight="1">
      <c r="A12" s="301" t="s">
        <v>31</v>
      </c>
      <c r="B12" s="302"/>
      <c r="C12" s="302"/>
      <c r="D12" s="303"/>
      <c r="E12" s="304" t="s">
        <v>32</v>
      </c>
      <c r="F12" s="305"/>
      <c r="G12" s="305"/>
      <c r="H12" s="305"/>
      <c r="I12" s="304" t="s">
        <v>33</v>
      </c>
      <c r="J12" s="305"/>
      <c r="K12" s="305"/>
      <c r="L12" s="305"/>
      <c r="M12" s="304" t="s">
        <v>34</v>
      </c>
      <c r="N12" s="305"/>
      <c r="O12" s="305"/>
      <c r="P12" s="305"/>
      <c r="Q12" s="304" t="s">
        <v>35</v>
      </c>
      <c r="R12" s="305"/>
      <c r="S12" s="305"/>
      <c r="T12" s="307"/>
      <c r="U12" s="322"/>
    </row>
    <row r="13" spans="1:21" s="208" customFormat="1" ht="15.95" customHeight="1">
      <c r="A13" s="308" t="s">
        <v>8</v>
      </c>
      <c r="B13" s="309"/>
      <c r="C13" s="309"/>
      <c r="D13" s="310"/>
      <c r="E13" s="312" t="s">
        <v>9</v>
      </c>
      <c r="F13" s="312"/>
      <c r="G13" s="312"/>
      <c r="H13" s="312"/>
      <c r="I13" s="311" t="s">
        <v>8</v>
      </c>
      <c r="J13" s="309"/>
      <c r="K13" s="309"/>
      <c r="L13" s="310"/>
      <c r="M13" s="312" t="s">
        <v>36</v>
      </c>
      <c r="N13" s="312"/>
      <c r="O13" s="312"/>
      <c r="P13" s="312"/>
      <c r="Q13" s="319" t="s">
        <v>324</v>
      </c>
      <c r="R13" s="319"/>
      <c r="S13" s="319"/>
      <c r="T13" s="320"/>
      <c r="U13" s="264"/>
    </row>
    <row r="14" spans="1:21" s="209" customFormat="1" ht="15.95" customHeight="1">
      <c r="A14" s="317" t="s">
        <v>38</v>
      </c>
      <c r="B14" s="295"/>
      <c r="C14" s="295"/>
      <c r="D14" s="295"/>
      <c r="E14" s="295" t="s">
        <v>39</v>
      </c>
      <c r="F14" s="295"/>
      <c r="G14" s="295"/>
      <c r="H14" s="295"/>
      <c r="I14" s="295" t="s">
        <v>307</v>
      </c>
      <c r="J14" s="295"/>
      <c r="K14" s="295"/>
      <c r="L14" s="294"/>
      <c r="M14" s="295" t="s">
        <v>40</v>
      </c>
      <c r="N14" s="295"/>
      <c r="O14" s="295"/>
      <c r="P14" s="295"/>
      <c r="Q14" s="295" t="s">
        <v>306</v>
      </c>
      <c r="R14" s="295"/>
      <c r="S14" s="295"/>
      <c r="T14" s="296"/>
      <c r="U14" s="265"/>
    </row>
    <row r="15" spans="1:21" s="210" customFormat="1" ht="15.95" customHeight="1">
      <c r="A15" s="318" t="s">
        <v>41</v>
      </c>
      <c r="B15" s="270"/>
      <c r="C15" s="270"/>
      <c r="D15" s="270"/>
      <c r="E15" s="270" t="s">
        <v>42</v>
      </c>
      <c r="F15" s="270"/>
      <c r="G15" s="270"/>
      <c r="H15" s="270"/>
      <c r="I15" s="270" t="s">
        <v>43</v>
      </c>
      <c r="J15" s="270"/>
      <c r="K15" s="270"/>
      <c r="L15" s="270"/>
      <c r="M15" s="270" t="s">
        <v>44</v>
      </c>
      <c r="N15" s="270"/>
      <c r="O15" s="270"/>
      <c r="P15" s="270"/>
      <c r="Q15" s="270" t="s">
        <v>45</v>
      </c>
      <c r="R15" s="270"/>
      <c r="S15" s="270"/>
      <c r="T15" s="290"/>
      <c r="U15" s="265"/>
    </row>
    <row r="16" spans="1:21" s="211" customFormat="1" ht="15.95" customHeight="1">
      <c r="A16" s="316" t="s">
        <v>46</v>
      </c>
      <c r="B16" s="288"/>
      <c r="C16" s="288"/>
      <c r="D16" s="288"/>
      <c r="E16" s="288" t="s">
        <v>47</v>
      </c>
      <c r="F16" s="288"/>
      <c r="G16" s="288"/>
      <c r="H16" s="288"/>
      <c r="I16" s="288" t="s">
        <v>48</v>
      </c>
      <c r="J16" s="288"/>
      <c r="K16" s="288"/>
      <c r="L16" s="288"/>
      <c r="M16" s="288" t="s">
        <v>49</v>
      </c>
      <c r="N16" s="288"/>
      <c r="O16" s="288"/>
      <c r="P16" s="288"/>
      <c r="Q16" s="288" t="s">
        <v>50</v>
      </c>
      <c r="R16" s="288"/>
      <c r="S16" s="288"/>
      <c r="T16" s="289"/>
      <c r="U16" s="265"/>
    </row>
    <row r="17" spans="1:21" s="212" customFormat="1" ht="15.95" customHeight="1">
      <c r="A17" s="321" t="s">
        <v>21</v>
      </c>
      <c r="B17" s="278"/>
      <c r="C17" s="278"/>
      <c r="D17" s="278"/>
      <c r="E17" s="278" t="s">
        <v>20</v>
      </c>
      <c r="F17" s="278"/>
      <c r="G17" s="278"/>
      <c r="H17" s="278"/>
      <c r="I17" s="278" t="s">
        <v>20</v>
      </c>
      <c r="J17" s="278"/>
      <c r="K17" s="278"/>
      <c r="L17" s="278"/>
      <c r="M17" s="278" t="s">
        <v>21</v>
      </c>
      <c r="N17" s="278"/>
      <c r="O17" s="278"/>
      <c r="P17" s="278"/>
      <c r="Q17" s="278" t="s">
        <v>20</v>
      </c>
      <c r="R17" s="278"/>
      <c r="S17" s="278"/>
      <c r="T17" s="279"/>
      <c r="U17" s="265"/>
    </row>
    <row r="18" spans="1:21" s="212" customFormat="1" ht="15.95" customHeight="1">
      <c r="A18" s="274"/>
      <c r="B18" s="275"/>
      <c r="C18" s="275"/>
      <c r="D18" s="276"/>
      <c r="E18" s="277" t="s">
        <v>329</v>
      </c>
      <c r="F18" s="275"/>
      <c r="G18" s="275"/>
      <c r="H18" s="276"/>
      <c r="I18" s="277"/>
      <c r="J18" s="275"/>
      <c r="K18" s="275"/>
      <c r="L18" s="276"/>
      <c r="M18" s="277"/>
      <c r="N18" s="275"/>
      <c r="O18" s="275"/>
      <c r="P18" s="276"/>
      <c r="Q18" s="277"/>
      <c r="R18" s="275"/>
      <c r="S18" s="275"/>
      <c r="T18" s="276"/>
      <c r="U18" s="265"/>
    </row>
    <row r="19" spans="1:21" s="213" customFormat="1" ht="15.95" customHeight="1">
      <c r="A19" s="280" t="s">
        <v>313</v>
      </c>
      <c r="B19" s="281"/>
      <c r="C19" s="281"/>
      <c r="D19" s="282"/>
      <c r="E19" s="271" t="s">
        <v>51</v>
      </c>
      <c r="F19" s="271"/>
      <c r="G19" s="271"/>
      <c r="H19" s="271"/>
      <c r="I19" s="271" t="s">
        <v>52</v>
      </c>
      <c r="J19" s="271"/>
      <c r="K19" s="271"/>
      <c r="L19" s="271"/>
      <c r="M19" s="271" t="s">
        <v>53</v>
      </c>
      <c r="N19" s="271"/>
      <c r="O19" s="271"/>
      <c r="P19" s="271"/>
      <c r="Q19" s="271" t="s">
        <v>54</v>
      </c>
      <c r="R19" s="271"/>
      <c r="S19" s="271"/>
      <c r="T19" s="272"/>
      <c r="U19" s="306"/>
    </row>
    <row r="20" spans="1:21" s="217" customFormat="1" ht="11.1" customHeight="1">
      <c r="A20" s="214" t="s">
        <v>26</v>
      </c>
      <c r="B20" s="215">
        <f>玉美第二週明細!V11</f>
        <v>719.3</v>
      </c>
      <c r="C20" s="215" t="s">
        <v>27</v>
      </c>
      <c r="D20" s="215">
        <f>玉美第二週明細!V7</f>
        <v>22.5</v>
      </c>
      <c r="E20" s="215" t="s">
        <v>26</v>
      </c>
      <c r="F20" s="215">
        <f>玉美第二週明細!V19</f>
        <v>718.5</v>
      </c>
      <c r="G20" s="215" t="s">
        <v>27</v>
      </c>
      <c r="H20" s="215">
        <f>玉美第二週明細!V15</f>
        <v>22.5</v>
      </c>
      <c r="I20" s="215" t="s">
        <v>26</v>
      </c>
      <c r="J20" s="215">
        <f>玉美第二週明細!V27</f>
        <v>723.7</v>
      </c>
      <c r="K20" s="215" t="s">
        <v>27</v>
      </c>
      <c r="L20" s="215">
        <f>玉美第二週明細!V23</f>
        <v>22.5</v>
      </c>
      <c r="M20" s="215" t="s">
        <v>26</v>
      </c>
      <c r="N20" s="215">
        <f>玉美第二週明細!V35</f>
        <v>714.5</v>
      </c>
      <c r="O20" s="215" t="s">
        <v>27</v>
      </c>
      <c r="P20" s="215">
        <f>玉美第二週明細!V31</f>
        <v>22.5</v>
      </c>
      <c r="Q20" s="215" t="s">
        <v>26</v>
      </c>
      <c r="R20" s="215">
        <f>玉美第二週明細!V43</f>
        <v>730.5</v>
      </c>
      <c r="S20" s="215" t="s">
        <v>27</v>
      </c>
      <c r="T20" s="216">
        <f>玉美第二週明細!V39</f>
        <v>22.5</v>
      </c>
      <c r="U20" s="264" t="s">
        <v>55</v>
      </c>
    </row>
    <row r="21" spans="1:21" s="217" customFormat="1" ht="11.1" customHeight="1" thickBot="1">
      <c r="A21" s="218" t="s">
        <v>28</v>
      </c>
      <c r="B21" s="219">
        <f>玉美第二週明細!V5</f>
        <v>101</v>
      </c>
      <c r="C21" s="219" t="s">
        <v>29</v>
      </c>
      <c r="D21" s="219">
        <f>玉美第二週明細!V9</f>
        <v>28.2</v>
      </c>
      <c r="E21" s="219" t="s">
        <v>28</v>
      </c>
      <c r="F21" s="219">
        <f>玉美第二週明細!V13</f>
        <v>101</v>
      </c>
      <c r="G21" s="219" t="s">
        <v>29</v>
      </c>
      <c r="H21" s="219">
        <f>玉美第二週明細!V17</f>
        <v>28</v>
      </c>
      <c r="I21" s="219" t="s">
        <v>28</v>
      </c>
      <c r="J21" s="219">
        <f>玉美第二週明細!V21</f>
        <v>102</v>
      </c>
      <c r="K21" s="219" t="s">
        <v>29</v>
      </c>
      <c r="L21" s="219">
        <f>玉美第二週明細!V25</f>
        <v>28.3</v>
      </c>
      <c r="M21" s="219" t="s">
        <v>28</v>
      </c>
      <c r="N21" s="219">
        <f>玉美第二週明細!V29</f>
        <v>100</v>
      </c>
      <c r="O21" s="219" t="s">
        <v>29</v>
      </c>
      <c r="P21" s="219">
        <f>玉美第二週明細!V33</f>
        <v>28</v>
      </c>
      <c r="Q21" s="219" t="s">
        <v>28</v>
      </c>
      <c r="R21" s="219">
        <f>玉美第二週明細!V37</f>
        <v>103.5</v>
      </c>
      <c r="S21" s="219" t="s">
        <v>29</v>
      </c>
      <c r="T21" s="220">
        <f>玉美第二週明細!V41</f>
        <v>28.5</v>
      </c>
      <c r="U21" s="265"/>
    </row>
    <row r="22" spans="1:21" ht="15.95" customHeight="1">
      <c r="A22" s="301" t="s">
        <v>56</v>
      </c>
      <c r="B22" s="302"/>
      <c r="C22" s="302"/>
      <c r="D22" s="303"/>
      <c r="E22" s="304" t="s">
        <v>57</v>
      </c>
      <c r="F22" s="305"/>
      <c r="G22" s="305"/>
      <c r="H22" s="305"/>
      <c r="I22" s="304" t="s">
        <v>58</v>
      </c>
      <c r="J22" s="305"/>
      <c r="K22" s="305"/>
      <c r="L22" s="305"/>
      <c r="M22" s="304" t="s">
        <v>59</v>
      </c>
      <c r="N22" s="305"/>
      <c r="O22" s="305"/>
      <c r="P22" s="305"/>
      <c r="Q22" s="304" t="s">
        <v>60</v>
      </c>
      <c r="R22" s="305"/>
      <c r="S22" s="305"/>
      <c r="T22" s="307"/>
      <c r="U22" s="306"/>
    </row>
    <row r="23" spans="1:21" s="208" customFormat="1" ht="15.95" customHeight="1">
      <c r="A23" s="308" t="s">
        <v>8</v>
      </c>
      <c r="B23" s="309"/>
      <c r="C23" s="309"/>
      <c r="D23" s="310"/>
      <c r="E23" s="311" t="s">
        <v>36</v>
      </c>
      <c r="F23" s="309"/>
      <c r="G23" s="309"/>
      <c r="H23" s="310"/>
      <c r="I23" s="311" t="s">
        <v>8</v>
      </c>
      <c r="J23" s="309"/>
      <c r="K23" s="309"/>
      <c r="L23" s="310"/>
      <c r="M23" s="312" t="s">
        <v>7</v>
      </c>
      <c r="N23" s="312"/>
      <c r="O23" s="312"/>
      <c r="P23" s="312"/>
      <c r="Q23" s="312" t="s">
        <v>300</v>
      </c>
      <c r="R23" s="312"/>
      <c r="S23" s="312"/>
      <c r="T23" s="313"/>
      <c r="U23" s="265"/>
    </row>
    <row r="24" spans="1:21" s="209" customFormat="1" ht="15.95" customHeight="1">
      <c r="A24" s="291" t="s">
        <v>61</v>
      </c>
      <c r="B24" s="292"/>
      <c r="C24" s="292"/>
      <c r="D24" s="293"/>
      <c r="E24" s="294" t="s">
        <v>62</v>
      </c>
      <c r="F24" s="292"/>
      <c r="G24" s="292"/>
      <c r="H24" s="293"/>
      <c r="I24" s="294" t="s">
        <v>63</v>
      </c>
      <c r="J24" s="292"/>
      <c r="K24" s="292"/>
      <c r="L24" s="293"/>
      <c r="M24" s="295" t="s">
        <v>64</v>
      </c>
      <c r="N24" s="295"/>
      <c r="O24" s="295"/>
      <c r="P24" s="295"/>
      <c r="Q24" s="314" t="s">
        <v>334</v>
      </c>
      <c r="R24" s="314"/>
      <c r="S24" s="314"/>
      <c r="T24" s="315"/>
      <c r="U24" s="265"/>
    </row>
    <row r="25" spans="1:21" s="210" customFormat="1" ht="15.95" customHeight="1">
      <c r="A25" s="266" t="s">
        <v>65</v>
      </c>
      <c r="B25" s="267"/>
      <c r="C25" s="267"/>
      <c r="D25" s="268"/>
      <c r="E25" s="269" t="s">
        <v>66</v>
      </c>
      <c r="F25" s="267"/>
      <c r="G25" s="267"/>
      <c r="H25" s="268"/>
      <c r="I25" s="269" t="s">
        <v>67</v>
      </c>
      <c r="J25" s="267"/>
      <c r="K25" s="267"/>
      <c r="L25" s="268"/>
      <c r="M25" s="270" t="s">
        <v>68</v>
      </c>
      <c r="N25" s="270"/>
      <c r="O25" s="270"/>
      <c r="P25" s="270"/>
      <c r="Q25" s="270" t="s">
        <v>69</v>
      </c>
      <c r="R25" s="270"/>
      <c r="S25" s="270"/>
      <c r="T25" s="290"/>
      <c r="U25" s="265"/>
    </row>
    <row r="26" spans="1:21" s="211" customFormat="1" ht="15.95" customHeight="1">
      <c r="A26" s="284" t="s">
        <v>70</v>
      </c>
      <c r="B26" s="285"/>
      <c r="C26" s="285"/>
      <c r="D26" s="286"/>
      <c r="E26" s="287" t="s">
        <v>71</v>
      </c>
      <c r="F26" s="285"/>
      <c r="G26" s="285"/>
      <c r="H26" s="286"/>
      <c r="I26" s="287" t="s">
        <v>321</v>
      </c>
      <c r="J26" s="285"/>
      <c r="K26" s="285"/>
      <c r="L26" s="286"/>
      <c r="M26" s="288" t="s">
        <v>72</v>
      </c>
      <c r="N26" s="288"/>
      <c r="O26" s="288"/>
      <c r="P26" s="288"/>
      <c r="Q26" s="288" t="s">
        <v>308</v>
      </c>
      <c r="R26" s="288"/>
      <c r="S26" s="288"/>
      <c r="T26" s="289"/>
      <c r="U26" s="265"/>
    </row>
    <row r="27" spans="1:21" s="212" customFormat="1" ht="15.95" customHeight="1">
      <c r="A27" s="274" t="s">
        <v>20</v>
      </c>
      <c r="B27" s="275"/>
      <c r="C27" s="275"/>
      <c r="D27" s="276"/>
      <c r="E27" s="277" t="s">
        <v>21</v>
      </c>
      <c r="F27" s="275"/>
      <c r="G27" s="275"/>
      <c r="H27" s="276"/>
      <c r="I27" s="277" t="s">
        <v>20</v>
      </c>
      <c r="J27" s="275"/>
      <c r="K27" s="275"/>
      <c r="L27" s="276"/>
      <c r="M27" s="278" t="s">
        <v>20</v>
      </c>
      <c r="N27" s="278"/>
      <c r="O27" s="278"/>
      <c r="P27" s="278"/>
      <c r="Q27" s="278" t="s">
        <v>20</v>
      </c>
      <c r="R27" s="278"/>
      <c r="S27" s="278"/>
      <c r="T27" s="279"/>
      <c r="U27" s="306"/>
    </row>
    <row r="28" spans="1:21" s="212" customFormat="1" ht="15.95" customHeight="1">
      <c r="A28" s="274"/>
      <c r="B28" s="275"/>
      <c r="C28" s="275"/>
      <c r="D28" s="276"/>
      <c r="E28" s="277" t="s">
        <v>330</v>
      </c>
      <c r="F28" s="275"/>
      <c r="G28" s="275"/>
      <c r="H28" s="276"/>
      <c r="I28" s="277"/>
      <c r="J28" s="275"/>
      <c r="K28" s="275"/>
      <c r="L28" s="276"/>
      <c r="M28" s="277"/>
      <c r="N28" s="275"/>
      <c r="O28" s="275"/>
      <c r="P28" s="276"/>
      <c r="Q28" s="277"/>
      <c r="R28" s="275"/>
      <c r="S28" s="275"/>
      <c r="T28" s="276"/>
      <c r="U28" s="235"/>
    </row>
    <row r="29" spans="1:21" s="213" customFormat="1" ht="15.95" customHeight="1">
      <c r="A29" s="280" t="s">
        <v>320</v>
      </c>
      <c r="B29" s="281"/>
      <c r="C29" s="281"/>
      <c r="D29" s="282"/>
      <c r="E29" s="283" t="s">
        <v>73</v>
      </c>
      <c r="F29" s="281"/>
      <c r="G29" s="281"/>
      <c r="H29" s="282"/>
      <c r="I29" s="283" t="s">
        <v>74</v>
      </c>
      <c r="J29" s="281"/>
      <c r="K29" s="281"/>
      <c r="L29" s="282"/>
      <c r="M29" s="271" t="s">
        <v>75</v>
      </c>
      <c r="N29" s="271"/>
      <c r="O29" s="271"/>
      <c r="P29" s="271"/>
      <c r="Q29" s="271" t="s">
        <v>76</v>
      </c>
      <c r="R29" s="271"/>
      <c r="S29" s="271"/>
      <c r="T29" s="272"/>
      <c r="U29" s="264" t="s">
        <v>77</v>
      </c>
    </row>
    <row r="30" spans="1:21" s="217" customFormat="1" ht="11.1" customHeight="1">
      <c r="A30" s="214" t="s">
        <v>26</v>
      </c>
      <c r="B30" s="215">
        <f>玉美第三週明細!V11</f>
        <v>723.3</v>
      </c>
      <c r="C30" s="215" t="s">
        <v>27</v>
      </c>
      <c r="D30" s="215">
        <f>玉美第三週明細!V7</f>
        <v>22.5</v>
      </c>
      <c r="E30" s="215" t="s">
        <v>26</v>
      </c>
      <c r="F30" s="215">
        <f>玉美第三週明細!V19</f>
        <v>719.3</v>
      </c>
      <c r="G30" s="215" t="s">
        <v>27</v>
      </c>
      <c r="H30" s="215">
        <f>玉美第三週明細!V15</f>
        <v>22.5</v>
      </c>
      <c r="I30" s="215" t="s">
        <v>26</v>
      </c>
      <c r="J30" s="215">
        <f>玉美第三週明細!V27</f>
        <v>725.7</v>
      </c>
      <c r="K30" s="215" t="s">
        <v>27</v>
      </c>
      <c r="L30" s="215">
        <f>玉美第三週明細!V23</f>
        <v>22.5</v>
      </c>
      <c r="M30" s="215" t="s">
        <v>26</v>
      </c>
      <c r="N30" s="215">
        <f>玉美第三週明細!V35</f>
        <v>730.5</v>
      </c>
      <c r="O30" s="215" t="s">
        <v>27</v>
      </c>
      <c r="P30" s="215">
        <f>玉美第三週明細!V31</f>
        <v>22.5</v>
      </c>
      <c r="Q30" s="215" t="s">
        <v>26</v>
      </c>
      <c r="R30" s="215">
        <f>玉美第三週明細!V43</f>
        <v>726.1</v>
      </c>
      <c r="S30" s="215" t="s">
        <v>27</v>
      </c>
      <c r="T30" s="216">
        <f>玉美第三週明細!V39</f>
        <v>22.5</v>
      </c>
      <c r="U30" s="306"/>
    </row>
    <row r="31" spans="1:21" s="217" customFormat="1" ht="11.1" customHeight="1" thickBot="1">
      <c r="A31" s="218" t="s">
        <v>28</v>
      </c>
      <c r="B31" s="219">
        <f>玉美第三週明細!V5</f>
        <v>102</v>
      </c>
      <c r="C31" s="219" t="s">
        <v>29</v>
      </c>
      <c r="D31" s="219">
        <f>玉美第三週明細!V9</f>
        <v>28.2</v>
      </c>
      <c r="E31" s="219" t="s">
        <v>28</v>
      </c>
      <c r="F31" s="219">
        <f>玉美第三週明細!V13</f>
        <v>101</v>
      </c>
      <c r="G31" s="219" t="s">
        <v>29</v>
      </c>
      <c r="H31" s="219">
        <f>玉美第三週明細!V17</f>
        <v>28.2</v>
      </c>
      <c r="I31" s="219" t="s">
        <v>28</v>
      </c>
      <c r="J31" s="219">
        <f>玉美第三週明細!V21</f>
        <v>102.5</v>
      </c>
      <c r="K31" s="219" t="s">
        <v>29</v>
      </c>
      <c r="L31" s="219">
        <f>玉美第三週明細!V25</f>
        <v>28.3</v>
      </c>
      <c r="M31" s="219" t="s">
        <v>28</v>
      </c>
      <c r="N31" s="219">
        <f>玉美第三週明細!V29</f>
        <v>103.5</v>
      </c>
      <c r="O31" s="219" t="s">
        <v>29</v>
      </c>
      <c r="P31" s="219">
        <f>玉美第三週明細!V33</f>
        <v>28.5</v>
      </c>
      <c r="Q31" s="219" t="s">
        <v>28</v>
      </c>
      <c r="R31" s="219">
        <f>玉美第三週明細!V37</f>
        <v>102.5</v>
      </c>
      <c r="S31" s="219" t="s">
        <v>29</v>
      </c>
      <c r="T31" s="220">
        <f>玉美第三週明細!V41</f>
        <v>28.4</v>
      </c>
      <c r="U31" s="264"/>
    </row>
    <row r="32" spans="1:21" ht="15.95" customHeight="1">
      <c r="A32" s="301" t="s">
        <v>78</v>
      </c>
      <c r="B32" s="302"/>
      <c r="C32" s="302"/>
      <c r="D32" s="303"/>
      <c r="E32" s="304" t="s">
        <v>79</v>
      </c>
      <c r="F32" s="305"/>
      <c r="G32" s="305"/>
      <c r="H32" s="305"/>
      <c r="I32" s="304" t="s">
        <v>80</v>
      </c>
      <c r="J32" s="305"/>
      <c r="K32" s="305"/>
      <c r="L32" s="305"/>
      <c r="M32" s="304" t="s">
        <v>81</v>
      </c>
      <c r="N32" s="305"/>
      <c r="O32" s="305"/>
      <c r="P32" s="305"/>
      <c r="Q32" s="304" t="s">
        <v>82</v>
      </c>
      <c r="R32" s="305"/>
      <c r="S32" s="305"/>
      <c r="T32" s="307"/>
      <c r="U32" s="265"/>
    </row>
    <row r="33" spans="1:21" ht="15.95" customHeight="1">
      <c r="A33" s="308" t="s">
        <v>8</v>
      </c>
      <c r="B33" s="309"/>
      <c r="C33" s="309"/>
      <c r="D33" s="310"/>
      <c r="E33" s="311" t="s">
        <v>37</v>
      </c>
      <c r="F33" s="309"/>
      <c r="G33" s="309"/>
      <c r="H33" s="310"/>
      <c r="I33" s="311" t="s">
        <v>8</v>
      </c>
      <c r="J33" s="309"/>
      <c r="K33" s="309"/>
      <c r="L33" s="310"/>
      <c r="M33" s="312" t="s">
        <v>9</v>
      </c>
      <c r="N33" s="312"/>
      <c r="O33" s="312"/>
      <c r="P33" s="312"/>
      <c r="Q33" s="312" t="s">
        <v>301</v>
      </c>
      <c r="R33" s="312"/>
      <c r="S33" s="312"/>
      <c r="T33" s="313"/>
      <c r="U33" s="265"/>
    </row>
    <row r="34" spans="1:21" ht="15.95" customHeight="1">
      <c r="A34" s="291" t="s">
        <v>83</v>
      </c>
      <c r="B34" s="292"/>
      <c r="C34" s="292"/>
      <c r="D34" s="293"/>
      <c r="E34" s="294" t="s">
        <v>84</v>
      </c>
      <c r="F34" s="292"/>
      <c r="G34" s="292"/>
      <c r="H34" s="293"/>
      <c r="I34" s="294" t="s">
        <v>85</v>
      </c>
      <c r="J34" s="292"/>
      <c r="K34" s="292"/>
      <c r="L34" s="293"/>
      <c r="M34" s="295" t="s">
        <v>86</v>
      </c>
      <c r="N34" s="295"/>
      <c r="O34" s="295"/>
      <c r="P34" s="295"/>
      <c r="Q34" s="295" t="s">
        <v>87</v>
      </c>
      <c r="R34" s="295"/>
      <c r="S34" s="295"/>
      <c r="T34" s="296"/>
      <c r="U34" s="265"/>
    </row>
    <row r="35" spans="1:21" ht="15.95" customHeight="1">
      <c r="A35" s="266" t="s">
        <v>88</v>
      </c>
      <c r="B35" s="267"/>
      <c r="C35" s="267"/>
      <c r="D35" s="268"/>
      <c r="E35" s="269" t="s">
        <v>89</v>
      </c>
      <c r="F35" s="267"/>
      <c r="G35" s="267"/>
      <c r="H35" s="268"/>
      <c r="I35" s="269" t="s">
        <v>90</v>
      </c>
      <c r="J35" s="267"/>
      <c r="K35" s="267"/>
      <c r="L35" s="268"/>
      <c r="M35" s="270" t="s">
        <v>91</v>
      </c>
      <c r="N35" s="270"/>
      <c r="O35" s="270"/>
      <c r="P35" s="270"/>
      <c r="Q35" s="270" t="s">
        <v>92</v>
      </c>
      <c r="R35" s="270"/>
      <c r="S35" s="270"/>
      <c r="T35" s="290"/>
      <c r="U35" s="306"/>
    </row>
    <row r="36" spans="1:21" ht="15.95" customHeight="1">
      <c r="A36" s="284" t="s">
        <v>93</v>
      </c>
      <c r="B36" s="285"/>
      <c r="C36" s="285"/>
      <c r="D36" s="286"/>
      <c r="E36" s="287" t="s">
        <v>94</v>
      </c>
      <c r="F36" s="285"/>
      <c r="G36" s="285"/>
      <c r="H36" s="286"/>
      <c r="I36" s="287" t="s">
        <v>95</v>
      </c>
      <c r="J36" s="285"/>
      <c r="K36" s="285"/>
      <c r="L36" s="286"/>
      <c r="M36" s="288" t="s">
        <v>96</v>
      </c>
      <c r="N36" s="288"/>
      <c r="O36" s="288"/>
      <c r="P36" s="288"/>
      <c r="Q36" s="287" t="s">
        <v>309</v>
      </c>
      <c r="R36" s="285"/>
      <c r="S36" s="285"/>
      <c r="T36" s="297"/>
      <c r="U36" s="264" t="s">
        <v>97</v>
      </c>
    </row>
    <row r="37" spans="1:21" ht="15.95" customHeight="1">
      <c r="A37" s="274" t="s">
        <v>21</v>
      </c>
      <c r="B37" s="275"/>
      <c r="C37" s="275"/>
      <c r="D37" s="276"/>
      <c r="E37" s="277" t="s">
        <v>20</v>
      </c>
      <c r="F37" s="275"/>
      <c r="G37" s="275"/>
      <c r="H37" s="276"/>
      <c r="I37" s="277" t="s">
        <v>20</v>
      </c>
      <c r="J37" s="275"/>
      <c r="K37" s="275"/>
      <c r="L37" s="276"/>
      <c r="M37" s="278" t="s">
        <v>20</v>
      </c>
      <c r="N37" s="278"/>
      <c r="O37" s="278"/>
      <c r="P37" s="278"/>
      <c r="Q37" s="278" t="s">
        <v>20</v>
      </c>
      <c r="R37" s="278"/>
      <c r="S37" s="278"/>
      <c r="T37" s="279"/>
      <c r="U37" s="306"/>
    </row>
    <row r="38" spans="1:21" ht="15.95" customHeight="1">
      <c r="A38" s="274"/>
      <c r="B38" s="275"/>
      <c r="C38" s="275"/>
      <c r="D38" s="276"/>
      <c r="E38" s="277" t="s">
        <v>331</v>
      </c>
      <c r="F38" s="275"/>
      <c r="G38" s="275"/>
      <c r="H38" s="276"/>
      <c r="I38" s="277"/>
      <c r="J38" s="275"/>
      <c r="K38" s="275"/>
      <c r="L38" s="276"/>
      <c r="M38" s="277"/>
      <c r="N38" s="275"/>
      <c r="O38" s="275"/>
      <c r="P38" s="276"/>
      <c r="Q38" s="277"/>
      <c r="R38" s="275"/>
      <c r="S38" s="275"/>
      <c r="T38" s="276"/>
      <c r="U38" s="235"/>
    </row>
    <row r="39" spans="1:21" ht="15.95" customHeight="1">
      <c r="A39" s="280" t="s">
        <v>327</v>
      </c>
      <c r="B39" s="281"/>
      <c r="C39" s="281"/>
      <c r="D39" s="282"/>
      <c r="E39" s="283" t="s">
        <v>98</v>
      </c>
      <c r="F39" s="281"/>
      <c r="G39" s="281"/>
      <c r="H39" s="282"/>
      <c r="I39" s="283" t="s">
        <v>99</v>
      </c>
      <c r="J39" s="281"/>
      <c r="K39" s="281"/>
      <c r="L39" s="282"/>
      <c r="M39" s="271" t="s">
        <v>100</v>
      </c>
      <c r="N39" s="271"/>
      <c r="O39" s="271"/>
      <c r="P39" s="271"/>
      <c r="Q39" s="271" t="s">
        <v>101</v>
      </c>
      <c r="R39" s="271"/>
      <c r="S39" s="271"/>
      <c r="T39" s="272"/>
      <c r="U39" s="298"/>
    </row>
    <row r="40" spans="1:21" s="224" customFormat="1" ht="11.1" customHeight="1">
      <c r="A40" s="221" t="s">
        <v>26</v>
      </c>
      <c r="B40" s="222">
        <f>玉美第四週明細!V11</f>
        <v>721.7</v>
      </c>
      <c r="C40" s="222" t="s">
        <v>27</v>
      </c>
      <c r="D40" s="222">
        <f>玉美第四週明細!V7</f>
        <v>22.5</v>
      </c>
      <c r="E40" s="222" t="s">
        <v>26</v>
      </c>
      <c r="F40" s="222">
        <f>玉美第四週明細!V19</f>
        <v>719.7</v>
      </c>
      <c r="G40" s="222" t="s">
        <v>27</v>
      </c>
      <c r="H40" s="222">
        <f>玉美第四週明細!V15</f>
        <v>22.5</v>
      </c>
      <c r="I40" s="222" t="s">
        <v>26</v>
      </c>
      <c r="J40" s="222">
        <f>玉美第四週明細!V27</f>
        <v>721.3</v>
      </c>
      <c r="K40" s="222" t="s">
        <v>27</v>
      </c>
      <c r="L40" s="222">
        <f>玉美第四週明細!V23</f>
        <v>22.5</v>
      </c>
      <c r="M40" s="222" t="s">
        <v>26</v>
      </c>
      <c r="N40" s="222">
        <f>玉美第四週明細!V35</f>
        <v>728.1</v>
      </c>
      <c r="O40" s="222" t="s">
        <v>27</v>
      </c>
      <c r="P40" s="222">
        <f>玉美第四週明細!V31</f>
        <v>22.5</v>
      </c>
      <c r="Q40" s="222" t="s">
        <v>26</v>
      </c>
      <c r="R40" s="222">
        <f>玉美第四週明細!V43</f>
        <v>718.5</v>
      </c>
      <c r="S40" s="222" t="s">
        <v>27</v>
      </c>
      <c r="T40" s="223">
        <f>玉美第四週明細!V39</f>
        <v>22.5</v>
      </c>
      <c r="U40" s="299"/>
    </row>
    <row r="41" spans="1:21" s="224" customFormat="1" ht="11.1" customHeight="1" thickBot="1">
      <c r="A41" s="225" t="s">
        <v>28</v>
      </c>
      <c r="B41" s="226">
        <f>玉美第四週明細!V5</f>
        <v>101.5</v>
      </c>
      <c r="C41" s="226" t="s">
        <v>29</v>
      </c>
      <c r="D41" s="226">
        <f>玉美第四週明細!V9</f>
        <v>28.3</v>
      </c>
      <c r="E41" s="226" t="s">
        <v>28</v>
      </c>
      <c r="F41" s="226">
        <f>玉美第四週明細!V13</f>
        <v>101</v>
      </c>
      <c r="G41" s="226" t="s">
        <v>29</v>
      </c>
      <c r="H41" s="226">
        <f>玉美第四週明細!V17</f>
        <v>28.3</v>
      </c>
      <c r="I41" s="226" t="s">
        <v>28</v>
      </c>
      <c r="J41" s="226">
        <f>玉美第四週明細!V21</f>
        <v>101.5</v>
      </c>
      <c r="K41" s="226" t="s">
        <v>29</v>
      </c>
      <c r="L41" s="226">
        <f>玉美第四週明細!V25</f>
        <v>28.2</v>
      </c>
      <c r="M41" s="226" t="s">
        <v>28</v>
      </c>
      <c r="N41" s="226">
        <f>玉美第四週明細!V29</f>
        <v>103</v>
      </c>
      <c r="O41" s="226" t="s">
        <v>29</v>
      </c>
      <c r="P41" s="226">
        <f>玉美第四週明細!V33</f>
        <v>28.4</v>
      </c>
      <c r="Q41" s="226" t="s">
        <v>28</v>
      </c>
      <c r="R41" s="226">
        <f>玉美第四週明細!V37</f>
        <v>101</v>
      </c>
      <c r="S41" s="226" t="s">
        <v>29</v>
      </c>
      <c r="T41" s="227">
        <f>玉美第四週明細!V41</f>
        <v>28</v>
      </c>
      <c r="U41" s="299"/>
    </row>
    <row r="42" spans="1:21" ht="15.95" customHeight="1">
      <c r="A42" s="301" t="s">
        <v>102</v>
      </c>
      <c r="B42" s="302"/>
      <c r="C42" s="302"/>
      <c r="D42" s="303"/>
      <c r="E42" s="304" t="s">
        <v>103</v>
      </c>
      <c r="F42" s="305"/>
      <c r="G42" s="305"/>
      <c r="H42" s="305"/>
      <c r="I42" s="304" t="s">
        <v>104</v>
      </c>
      <c r="J42" s="305"/>
      <c r="K42" s="305"/>
      <c r="L42" s="305"/>
      <c r="M42" s="304" t="s">
        <v>105</v>
      </c>
      <c r="N42" s="305"/>
      <c r="O42" s="305"/>
      <c r="P42" s="305"/>
      <c r="Q42" s="304" t="s">
        <v>106</v>
      </c>
      <c r="R42" s="305"/>
      <c r="S42" s="305"/>
      <c r="T42" s="307"/>
      <c r="U42" s="299"/>
    </row>
    <row r="43" spans="1:21" ht="15.95" customHeight="1">
      <c r="A43" s="308" t="s">
        <v>8</v>
      </c>
      <c r="B43" s="309"/>
      <c r="C43" s="309"/>
      <c r="D43" s="310"/>
      <c r="E43" s="311" t="s">
        <v>9</v>
      </c>
      <c r="F43" s="309"/>
      <c r="G43" s="309"/>
      <c r="H43" s="310"/>
      <c r="I43" s="311" t="s">
        <v>8</v>
      </c>
      <c r="J43" s="309"/>
      <c r="K43" s="309"/>
      <c r="L43" s="310"/>
      <c r="M43" s="312" t="s">
        <v>10</v>
      </c>
      <c r="N43" s="312"/>
      <c r="O43" s="312"/>
      <c r="P43" s="312"/>
      <c r="Q43" s="312" t="s">
        <v>107</v>
      </c>
      <c r="R43" s="312"/>
      <c r="S43" s="312"/>
      <c r="T43" s="313"/>
      <c r="U43" s="300"/>
    </row>
    <row r="44" spans="1:21" ht="15.95" customHeight="1">
      <c r="A44" s="291" t="s">
        <v>108</v>
      </c>
      <c r="B44" s="292"/>
      <c r="C44" s="292"/>
      <c r="D44" s="293"/>
      <c r="E44" s="294" t="s">
        <v>109</v>
      </c>
      <c r="F44" s="292"/>
      <c r="G44" s="292"/>
      <c r="H44" s="293"/>
      <c r="I44" s="294" t="s">
        <v>110</v>
      </c>
      <c r="J44" s="292"/>
      <c r="K44" s="292"/>
      <c r="L44" s="293"/>
      <c r="M44" s="295" t="s">
        <v>111</v>
      </c>
      <c r="N44" s="295"/>
      <c r="O44" s="295"/>
      <c r="P44" s="295"/>
      <c r="Q44" s="295" t="s">
        <v>112</v>
      </c>
      <c r="R44" s="295"/>
      <c r="S44" s="295"/>
      <c r="T44" s="296"/>
      <c r="U44" s="264" t="s">
        <v>113</v>
      </c>
    </row>
    <row r="45" spans="1:21" ht="15.95" customHeight="1">
      <c r="A45" s="266" t="s">
        <v>114</v>
      </c>
      <c r="B45" s="267"/>
      <c r="C45" s="267"/>
      <c r="D45" s="268"/>
      <c r="E45" s="269" t="s">
        <v>115</v>
      </c>
      <c r="F45" s="267"/>
      <c r="G45" s="267"/>
      <c r="H45" s="268"/>
      <c r="I45" s="269" t="s">
        <v>116</v>
      </c>
      <c r="J45" s="267"/>
      <c r="K45" s="267"/>
      <c r="L45" s="268"/>
      <c r="M45" s="270" t="s">
        <v>44</v>
      </c>
      <c r="N45" s="270"/>
      <c r="O45" s="270"/>
      <c r="P45" s="270"/>
      <c r="Q45" s="270" t="s">
        <v>117</v>
      </c>
      <c r="R45" s="270"/>
      <c r="S45" s="270"/>
      <c r="T45" s="290"/>
      <c r="U45" s="265"/>
    </row>
    <row r="46" spans="1:21" ht="15.95" customHeight="1">
      <c r="A46" s="284" t="s">
        <v>118</v>
      </c>
      <c r="B46" s="285"/>
      <c r="C46" s="285"/>
      <c r="D46" s="286"/>
      <c r="E46" s="287" t="s">
        <v>119</v>
      </c>
      <c r="F46" s="285"/>
      <c r="G46" s="285"/>
      <c r="H46" s="286"/>
      <c r="I46" s="287" t="s">
        <v>322</v>
      </c>
      <c r="J46" s="285"/>
      <c r="K46" s="285"/>
      <c r="L46" s="286"/>
      <c r="M46" s="288" t="s">
        <v>120</v>
      </c>
      <c r="N46" s="288"/>
      <c r="O46" s="288"/>
      <c r="P46" s="288"/>
      <c r="Q46" s="288" t="s">
        <v>121</v>
      </c>
      <c r="R46" s="288"/>
      <c r="S46" s="288"/>
      <c r="T46" s="289"/>
      <c r="U46" s="264"/>
    </row>
    <row r="47" spans="1:21" ht="15.95" customHeight="1">
      <c r="A47" s="274" t="s">
        <v>20</v>
      </c>
      <c r="B47" s="275"/>
      <c r="C47" s="275"/>
      <c r="D47" s="276"/>
      <c r="E47" s="277" t="s">
        <v>20</v>
      </c>
      <c r="F47" s="275"/>
      <c r="G47" s="275"/>
      <c r="H47" s="276"/>
      <c r="I47" s="277" t="s">
        <v>20</v>
      </c>
      <c r="J47" s="275"/>
      <c r="K47" s="275"/>
      <c r="L47" s="276"/>
      <c r="M47" s="278" t="s">
        <v>20</v>
      </c>
      <c r="N47" s="278"/>
      <c r="O47" s="278"/>
      <c r="P47" s="278"/>
      <c r="Q47" s="278" t="s">
        <v>122</v>
      </c>
      <c r="R47" s="278"/>
      <c r="S47" s="278"/>
      <c r="T47" s="279"/>
      <c r="U47" s="265"/>
    </row>
    <row r="48" spans="1:21" ht="15.95" customHeight="1">
      <c r="A48" s="274"/>
      <c r="B48" s="275"/>
      <c r="C48" s="275"/>
      <c r="D48" s="276"/>
      <c r="E48" s="277" t="s">
        <v>332</v>
      </c>
      <c r="F48" s="275"/>
      <c r="G48" s="275"/>
      <c r="H48" s="276"/>
      <c r="I48" s="277"/>
      <c r="J48" s="275"/>
      <c r="K48" s="275"/>
      <c r="L48" s="276"/>
      <c r="M48" s="277"/>
      <c r="N48" s="275"/>
      <c r="O48" s="275"/>
      <c r="P48" s="276"/>
      <c r="Q48" s="277"/>
      <c r="R48" s="275"/>
      <c r="S48" s="275"/>
      <c r="T48" s="276"/>
      <c r="U48" s="265"/>
    </row>
    <row r="49" spans="1:21" ht="15.95" customHeight="1">
      <c r="A49" s="280" t="s">
        <v>123</v>
      </c>
      <c r="B49" s="281"/>
      <c r="C49" s="281"/>
      <c r="D49" s="282"/>
      <c r="E49" s="283" t="s">
        <v>124</v>
      </c>
      <c r="F49" s="281"/>
      <c r="G49" s="281"/>
      <c r="H49" s="282"/>
      <c r="I49" s="283" t="s">
        <v>125</v>
      </c>
      <c r="J49" s="281"/>
      <c r="K49" s="281"/>
      <c r="L49" s="282"/>
      <c r="M49" s="271" t="s">
        <v>126</v>
      </c>
      <c r="N49" s="271"/>
      <c r="O49" s="271"/>
      <c r="P49" s="271"/>
      <c r="Q49" s="271" t="s">
        <v>127</v>
      </c>
      <c r="R49" s="271"/>
      <c r="S49" s="271"/>
      <c r="T49" s="272"/>
      <c r="U49" s="265"/>
    </row>
    <row r="50" spans="1:21" s="224" customFormat="1" ht="11.1" customHeight="1">
      <c r="A50" s="221" t="s">
        <v>26</v>
      </c>
      <c r="B50" s="222">
        <f>玉美第五週明細!V11</f>
        <v>716.9</v>
      </c>
      <c r="C50" s="222" t="s">
        <v>27</v>
      </c>
      <c r="D50" s="222">
        <f>玉美第五週明細!V7</f>
        <v>22.5</v>
      </c>
      <c r="E50" s="222" t="s">
        <v>26</v>
      </c>
      <c r="F50" s="222">
        <f>玉美第五週明細!V19</f>
        <v>716.9</v>
      </c>
      <c r="G50" s="222" t="s">
        <v>27</v>
      </c>
      <c r="H50" s="222">
        <f>玉美第五週明細!V15</f>
        <v>22.5</v>
      </c>
      <c r="I50" s="222" t="s">
        <v>26</v>
      </c>
      <c r="J50" s="222">
        <f>玉美第五週明細!V27</f>
        <v>716.9</v>
      </c>
      <c r="K50" s="222" t="s">
        <v>27</v>
      </c>
      <c r="L50" s="222">
        <f>玉美第五週明細!V23</f>
        <v>22.5</v>
      </c>
      <c r="M50" s="222" t="s">
        <v>26</v>
      </c>
      <c r="N50" s="222">
        <f>玉美第五週明細!V35</f>
        <v>716.9</v>
      </c>
      <c r="O50" s="222" t="s">
        <v>27</v>
      </c>
      <c r="P50" s="222">
        <f>玉美第五週明細!V31</f>
        <v>22.5</v>
      </c>
      <c r="Q50" s="222" t="s">
        <v>26</v>
      </c>
      <c r="R50" s="222">
        <f>玉美第五週明細!V43</f>
        <v>0</v>
      </c>
      <c r="S50" s="222" t="s">
        <v>27</v>
      </c>
      <c r="T50" s="223">
        <f>玉美第五週明細!V39</f>
        <v>0</v>
      </c>
      <c r="U50" s="265"/>
    </row>
    <row r="51" spans="1:21" s="224" customFormat="1" ht="11.1" customHeight="1" thickBot="1">
      <c r="A51" s="225" t="s">
        <v>28</v>
      </c>
      <c r="B51" s="226">
        <f>玉美第五週明細!V5</f>
        <v>100.5</v>
      </c>
      <c r="C51" s="226" t="s">
        <v>29</v>
      </c>
      <c r="D51" s="226">
        <f>玉美第五週明細!V9</f>
        <v>28.1</v>
      </c>
      <c r="E51" s="226" t="s">
        <v>28</v>
      </c>
      <c r="F51" s="226">
        <f>玉美第五週明細!V13</f>
        <v>100.5</v>
      </c>
      <c r="G51" s="226" t="s">
        <v>29</v>
      </c>
      <c r="H51" s="226">
        <f>玉美第五週明細!V17</f>
        <v>28.1</v>
      </c>
      <c r="I51" s="226" t="s">
        <v>28</v>
      </c>
      <c r="J51" s="226">
        <f>玉美第五週明細!V21</f>
        <v>100.5</v>
      </c>
      <c r="K51" s="226" t="s">
        <v>29</v>
      </c>
      <c r="L51" s="226">
        <f>玉美第五週明細!V25</f>
        <v>28.1</v>
      </c>
      <c r="M51" s="226" t="s">
        <v>28</v>
      </c>
      <c r="N51" s="226">
        <f>玉美第五週明細!V29</f>
        <v>100.5</v>
      </c>
      <c r="O51" s="226" t="s">
        <v>29</v>
      </c>
      <c r="P51" s="226">
        <f>玉美第五週明細!V33</f>
        <v>28.1</v>
      </c>
      <c r="Q51" s="226" t="s">
        <v>28</v>
      </c>
      <c r="R51" s="226">
        <f>玉美第五週明細!V37</f>
        <v>0</v>
      </c>
      <c r="S51" s="226" t="s">
        <v>29</v>
      </c>
      <c r="T51" s="227">
        <f>玉美第五週明細!V41</f>
        <v>0</v>
      </c>
      <c r="U51" s="273"/>
    </row>
    <row r="59" spans="1:21">
      <c r="U59" s="224"/>
    </row>
    <row r="60" spans="1:21">
      <c r="U60" s="224"/>
    </row>
  </sheetData>
  <mergeCells count="212">
    <mergeCell ref="A28:D28"/>
    <mergeCell ref="E28:H28"/>
    <mergeCell ref="I28:L28"/>
    <mergeCell ref="M28:P28"/>
    <mergeCell ref="Q28:T28"/>
    <mergeCell ref="A38:D38"/>
    <mergeCell ref="E38:H38"/>
    <mergeCell ref="I38:L38"/>
    <mergeCell ref="M38:P38"/>
    <mergeCell ref="Q38:T38"/>
    <mergeCell ref="A29:D29"/>
    <mergeCell ref="E29:H29"/>
    <mergeCell ref="I29:L29"/>
    <mergeCell ref="M29:P29"/>
    <mergeCell ref="Q29:T29"/>
    <mergeCell ref="Q33:T33"/>
    <mergeCell ref="A34:D34"/>
    <mergeCell ref="E34:H34"/>
    <mergeCell ref="I34:L34"/>
    <mergeCell ref="M34:P34"/>
    <mergeCell ref="Q34:T34"/>
    <mergeCell ref="A36:D36"/>
    <mergeCell ref="E36:H36"/>
    <mergeCell ref="I36:L36"/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Q6:T6"/>
    <mergeCell ref="A7:D7"/>
    <mergeCell ref="E7:H7"/>
    <mergeCell ref="I7:L7"/>
    <mergeCell ref="M7:P7"/>
    <mergeCell ref="Q7:T7"/>
    <mergeCell ref="U4:U10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E8:H8"/>
    <mergeCell ref="A8:D8"/>
    <mergeCell ref="I8:L8"/>
    <mergeCell ref="M8:P8"/>
    <mergeCell ref="Q8:T8"/>
    <mergeCell ref="A9:D9"/>
    <mergeCell ref="E9:H9"/>
    <mergeCell ref="I9:L9"/>
    <mergeCell ref="M9:P9"/>
    <mergeCell ref="Q9:T9"/>
    <mergeCell ref="U11:U12"/>
    <mergeCell ref="A12:D12"/>
    <mergeCell ref="E12:H12"/>
    <mergeCell ref="I12:L12"/>
    <mergeCell ref="M12:P12"/>
    <mergeCell ref="Q12:T12"/>
    <mergeCell ref="Q15:T15"/>
    <mergeCell ref="A16:D16"/>
    <mergeCell ref="E16:H16"/>
    <mergeCell ref="I16:L16"/>
    <mergeCell ref="M16:P16"/>
    <mergeCell ref="Q16:T16"/>
    <mergeCell ref="U13:U19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A13:D13"/>
    <mergeCell ref="E13:H13"/>
    <mergeCell ref="I13:L13"/>
    <mergeCell ref="M13:P13"/>
    <mergeCell ref="Q13:T13"/>
    <mergeCell ref="E18:H18"/>
    <mergeCell ref="A18:D18"/>
    <mergeCell ref="Q18:T18"/>
    <mergeCell ref="A17:D17"/>
    <mergeCell ref="E17:H17"/>
    <mergeCell ref="I17:L17"/>
    <mergeCell ref="M17:P17"/>
    <mergeCell ref="Q17:T17"/>
    <mergeCell ref="A19:D19"/>
    <mergeCell ref="E19:H19"/>
    <mergeCell ref="I19:L19"/>
    <mergeCell ref="M19:P19"/>
    <mergeCell ref="Q19:T19"/>
    <mergeCell ref="M18:P18"/>
    <mergeCell ref="I18:L18"/>
    <mergeCell ref="E24:H24"/>
    <mergeCell ref="I24:L24"/>
    <mergeCell ref="M24:P24"/>
    <mergeCell ref="U20:U22"/>
    <mergeCell ref="A22:D22"/>
    <mergeCell ref="E22:H22"/>
    <mergeCell ref="I22:L22"/>
    <mergeCell ref="M22:P22"/>
    <mergeCell ref="Q22:T22"/>
    <mergeCell ref="U29:U30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U23:U27"/>
    <mergeCell ref="Q24:T24"/>
    <mergeCell ref="A25:D25"/>
    <mergeCell ref="E25:H25"/>
    <mergeCell ref="I25:L25"/>
    <mergeCell ref="M25:P25"/>
    <mergeCell ref="Q25:T25"/>
    <mergeCell ref="A23:D23"/>
    <mergeCell ref="E23:H23"/>
    <mergeCell ref="I23:L23"/>
    <mergeCell ref="M23:P23"/>
    <mergeCell ref="Q23:T23"/>
    <mergeCell ref="A24:D24"/>
    <mergeCell ref="U31:U35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A35:D35"/>
    <mergeCell ref="E35:H35"/>
    <mergeCell ref="I35:L35"/>
    <mergeCell ref="M35:P35"/>
    <mergeCell ref="Q35:T35"/>
    <mergeCell ref="M48:P48"/>
    <mergeCell ref="Q48:T48"/>
    <mergeCell ref="M36:P36"/>
    <mergeCell ref="Q36:T36"/>
    <mergeCell ref="U39:U43"/>
    <mergeCell ref="A42:D42"/>
    <mergeCell ref="E42:H42"/>
    <mergeCell ref="I42:L42"/>
    <mergeCell ref="M42:P42"/>
    <mergeCell ref="U36:U37"/>
    <mergeCell ref="A37:D37"/>
    <mergeCell ref="E37:H37"/>
    <mergeCell ref="I37:L37"/>
    <mergeCell ref="M37:P37"/>
    <mergeCell ref="Q37:T37"/>
    <mergeCell ref="Q42:T42"/>
    <mergeCell ref="A43:D43"/>
    <mergeCell ref="E43:H43"/>
    <mergeCell ref="I43:L43"/>
    <mergeCell ref="M43:P43"/>
    <mergeCell ref="Q43:T43"/>
    <mergeCell ref="Q45:T45"/>
    <mergeCell ref="A39:D39"/>
    <mergeCell ref="E39:H39"/>
    <mergeCell ref="I39:L39"/>
    <mergeCell ref="M39:P39"/>
    <mergeCell ref="Q39:T39"/>
    <mergeCell ref="A44:D44"/>
    <mergeCell ref="E44:H44"/>
    <mergeCell ref="I44:L44"/>
    <mergeCell ref="M44:P44"/>
    <mergeCell ref="Q44:T44"/>
    <mergeCell ref="U44:U45"/>
    <mergeCell ref="A45:D45"/>
    <mergeCell ref="E45:H45"/>
    <mergeCell ref="I45:L45"/>
    <mergeCell ref="M45:P45"/>
    <mergeCell ref="Q49:T49"/>
    <mergeCell ref="U46:U51"/>
    <mergeCell ref="A47:D47"/>
    <mergeCell ref="E47:H47"/>
    <mergeCell ref="I47:L47"/>
    <mergeCell ref="M47:P47"/>
    <mergeCell ref="Q47:T47"/>
    <mergeCell ref="A49:D49"/>
    <mergeCell ref="E49:H49"/>
    <mergeCell ref="I49:L49"/>
    <mergeCell ref="M49:P49"/>
    <mergeCell ref="A46:D46"/>
    <mergeCell ref="E46:H46"/>
    <mergeCell ref="I46:L46"/>
    <mergeCell ref="M46:P46"/>
    <mergeCell ref="Q46:T46"/>
    <mergeCell ref="A48:D48"/>
    <mergeCell ref="E48:H48"/>
    <mergeCell ref="I48:L48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Normal="100" workbookViewId="0">
      <selection activeCell="J60" sqref="J60"/>
    </sheetView>
  </sheetViews>
  <sheetFormatPr defaultRowHeight="16.5"/>
  <cols>
    <col min="1" max="12" width="9.28515625" style="207" customWidth="1"/>
    <col min="13" max="16" width="9.5703125" style="207" customWidth="1"/>
    <col min="17" max="20" width="9.7109375" style="207" customWidth="1"/>
    <col min="21" max="16384" width="9.140625" style="207"/>
  </cols>
  <sheetData>
    <row r="1" spans="1:20" s="204" customFormat="1" ht="20.100000000000001" customHeight="1" thickBot="1">
      <c r="E1" s="205" t="s">
        <v>323</v>
      </c>
      <c r="F1" s="206"/>
      <c r="G1" s="206"/>
      <c r="H1" s="206"/>
      <c r="I1" s="206"/>
      <c r="O1" s="204" t="s">
        <v>0</v>
      </c>
    </row>
    <row r="2" spans="1:20" ht="15.95" customHeight="1">
      <c r="A2" s="301" t="s">
        <v>1</v>
      </c>
      <c r="B2" s="302"/>
      <c r="C2" s="302"/>
      <c r="D2" s="303"/>
      <c r="E2" s="344" t="s">
        <v>2</v>
      </c>
      <c r="F2" s="345"/>
      <c r="G2" s="345"/>
      <c r="H2" s="345"/>
      <c r="I2" s="344" t="s">
        <v>3</v>
      </c>
      <c r="J2" s="345"/>
      <c r="K2" s="345"/>
      <c r="L2" s="345"/>
      <c r="M2" s="344" t="s">
        <v>4</v>
      </c>
      <c r="N2" s="345"/>
      <c r="O2" s="345"/>
      <c r="P2" s="345"/>
      <c r="Q2" s="344" t="s">
        <v>5</v>
      </c>
      <c r="R2" s="345"/>
      <c r="S2" s="345"/>
      <c r="T2" s="384"/>
    </row>
    <row r="3" spans="1:20" s="208" customFormat="1" ht="15.95" customHeight="1">
      <c r="A3" s="308"/>
      <c r="B3" s="309"/>
      <c r="C3" s="309"/>
      <c r="D3" s="310"/>
      <c r="E3" s="349" t="s">
        <v>7</v>
      </c>
      <c r="F3" s="347"/>
      <c r="G3" s="347"/>
      <c r="H3" s="347"/>
      <c r="I3" s="349" t="s">
        <v>8</v>
      </c>
      <c r="J3" s="347"/>
      <c r="K3" s="347"/>
      <c r="L3" s="348"/>
      <c r="M3" s="327" t="s">
        <v>9</v>
      </c>
      <c r="N3" s="327"/>
      <c r="O3" s="327"/>
      <c r="P3" s="327"/>
      <c r="Q3" s="432" t="s">
        <v>299</v>
      </c>
      <c r="R3" s="433"/>
      <c r="S3" s="433"/>
      <c r="T3" s="434"/>
    </row>
    <row r="4" spans="1:20" s="236" customFormat="1" ht="21.95" customHeight="1">
      <c r="A4" s="435"/>
      <c r="B4" s="339"/>
      <c r="C4" s="339"/>
      <c r="D4" s="339"/>
      <c r="E4" s="418" t="s">
        <v>11</v>
      </c>
      <c r="F4" s="401"/>
      <c r="G4" s="401"/>
      <c r="H4" s="401"/>
      <c r="I4" s="379" t="s">
        <v>12</v>
      </c>
      <c r="J4" s="380"/>
      <c r="K4" s="380"/>
      <c r="L4" s="381"/>
      <c r="M4" s="382" t="s">
        <v>310</v>
      </c>
      <c r="N4" s="382"/>
      <c r="O4" s="382"/>
      <c r="P4" s="382"/>
      <c r="Q4" s="436" t="s">
        <v>62</v>
      </c>
      <c r="R4" s="436"/>
      <c r="S4" s="436"/>
      <c r="T4" s="437"/>
    </row>
    <row r="5" spans="1:20" s="210" customFormat="1" ht="15.95" customHeight="1">
      <c r="A5" s="318"/>
      <c r="B5" s="270"/>
      <c r="C5" s="270"/>
      <c r="D5" s="270"/>
      <c r="E5" s="269" t="s">
        <v>13</v>
      </c>
      <c r="F5" s="267"/>
      <c r="G5" s="267"/>
      <c r="H5" s="267"/>
      <c r="I5" s="269" t="s">
        <v>14</v>
      </c>
      <c r="J5" s="267"/>
      <c r="K5" s="267"/>
      <c r="L5" s="268"/>
      <c r="M5" s="270" t="s">
        <v>15</v>
      </c>
      <c r="N5" s="270"/>
      <c r="O5" s="270"/>
      <c r="P5" s="270"/>
      <c r="Q5" s="430" t="s">
        <v>16</v>
      </c>
      <c r="R5" s="430"/>
      <c r="S5" s="430"/>
      <c r="T5" s="431"/>
    </row>
    <row r="6" spans="1:20" s="211" customFormat="1" ht="15.95" customHeight="1">
      <c r="A6" s="316"/>
      <c r="B6" s="288"/>
      <c r="C6" s="288"/>
      <c r="D6" s="288"/>
      <c r="E6" s="287" t="s">
        <v>17</v>
      </c>
      <c r="F6" s="285"/>
      <c r="G6" s="285"/>
      <c r="H6" s="285"/>
      <c r="I6" s="287" t="s">
        <v>18</v>
      </c>
      <c r="J6" s="285"/>
      <c r="K6" s="285"/>
      <c r="L6" s="286"/>
      <c r="M6" s="288" t="s">
        <v>19</v>
      </c>
      <c r="N6" s="288"/>
      <c r="O6" s="288"/>
      <c r="P6" s="288"/>
      <c r="Q6" s="425" t="s">
        <v>304</v>
      </c>
      <c r="R6" s="426"/>
      <c r="S6" s="426"/>
      <c r="T6" s="427"/>
    </row>
    <row r="7" spans="1:20" s="212" customFormat="1" ht="15.95" customHeight="1">
      <c r="A7" s="321"/>
      <c r="B7" s="278"/>
      <c r="C7" s="278"/>
      <c r="D7" s="278"/>
      <c r="E7" s="277" t="s">
        <v>20</v>
      </c>
      <c r="F7" s="275"/>
      <c r="G7" s="275"/>
      <c r="H7" s="275"/>
      <c r="I7" s="277" t="s">
        <v>20</v>
      </c>
      <c r="J7" s="275"/>
      <c r="K7" s="275"/>
      <c r="L7" s="276"/>
      <c r="M7" s="278" t="s">
        <v>20</v>
      </c>
      <c r="N7" s="278"/>
      <c r="O7" s="278"/>
      <c r="P7" s="278"/>
      <c r="Q7" s="428" t="s">
        <v>21</v>
      </c>
      <c r="R7" s="428"/>
      <c r="S7" s="428"/>
      <c r="T7" s="429"/>
    </row>
    <row r="8" spans="1:20" s="212" customFormat="1" ht="15" customHeight="1">
      <c r="A8" s="274"/>
      <c r="B8" s="275"/>
      <c r="C8" s="275"/>
      <c r="D8" s="276"/>
      <c r="E8" s="277" t="s">
        <v>328</v>
      </c>
      <c r="F8" s="275"/>
      <c r="G8" s="275"/>
      <c r="H8" s="276"/>
      <c r="I8" s="277"/>
      <c r="J8" s="275"/>
      <c r="K8" s="275"/>
      <c r="L8" s="276"/>
      <c r="M8" s="277"/>
      <c r="N8" s="275"/>
      <c r="O8" s="275"/>
      <c r="P8" s="276"/>
      <c r="Q8" s="420"/>
      <c r="R8" s="421"/>
      <c r="S8" s="421"/>
      <c r="T8" s="422"/>
    </row>
    <row r="9" spans="1:20" s="213" customFormat="1" ht="15.95" customHeight="1">
      <c r="A9" s="323"/>
      <c r="B9" s="271"/>
      <c r="C9" s="271"/>
      <c r="D9" s="271"/>
      <c r="E9" s="283" t="s">
        <v>22</v>
      </c>
      <c r="F9" s="281"/>
      <c r="G9" s="281"/>
      <c r="H9" s="281"/>
      <c r="I9" s="283" t="s">
        <v>23</v>
      </c>
      <c r="J9" s="281"/>
      <c r="K9" s="281"/>
      <c r="L9" s="282"/>
      <c r="M9" s="271" t="s">
        <v>24</v>
      </c>
      <c r="N9" s="271"/>
      <c r="O9" s="271"/>
      <c r="P9" s="271"/>
      <c r="Q9" s="423" t="s">
        <v>25</v>
      </c>
      <c r="R9" s="423"/>
      <c r="S9" s="423"/>
      <c r="T9" s="424"/>
    </row>
    <row r="10" spans="1:20" s="241" customFormat="1" ht="9.9499999999999993" customHeight="1">
      <c r="A10" s="238" t="s">
        <v>26</v>
      </c>
      <c r="B10" s="239">
        <f>玉美第一週明細!V11</f>
        <v>0</v>
      </c>
      <c r="C10" s="239" t="s">
        <v>27</v>
      </c>
      <c r="D10" s="239">
        <f>玉美第一週明細!V7</f>
        <v>0</v>
      </c>
      <c r="E10" s="239" t="s">
        <v>26</v>
      </c>
      <c r="F10" s="239">
        <f>玉美第一週明細!V19</f>
        <v>725.7</v>
      </c>
      <c r="G10" s="239" t="s">
        <v>27</v>
      </c>
      <c r="H10" s="239">
        <f>玉美第一週明細!V15</f>
        <v>22.5</v>
      </c>
      <c r="I10" s="239" t="s">
        <v>26</v>
      </c>
      <c r="J10" s="239">
        <f>玉美第一週明細!V27</f>
        <v>694.1</v>
      </c>
      <c r="K10" s="239" t="s">
        <v>27</v>
      </c>
      <c r="L10" s="239">
        <f>玉美第一週明細!V23</f>
        <v>22.5</v>
      </c>
      <c r="M10" s="239" t="s">
        <v>26</v>
      </c>
      <c r="N10" s="239">
        <f>玉美第一週明細!V35</f>
        <v>726.5</v>
      </c>
      <c r="O10" s="239" t="s">
        <v>27</v>
      </c>
      <c r="P10" s="239">
        <f>玉美第一週明細!V31</f>
        <v>22.5</v>
      </c>
      <c r="Q10" s="245" t="s">
        <v>26</v>
      </c>
      <c r="R10" s="245">
        <f>玉美第一週明細!V43</f>
        <v>721.7</v>
      </c>
      <c r="S10" s="245" t="s">
        <v>27</v>
      </c>
      <c r="T10" s="246">
        <f>玉美第一週明細!V39</f>
        <v>22.5</v>
      </c>
    </row>
    <row r="11" spans="1:20" s="241" customFormat="1" ht="9.9499999999999993" customHeight="1" thickBot="1">
      <c r="A11" s="242" t="s">
        <v>28</v>
      </c>
      <c r="B11" s="243">
        <f>玉美第一週明細!V5</f>
        <v>0</v>
      </c>
      <c r="C11" s="243" t="s">
        <v>29</v>
      </c>
      <c r="D11" s="243">
        <f>玉美第一週明細!V9</f>
        <v>0</v>
      </c>
      <c r="E11" s="243" t="s">
        <v>28</v>
      </c>
      <c r="F11" s="243">
        <f>玉美第一週明細!V13</f>
        <v>102.5</v>
      </c>
      <c r="G11" s="243" t="s">
        <v>29</v>
      </c>
      <c r="H11" s="243">
        <f>玉美第一週明細!V17</f>
        <v>28.3</v>
      </c>
      <c r="I11" s="243" t="s">
        <v>28</v>
      </c>
      <c r="J11" s="243">
        <f>玉美第一週明細!V21</f>
        <v>95.5</v>
      </c>
      <c r="K11" s="243" t="s">
        <v>29</v>
      </c>
      <c r="L11" s="243">
        <f>玉美第一週明細!V25</f>
        <v>27.4</v>
      </c>
      <c r="M11" s="243" t="s">
        <v>28</v>
      </c>
      <c r="N11" s="243">
        <f>玉美第一週明細!V29</f>
        <v>102.5</v>
      </c>
      <c r="O11" s="243" t="s">
        <v>29</v>
      </c>
      <c r="P11" s="243">
        <f>玉美第一週明細!V33</f>
        <v>28.5</v>
      </c>
      <c r="Q11" s="247" t="s">
        <v>28</v>
      </c>
      <c r="R11" s="247">
        <f>玉美第一週明細!V37</f>
        <v>101.5</v>
      </c>
      <c r="S11" s="247" t="s">
        <v>29</v>
      </c>
      <c r="T11" s="248">
        <f>玉美第一週明細!V41</f>
        <v>28.3</v>
      </c>
    </row>
    <row r="12" spans="1:20" ht="15.95" customHeight="1">
      <c r="A12" s="341" t="s">
        <v>31</v>
      </c>
      <c r="B12" s="342"/>
      <c r="C12" s="342"/>
      <c r="D12" s="343"/>
      <c r="E12" s="344" t="s">
        <v>32</v>
      </c>
      <c r="F12" s="345"/>
      <c r="G12" s="345"/>
      <c r="H12" s="345"/>
      <c r="I12" s="344" t="s">
        <v>33</v>
      </c>
      <c r="J12" s="345"/>
      <c r="K12" s="345"/>
      <c r="L12" s="345"/>
      <c r="M12" s="344" t="s">
        <v>34</v>
      </c>
      <c r="N12" s="345"/>
      <c r="O12" s="345"/>
      <c r="P12" s="345"/>
      <c r="Q12" s="344" t="s">
        <v>35</v>
      </c>
      <c r="R12" s="345"/>
      <c r="S12" s="345"/>
      <c r="T12" s="384"/>
    </row>
    <row r="13" spans="1:20" s="261" customFormat="1" ht="15.95" customHeight="1">
      <c r="A13" s="346" t="s">
        <v>8</v>
      </c>
      <c r="B13" s="347"/>
      <c r="C13" s="347"/>
      <c r="D13" s="348"/>
      <c r="E13" s="327" t="s">
        <v>9</v>
      </c>
      <c r="F13" s="327"/>
      <c r="G13" s="327"/>
      <c r="H13" s="327"/>
      <c r="I13" s="349" t="s">
        <v>8</v>
      </c>
      <c r="J13" s="347"/>
      <c r="K13" s="347"/>
      <c r="L13" s="348"/>
      <c r="M13" s="327" t="s">
        <v>36</v>
      </c>
      <c r="N13" s="327"/>
      <c r="O13" s="327"/>
      <c r="P13" s="327"/>
      <c r="Q13" s="415" t="s">
        <v>324</v>
      </c>
      <c r="R13" s="415"/>
      <c r="S13" s="415"/>
      <c r="T13" s="416"/>
    </row>
    <row r="14" spans="1:20" s="236" customFormat="1" ht="21.95" customHeight="1">
      <c r="A14" s="417" t="s">
        <v>38</v>
      </c>
      <c r="B14" s="382"/>
      <c r="C14" s="382"/>
      <c r="D14" s="382"/>
      <c r="E14" s="339" t="s">
        <v>39</v>
      </c>
      <c r="F14" s="339"/>
      <c r="G14" s="339"/>
      <c r="H14" s="339"/>
      <c r="I14" s="338" t="s">
        <v>307</v>
      </c>
      <c r="J14" s="338"/>
      <c r="K14" s="338"/>
      <c r="L14" s="418"/>
      <c r="M14" s="419" t="s">
        <v>40</v>
      </c>
      <c r="N14" s="419"/>
      <c r="O14" s="419"/>
      <c r="P14" s="419"/>
      <c r="Q14" s="338" t="s">
        <v>306</v>
      </c>
      <c r="R14" s="338"/>
      <c r="S14" s="338"/>
      <c r="T14" s="412"/>
    </row>
    <row r="15" spans="1:20" s="210" customFormat="1" ht="15.95" customHeight="1">
      <c r="A15" s="318" t="s">
        <v>41</v>
      </c>
      <c r="B15" s="270"/>
      <c r="C15" s="270"/>
      <c r="D15" s="270"/>
      <c r="E15" s="270" t="s">
        <v>42</v>
      </c>
      <c r="F15" s="270"/>
      <c r="G15" s="270"/>
      <c r="H15" s="270"/>
      <c r="I15" s="270" t="s">
        <v>43</v>
      </c>
      <c r="J15" s="270"/>
      <c r="K15" s="270"/>
      <c r="L15" s="270"/>
      <c r="M15" s="270" t="s">
        <v>44</v>
      </c>
      <c r="N15" s="270"/>
      <c r="O15" s="270"/>
      <c r="P15" s="270"/>
      <c r="Q15" s="413" t="s">
        <v>45</v>
      </c>
      <c r="R15" s="413"/>
      <c r="S15" s="413"/>
      <c r="T15" s="414"/>
    </row>
    <row r="16" spans="1:20" s="211" customFormat="1" ht="15.95" customHeight="1">
      <c r="A16" s="316" t="s">
        <v>46</v>
      </c>
      <c r="B16" s="288"/>
      <c r="C16" s="288"/>
      <c r="D16" s="288"/>
      <c r="E16" s="288" t="s">
        <v>47</v>
      </c>
      <c r="F16" s="288"/>
      <c r="G16" s="288"/>
      <c r="H16" s="288"/>
      <c r="I16" s="288" t="s">
        <v>48</v>
      </c>
      <c r="J16" s="288"/>
      <c r="K16" s="288"/>
      <c r="L16" s="288"/>
      <c r="M16" s="288" t="s">
        <v>49</v>
      </c>
      <c r="N16" s="288"/>
      <c r="O16" s="288"/>
      <c r="P16" s="288"/>
      <c r="Q16" s="408" t="s">
        <v>50</v>
      </c>
      <c r="R16" s="408"/>
      <c r="S16" s="408"/>
      <c r="T16" s="409"/>
    </row>
    <row r="17" spans="1:20" s="212" customFormat="1" ht="15.95" customHeight="1">
      <c r="A17" s="321" t="s">
        <v>21</v>
      </c>
      <c r="B17" s="278"/>
      <c r="C17" s="278"/>
      <c r="D17" s="278"/>
      <c r="E17" s="278" t="s">
        <v>20</v>
      </c>
      <c r="F17" s="278"/>
      <c r="G17" s="278"/>
      <c r="H17" s="278"/>
      <c r="I17" s="278" t="s">
        <v>20</v>
      </c>
      <c r="J17" s="278"/>
      <c r="K17" s="278"/>
      <c r="L17" s="278"/>
      <c r="M17" s="278" t="s">
        <v>21</v>
      </c>
      <c r="N17" s="278"/>
      <c r="O17" s="278"/>
      <c r="P17" s="278"/>
      <c r="Q17" s="410" t="s">
        <v>20</v>
      </c>
      <c r="R17" s="410"/>
      <c r="S17" s="410"/>
      <c r="T17" s="411"/>
    </row>
    <row r="18" spans="1:20" s="212" customFormat="1" ht="15" customHeight="1">
      <c r="A18" s="274"/>
      <c r="B18" s="275"/>
      <c r="C18" s="275"/>
      <c r="D18" s="276"/>
      <c r="E18" s="277" t="s">
        <v>329</v>
      </c>
      <c r="F18" s="275"/>
      <c r="G18" s="275"/>
      <c r="H18" s="276"/>
      <c r="I18" s="277"/>
      <c r="J18" s="275"/>
      <c r="K18" s="275"/>
      <c r="L18" s="276"/>
      <c r="M18" s="277"/>
      <c r="N18" s="275"/>
      <c r="O18" s="275"/>
      <c r="P18" s="276"/>
      <c r="Q18" s="403"/>
      <c r="R18" s="404"/>
      <c r="S18" s="404"/>
      <c r="T18" s="405"/>
    </row>
    <row r="19" spans="1:20" s="213" customFormat="1" ht="15.95" customHeight="1">
      <c r="A19" s="280" t="s">
        <v>313</v>
      </c>
      <c r="B19" s="281"/>
      <c r="C19" s="281"/>
      <c r="D19" s="282"/>
      <c r="E19" s="271" t="s">
        <v>51</v>
      </c>
      <c r="F19" s="271"/>
      <c r="G19" s="271"/>
      <c r="H19" s="271"/>
      <c r="I19" s="271" t="s">
        <v>52</v>
      </c>
      <c r="J19" s="271"/>
      <c r="K19" s="271"/>
      <c r="L19" s="271"/>
      <c r="M19" s="271" t="s">
        <v>53</v>
      </c>
      <c r="N19" s="271"/>
      <c r="O19" s="271"/>
      <c r="P19" s="271"/>
      <c r="Q19" s="406" t="s">
        <v>54</v>
      </c>
      <c r="R19" s="406"/>
      <c r="S19" s="406"/>
      <c r="T19" s="407"/>
    </row>
    <row r="20" spans="1:20" s="241" customFormat="1" ht="9.9499999999999993" customHeight="1">
      <c r="A20" s="238" t="s">
        <v>26</v>
      </c>
      <c r="B20" s="239">
        <f>玉美第二週明細!V11</f>
        <v>719.3</v>
      </c>
      <c r="C20" s="239" t="s">
        <v>27</v>
      </c>
      <c r="D20" s="239">
        <f>玉美第二週明細!V7</f>
        <v>22.5</v>
      </c>
      <c r="E20" s="239" t="s">
        <v>26</v>
      </c>
      <c r="F20" s="239">
        <f>玉美第二週明細!V19</f>
        <v>718.5</v>
      </c>
      <c r="G20" s="239" t="s">
        <v>27</v>
      </c>
      <c r="H20" s="239">
        <f>玉美第二週明細!V15</f>
        <v>22.5</v>
      </c>
      <c r="I20" s="239" t="s">
        <v>26</v>
      </c>
      <c r="J20" s="239">
        <f>玉美第二週明細!V27</f>
        <v>723.7</v>
      </c>
      <c r="K20" s="239" t="s">
        <v>27</v>
      </c>
      <c r="L20" s="239">
        <f>玉美第二週明細!V23</f>
        <v>22.5</v>
      </c>
      <c r="M20" s="239" t="s">
        <v>26</v>
      </c>
      <c r="N20" s="239">
        <f>玉美第二週明細!V35</f>
        <v>714.5</v>
      </c>
      <c r="O20" s="239" t="s">
        <v>27</v>
      </c>
      <c r="P20" s="239">
        <f>玉美第二週明細!V31</f>
        <v>22.5</v>
      </c>
      <c r="Q20" s="249" t="s">
        <v>26</v>
      </c>
      <c r="R20" s="249">
        <f>玉美第二週明細!V43</f>
        <v>730.5</v>
      </c>
      <c r="S20" s="249" t="s">
        <v>27</v>
      </c>
      <c r="T20" s="250">
        <f>玉美第二週明細!V39</f>
        <v>22.5</v>
      </c>
    </row>
    <row r="21" spans="1:20" s="241" customFormat="1" ht="9.9499999999999993" customHeight="1" thickBot="1">
      <c r="A21" s="242" t="s">
        <v>28</v>
      </c>
      <c r="B21" s="243">
        <f>玉美第二週明細!V5</f>
        <v>101</v>
      </c>
      <c r="C21" s="243" t="s">
        <v>29</v>
      </c>
      <c r="D21" s="243">
        <f>玉美第二週明細!V9</f>
        <v>28.2</v>
      </c>
      <c r="E21" s="243" t="s">
        <v>28</v>
      </c>
      <c r="F21" s="243">
        <f>玉美第二週明細!V13</f>
        <v>101</v>
      </c>
      <c r="G21" s="243" t="s">
        <v>29</v>
      </c>
      <c r="H21" s="243">
        <f>玉美第二週明細!V17</f>
        <v>28</v>
      </c>
      <c r="I21" s="243" t="s">
        <v>28</v>
      </c>
      <c r="J21" s="243">
        <f>玉美第二週明細!V21</f>
        <v>102</v>
      </c>
      <c r="K21" s="243" t="s">
        <v>29</v>
      </c>
      <c r="L21" s="243">
        <f>玉美第二週明細!V25</f>
        <v>28.3</v>
      </c>
      <c r="M21" s="243" t="s">
        <v>28</v>
      </c>
      <c r="N21" s="243">
        <f>玉美第二週明細!V29</f>
        <v>100</v>
      </c>
      <c r="O21" s="243" t="s">
        <v>29</v>
      </c>
      <c r="P21" s="243">
        <f>玉美第二週明細!V33</f>
        <v>28</v>
      </c>
      <c r="Q21" s="251" t="s">
        <v>28</v>
      </c>
      <c r="R21" s="251">
        <f>玉美第二週明細!V37</f>
        <v>103.5</v>
      </c>
      <c r="S21" s="251" t="s">
        <v>29</v>
      </c>
      <c r="T21" s="252">
        <f>玉美第二週明細!V41</f>
        <v>28.5</v>
      </c>
    </row>
    <row r="22" spans="1:20" ht="15.95" customHeight="1">
      <c r="A22" s="341" t="s">
        <v>56</v>
      </c>
      <c r="B22" s="342"/>
      <c r="C22" s="342"/>
      <c r="D22" s="343"/>
      <c r="E22" s="344" t="s">
        <v>57</v>
      </c>
      <c r="F22" s="345"/>
      <c r="G22" s="345"/>
      <c r="H22" s="345"/>
      <c r="I22" s="344" t="s">
        <v>58</v>
      </c>
      <c r="J22" s="345"/>
      <c r="K22" s="345"/>
      <c r="L22" s="345"/>
      <c r="M22" s="344" t="s">
        <v>59</v>
      </c>
      <c r="N22" s="345"/>
      <c r="O22" s="345"/>
      <c r="P22" s="345"/>
      <c r="Q22" s="344" t="s">
        <v>60</v>
      </c>
      <c r="R22" s="345"/>
      <c r="S22" s="345"/>
      <c r="T22" s="384"/>
    </row>
    <row r="23" spans="1:20" s="261" customFormat="1" ht="15.95" customHeight="1">
      <c r="A23" s="346" t="s">
        <v>8</v>
      </c>
      <c r="B23" s="347"/>
      <c r="C23" s="347"/>
      <c r="D23" s="348"/>
      <c r="E23" s="349" t="s">
        <v>36</v>
      </c>
      <c r="F23" s="347"/>
      <c r="G23" s="347"/>
      <c r="H23" s="348"/>
      <c r="I23" s="349" t="s">
        <v>8</v>
      </c>
      <c r="J23" s="347"/>
      <c r="K23" s="347"/>
      <c r="L23" s="348"/>
      <c r="M23" s="327" t="s">
        <v>7</v>
      </c>
      <c r="N23" s="327"/>
      <c r="O23" s="327"/>
      <c r="P23" s="327"/>
      <c r="Q23" s="398" t="s">
        <v>300</v>
      </c>
      <c r="R23" s="398"/>
      <c r="S23" s="398"/>
      <c r="T23" s="399"/>
    </row>
    <row r="24" spans="1:20" s="236" customFormat="1" ht="21.95" customHeight="1">
      <c r="A24" s="400" t="s">
        <v>61</v>
      </c>
      <c r="B24" s="401"/>
      <c r="C24" s="401"/>
      <c r="D24" s="402"/>
      <c r="E24" s="379" t="s">
        <v>62</v>
      </c>
      <c r="F24" s="380"/>
      <c r="G24" s="380"/>
      <c r="H24" s="381"/>
      <c r="I24" s="335" t="s">
        <v>63</v>
      </c>
      <c r="J24" s="336"/>
      <c r="K24" s="336"/>
      <c r="L24" s="337"/>
      <c r="M24" s="339" t="s">
        <v>64</v>
      </c>
      <c r="N24" s="339"/>
      <c r="O24" s="339"/>
      <c r="P24" s="339"/>
      <c r="Q24" s="394" t="s">
        <v>311</v>
      </c>
      <c r="R24" s="394"/>
      <c r="S24" s="394"/>
      <c r="T24" s="395"/>
    </row>
    <row r="25" spans="1:20" s="210" customFormat="1" ht="15.95" customHeight="1">
      <c r="A25" s="266" t="s">
        <v>65</v>
      </c>
      <c r="B25" s="267"/>
      <c r="C25" s="267"/>
      <c r="D25" s="268"/>
      <c r="E25" s="269" t="s">
        <v>66</v>
      </c>
      <c r="F25" s="267"/>
      <c r="G25" s="267"/>
      <c r="H25" s="268"/>
      <c r="I25" s="269" t="s">
        <v>67</v>
      </c>
      <c r="J25" s="267"/>
      <c r="K25" s="267"/>
      <c r="L25" s="268"/>
      <c r="M25" s="270" t="s">
        <v>68</v>
      </c>
      <c r="N25" s="270"/>
      <c r="O25" s="270"/>
      <c r="P25" s="270"/>
      <c r="Q25" s="396" t="s">
        <v>69</v>
      </c>
      <c r="R25" s="396"/>
      <c r="S25" s="396"/>
      <c r="T25" s="397"/>
    </row>
    <row r="26" spans="1:20" s="211" customFormat="1" ht="15.95" customHeight="1">
      <c r="A26" s="284" t="s">
        <v>70</v>
      </c>
      <c r="B26" s="285"/>
      <c r="C26" s="285"/>
      <c r="D26" s="286"/>
      <c r="E26" s="287" t="s">
        <v>71</v>
      </c>
      <c r="F26" s="285"/>
      <c r="G26" s="285"/>
      <c r="H26" s="286"/>
      <c r="I26" s="287" t="s">
        <v>321</v>
      </c>
      <c r="J26" s="285"/>
      <c r="K26" s="285"/>
      <c r="L26" s="286"/>
      <c r="M26" s="288" t="s">
        <v>72</v>
      </c>
      <c r="N26" s="288"/>
      <c r="O26" s="288"/>
      <c r="P26" s="288"/>
      <c r="Q26" s="390" t="s">
        <v>308</v>
      </c>
      <c r="R26" s="390"/>
      <c r="S26" s="390"/>
      <c r="T26" s="391"/>
    </row>
    <row r="27" spans="1:20" s="212" customFormat="1" ht="15.95" customHeight="1">
      <c r="A27" s="274" t="s">
        <v>20</v>
      </c>
      <c r="B27" s="275"/>
      <c r="C27" s="275"/>
      <c r="D27" s="276"/>
      <c r="E27" s="277" t="s">
        <v>21</v>
      </c>
      <c r="F27" s="275"/>
      <c r="G27" s="275"/>
      <c r="H27" s="276"/>
      <c r="I27" s="277" t="s">
        <v>20</v>
      </c>
      <c r="J27" s="275"/>
      <c r="K27" s="275"/>
      <c r="L27" s="276"/>
      <c r="M27" s="278" t="s">
        <v>20</v>
      </c>
      <c r="N27" s="278"/>
      <c r="O27" s="278"/>
      <c r="P27" s="278"/>
      <c r="Q27" s="392" t="s">
        <v>20</v>
      </c>
      <c r="R27" s="392"/>
      <c r="S27" s="392"/>
      <c r="T27" s="393"/>
    </row>
    <row r="28" spans="1:20" s="212" customFormat="1" ht="15" customHeight="1">
      <c r="A28" s="274"/>
      <c r="B28" s="275"/>
      <c r="C28" s="275"/>
      <c r="D28" s="276"/>
      <c r="E28" s="277" t="s">
        <v>330</v>
      </c>
      <c r="F28" s="275"/>
      <c r="G28" s="275"/>
      <c r="H28" s="276"/>
      <c r="I28" s="277"/>
      <c r="J28" s="275"/>
      <c r="K28" s="275"/>
      <c r="L28" s="276"/>
      <c r="M28" s="277"/>
      <c r="N28" s="275"/>
      <c r="O28" s="275"/>
      <c r="P28" s="276"/>
      <c r="Q28" s="385"/>
      <c r="R28" s="386"/>
      <c r="S28" s="386"/>
      <c r="T28" s="387"/>
    </row>
    <row r="29" spans="1:20" s="213" customFormat="1" ht="15.95" customHeight="1">
      <c r="A29" s="280" t="s">
        <v>320</v>
      </c>
      <c r="B29" s="281"/>
      <c r="C29" s="281"/>
      <c r="D29" s="282"/>
      <c r="E29" s="283" t="s">
        <v>73</v>
      </c>
      <c r="F29" s="281"/>
      <c r="G29" s="281"/>
      <c r="H29" s="282"/>
      <c r="I29" s="283" t="s">
        <v>74</v>
      </c>
      <c r="J29" s="281"/>
      <c r="K29" s="281"/>
      <c r="L29" s="282"/>
      <c r="M29" s="271" t="s">
        <v>75</v>
      </c>
      <c r="N29" s="271"/>
      <c r="O29" s="271"/>
      <c r="P29" s="271"/>
      <c r="Q29" s="388" t="s">
        <v>76</v>
      </c>
      <c r="R29" s="388"/>
      <c r="S29" s="388"/>
      <c r="T29" s="389"/>
    </row>
    <row r="30" spans="1:20" s="241" customFormat="1" ht="9.9499999999999993" customHeight="1">
      <c r="A30" s="238" t="s">
        <v>26</v>
      </c>
      <c r="B30" s="239">
        <f>玉美第三週明細!V11</f>
        <v>723.3</v>
      </c>
      <c r="C30" s="239" t="s">
        <v>27</v>
      </c>
      <c r="D30" s="239">
        <f>玉美第三週明細!V7</f>
        <v>22.5</v>
      </c>
      <c r="E30" s="239" t="s">
        <v>26</v>
      </c>
      <c r="F30" s="239">
        <f>玉美第三週明細!V19</f>
        <v>719.3</v>
      </c>
      <c r="G30" s="239" t="s">
        <v>27</v>
      </c>
      <c r="H30" s="239">
        <f>玉美第三週明細!V15</f>
        <v>22.5</v>
      </c>
      <c r="I30" s="239" t="s">
        <v>26</v>
      </c>
      <c r="J30" s="239">
        <f>玉美第三週明細!V27</f>
        <v>725.7</v>
      </c>
      <c r="K30" s="239" t="s">
        <v>27</v>
      </c>
      <c r="L30" s="239">
        <f>玉美第三週明細!V23</f>
        <v>22.5</v>
      </c>
      <c r="M30" s="239" t="s">
        <v>26</v>
      </c>
      <c r="N30" s="239">
        <f>玉美第三週明細!V35</f>
        <v>730.5</v>
      </c>
      <c r="O30" s="239" t="s">
        <v>27</v>
      </c>
      <c r="P30" s="239">
        <f>玉美第三週明細!V31</f>
        <v>22.5</v>
      </c>
      <c r="Q30" s="253" t="s">
        <v>26</v>
      </c>
      <c r="R30" s="253">
        <f>玉美第三週明細!V43</f>
        <v>726.1</v>
      </c>
      <c r="S30" s="253" t="s">
        <v>27</v>
      </c>
      <c r="T30" s="254">
        <f>玉美第三週明細!V39</f>
        <v>22.5</v>
      </c>
    </row>
    <row r="31" spans="1:20" s="241" customFormat="1" ht="9.9499999999999993" customHeight="1" thickBot="1">
      <c r="A31" s="242" t="s">
        <v>28</v>
      </c>
      <c r="B31" s="243">
        <f>玉美第三週明細!V5</f>
        <v>102</v>
      </c>
      <c r="C31" s="243" t="s">
        <v>29</v>
      </c>
      <c r="D31" s="243">
        <f>玉美第三週明細!V9</f>
        <v>28.2</v>
      </c>
      <c r="E31" s="243" t="s">
        <v>28</v>
      </c>
      <c r="F31" s="243">
        <f>玉美第三週明細!V13</f>
        <v>101</v>
      </c>
      <c r="G31" s="243" t="s">
        <v>29</v>
      </c>
      <c r="H31" s="243">
        <f>玉美第三週明細!V17</f>
        <v>28.2</v>
      </c>
      <c r="I31" s="243" t="s">
        <v>28</v>
      </c>
      <c r="J31" s="243">
        <f>玉美第三週明細!V21</f>
        <v>102.5</v>
      </c>
      <c r="K31" s="243" t="s">
        <v>29</v>
      </c>
      <c r="L31" s="243">
        <f>玉美第三週明細!V25</f>
        <v>28.3</v>
      </c>
      <c r="M31" s="243" t="s">
        <v>28</v>
      </c>
      <c r="N31" s="243">
        <f>玉美第三週明細!V29</f>
        <v>103.5</v>
      </c>
      <c r="O31" s="243" t="s">
        <v>29</v>
      </c>
      <c r="P31" s="243">
        <f>玉美第三週明細!V33</f>
        <v>28.5</v>
      </c>
      <c r="Q31" s="255" t="s">
        <v>28</v>
      </c>
      <c r="R31" s="255">
        <f>玉美第三週明細!V37</f>
        <v>102.5</v>
      </c>
      <c r="S31" s="255" t="s">
        <v>29</v>
      </c>
      <c r="T31" s="256">
        <f>玉美第三週明細!V41</f>
        <v>28.4</v>
      </c>
    </row>
    <row r="32" spans="1:20" ht="15.95" customHeight="1">
      <c r="A32" s="341" t="s">
        <v>78</v>
      </c>
      <c r="B32" s="342"/>
      <c r="C32" s="342"/>
      <c r="D32" s="343"/>
      <c r="E32" s="344" t="s">
        <v>79</v>
      </c>
      <c r="F32" s="345"/>
      <c r="G32" s="345"/>
      <c r="H32" s="345"/>
      <c r="I32" s="344" t="s">
        <v>80</v>
      </c>
      <c r="J32" s="345"/>
      <c r="K32" s="345"/>
      <c r="L32" s="345"/>
      <c r="M32" s="344" t="s">
        <v>81</v>
      </c>
      <c r="N32" s="345"/>
      <c r="O32" s="345"/>
      <c r="P32" s="345"/>
      <c r="Q32" s="344" t="s">
        <v>82</v>
      </c>
      <c r="R32" s="345"/>
      <c r="S32" s="345"/>
      <c r="T32" s="384"/>
    </row>
    <row r="33" spans="1:20" s="262" customFormat="1" ht="15.95" customHeight="1">
      <c r="A33" s="346" t="s">
        <v>8</v>
      </c>
      <c r="B33" s="347"/>
      <c r="C33" s="347"/>
      <c r="D33" s="348"/>
      <c r="E33" s="349" t="s">
        <v>37</v>
      </c>
      <c r="F33" s="347"/>
      <c r="G33" s="347"/>
      <c r="H33" s="348"/>
      <c r="I33" s="349" t="s">
        <v>8</v>
      </c>
      <c r="J33" s="347"/>
      <c r="K33" s="347"/>
      <c r="L33" s="348"/>
      <c r="M33" s="327" t="s">
        <v>9</v>
      </c>
      <c r="N33" s="327"/>
      <c r="O33" s="327"/>
      <c r="P33" s="327"/>
      <c r="Q33" s="374" t="s">
        <v>301</v>
      </c>
      <c r="R33" s="374"/>
      <c r="S33" s="374"/>
      <c r="T33" s="375"/>
    </row>
    <row r="34" spans="1:20" s="237" customFormat="1" ht="21.95" customHeight="1">
      <c r="A34" s="376" t="s">
        <v>83</v>
      </c>
      <c r="B34" s="377"/>
      <c r="C34" s="377"/>
      <c r="D34" s="378"/>
      <c r="E34" s="335" t="s">
        <v>84</v>
      </c>
      <c r="F34" s="336"/>
      <c r="G34" s="336"/>
      <c r="H34" s="337"/>
      <c r="I34" s="379" t="s">
        <v>85</v>
      </c>
      <c r="J34" s="380"/>
      <c r="K34" s="380"/>
      <c r="L34" s="381"/>
      <c r="M34" s="338" t="s">
        <v>86</v>
      </c>
      <c r="N34" s="338"/>
      <c r="O34" s="338"/>
      <c r="P34" s="338"/>
      <c r="Q34" s="382" t="s">
        <v>87</v>
      </c>
      <c r="R34" s="382"/>
      <c r="S34" s="382"/>
      <c r="T34" s="383"/>
    </row>
    <row r="35" spans="1:20" ht="15.95" customHeight="1">
      <c r="A35" s="363" t="s">
        <v>88</v>
      </c>
      <c r="B35" s="364"/>
      <c r="C35" s="364"/>
      <c r="D35" s="365"/>
      <c r="E35" s="269" t="s">
        <v>89</v>
      </c>
      <c r="F35" s="267"/>
      <c r="G35" s="267"/>
      <c r="H35" s="268"/>
      <c r="I35" s="269" t="s">
        <v>90</v>
      </c>
      <c r="J35" s="267"/>
      <c r="K35" s="267"/>
      <c r="L35" s="268"/>
      <c r="M35" s="270" t="s">
        <v>91</v>
      </c>
      <c r="N35" s="270"/>
      <c r="O35" s="270"/>
      <c r="P35" s="270"/>
      <c r="Q35" s="366" t="s">
        <v>92</v>
      </c>
      <c r="R35" s="366"/>
      <c r="S35" s="366"/>
      <c r="T35" s="367"/>
    </row>
    <row r="36" spans="1:20" ht="15.95" customHeight="1">
      <c r="A36" s="368" t="s">
        <v>93</v>
      </c>
      <c r="B36" s="369"/>
      <c r="C36" s="369"/>
      <c r="D36" s="370"/>
      <c r="E36" s="287" t="s">
        <v>94</v>
      </c>
      <c r="F36" s="285"/>
      <c r="G36" s="285"/>
      <c r="H36" s="286"/>
      <c r="I36" s="287" t="s">
        <v>95</v>
      </c>
      <c r="J36" s="285"/>
      <c r="K36" s="285"/>
      <c r="L36" s="286"/>
      <c r="M36" s="288" t="s">
        <v>96</v>
      </c>
      <c r="N36" s="288"/>
      <c r="O36" s="288"/>
      <c r="P36" s="288"/>
      <c r="Q36" s="371" t="s">
        <v>309</v>
      </c>
      <c r="R36" s="372"/>
      <c r="S36" s="372"/>
      <c r="T36" s="373"/>
    </row>
    <row r="37" spans="1:20" ht="15.95" customHeight="1">
      <c r="A37" s="350" t="s">
        <v>21</v>
      </c>
      <c r="B37" s="351"/>
      <c r="C37" s="351"/>
      <c r="D37" s="352"/>
      <c r="E37" s="277" t="s">
        <v>20</v>
      </c>
      <c r="F37" s="275"/>
      <c r="G37" s="275"/>
      <c r="H37" s="276"/>
      <c r="I37" s="277" t="s">
        <v>20</v>
      </c>
      <c r="J37" s="275"/>
      <c r="K37" s="275"/>
      <c r="L37" s="276"/>
      <c r="M37" s="278" t="s">
        <v>20</v>
      </c>
      <c r="N37" s="278"/>
      <c r="O37" s="278"/>
      <c r="P37" s="278"/>
      <c r="Q37" s="361" t="s">
        <v>20</v>
      </c>
      <c r="R37" s="361"/>
      <c r="S37" s="361"/>
      <c r="T37" s="362"/>
    </row>
    <row r="38" spans="1:20" ht="15" customHeight="1">
      <c r="A38" s="350"/>
      <c r="B38" s="351"/>
      <c r="C38" s="351"/>
      <c r="D38" s="352"/>
      <c r="E38" s="277" t="s">
        <v>331</v>
      </c>
      <c r="F38" s="275"/>
      <c r="G38" s="275"/>
      <c r="H38" s="276"/>
      <c r="I38" s="277"/>
      <c r="J38" s="275"/>
      <c r="K38" s="275"/>
      <c r="L38" s="276"/>
      <c r="M38" s="277"/>
      <c r="N38" s="275"/>
      <c r="O38" s="275"/>
      <c r="P38" s="276"/>
      <c r="Q38" s="353"/>
      <c r="R38" s="354"/>
      <c r="S38" s="354"/>
      <c r="T38" s="355"/>
    </row>
    <row r="39" spans="1:20" ht="15.95" customHeight="1">
      <c r="A39" s="356" t="s">
        <v>327</v>
      </c>
      <c r="B39" s="357"/>
      <c r="C39" s="357"/>
      <c r="D39" s="358"/>
      <c r="E39" s="283" t="s">
        <v>98</v>
      </c>
      <c r="F39" s="281"/>
      <c r="G39" s="281"/>
      <c r="H39" s="282"/>
      <c r="I39" s="283" t="s">
        <v>99</v>
      </c>
      <c r="J39" s="281"/>
      <c r="K39" s="281"/>
      <c r="L39" s="282"/>
      <c r="M39" s="271" t="s">
        <v>100</v>
      </c>
      <c r="N39" s="271"/>
      <c r="O39" s="271"/>
      <c r="P39" s="271"/>
      <c r="Q39" s="359" t="s">
        <v>101</v>
      </c>
      <c r="R39" s="359"/>
      <c r="S39" s="359"/>
      <c r="T39" s="360"/>
    </row>
    <row r="40" spans="1:20" s="241" customFormat="1" ht="9.9499999999999993" customHeight="1">
      <c r="A40" s="238" t="s">
        <v>26</v>
      </c>
      <c r="B40" s="239">
        <f>玉美第四週明細!V11</f>
        <v>721.7</v>
      </c>
      <c r="C40" s="239" t="s">
        <v>27</v>
      </c>
      <c r="D40" s="239">
        <f>玉美第四週明細!V7</f>
        <v>22.5</v>
      </c>
      <c r="E40" s="239" t="s">
        <v>26</v>
      </c>
      <c r="F40" s="239">
        <f>玉美第四週明細!V19</f>
        <v>719.7</v>
      </c>
      <c r="G40" s="239" t="s">
        <v>27</v>
      </c>
      <c r="H40" s="239">
        <f>玉美第四週明細!V15</f>
        <v>22.5</v>
      </c>
      <c r="I40" s="239" t="s">
        <v>26</v>
      </c>
      <c r="J40" s="239">
        <f>玉美第四週明細!V27</f>
        <v>721.3</v>
      </c>
      <c r="K40" s="239" t="s">
        <v>27</v>
      </c>
      <c r="L40" s="239">
        <f>玉美第四週明細!V23</f>
        <v>22.5</v>
      </c>
      <c r="M40" s="239" t="s">
        <v>26</v>
      </c>
      <c r="N40" s="239">
        <f>玉美第四週明細!V35</f>
        <v>728.1</v>
      </c>
      <c r="O40" s="239" t="s">
        <v>27</v>
      </c>
      <c r="P40" s="239">
        <f>玉美第四週明細!V31</f>
        <v>22.5</v>
      </c>
      <c r="Q40" s="257" t="s">
        <v>26</v>
      </c>
      <c r="R40" s="257">
        <f>玉美第四週明細!V43</f>
        <v>718.5</v>
      </c>
      <c r="S40" s="257" t="s">
        <v>27</v>
      </c>
      <c r="T40" s="258">
        <f>玉美第四週明細!V39</f>
        <v>22.5</v>
      </c>
    </row>
    <row r="41" spans="1:20" s="241" customFormat="1" ht="9.9499999999999993" customHeight="1" thickBot="1">
      <c r="A41" s="242" t="s">
        <v>28</v>
      </c>
      <c r="B41" s="243">
        <f>玉美第四週明細!V5</f>
        <v>101.5</v>
      </c>
      <c r="C41" s="243" t="s">
        <v>29</v>
      </c>
      <c r="D41" s="243">
        <f>玉美第四週明細!V9</f>
        <v>28.3</v>
      </c>
      <c r="E41" s="243" t="s">
        <v>28</v>
      </c>
      <c r="F41" s="243">
        <f>玉美第四週明細!V13</f>
        <v>101</v>
      </c>
      <c r="G41" s="243" t="s">
        <v>29</v>
      </c>
      <c r="H41" s="243">
        <f>玉美第四週明細!V17</f>
        <v>28.3</v>
      </c>
      <c r="I41" s="243" t="s">
        <v>28</v>
      </c>
      <c r="J41" s="243">
        <f>玉美第四週明細!V21</f>
        <v>101.5</v>
      </c>
      <c r="K41" s="243" t="s">
        <v>29</v>
      </c>
      <c r="L41" s="243">
        <f>玉美第四週明細!V25</f>
        <v>28.2</v>
      </c>
      <c r="M41" s="243" t="s">
        <v>28</v>
      </c>
      <c r="N41" s="243">
        <f>玉美第四週明細!V29</f>
        <v>103</v>
      </c>
      <c r="O41" s="243" t="s">
        <v>29</v>
      </c>
      <c r="P41" s="243">
        <f>玉美第四週明細!V33</f>
        <v>28.4</v>
      </c>
      <c r="Q41" s="259" t="s">
        <v>28</v>
      </c>
      <c r="R41" s="259">
        <f>玉美第四週明細!V37</f>
        <v>101</v>
      </c>
      <c r="S41" s="259" t="s">
        <v>29</v>
      </c>
      <c r="T41" s="260">
        <f>玉美第四週明細!V41</f>
        <v>28</v>
      </c>
    </row>
    <row r="42" spans="1:20" ht="15.95" customHeight="1">
      <c r="A42" s="341" t="s">
        <v>102</v>
      </c>
      <c r="B42" s="342"/>
      <c r="C42" s="342"/>
      <c r="D42" s="343"/>
      <c r="E42" s="344" t="s">
        <v>103</v>
      </c>
      <c r="F42" s="345"/>
      <c r="G42" s="345"/>
      <c r="H42" s="345"/>
      <c r="I42" s="344" t="s">
        <v>104</v>
      </c>
      <c r="J42" s="345"/>
      <c r="K42" s="345"/>
      <c r="L42" s="345"/>
      <c r="M42" s="344" t="s">
        <v>105</v>
      </c>
      <c r="N42" s="345"/>
      <c r="O42" s="345"/>
      <c r="P42" s="345"/>
      <c r="Q42" s="304" t="s">
        <v>106</v>
      </c>
      <c r="R42" s="305"/>
      <c r="S42" s="305"/>
      <c r="T42" s="307"/>
    </row>
    <row r="43" spans="1:20" s="262" customFormat="1" ht="15.95" customHeight="1">
      <c r="A43" s="346" t="s">
        <v>8</v>
      </c>
      <c r="B43" s="347"/>
      <c r="C43" s="347"/>
      <c r="D43" s="348"/>
      <c r="E43" s="349" t="s">
        <v>9</v>
      </c>
      <c r="F43" s="347"/>
      <c r="G43" s="347"/>
      <c r="H43" s="348"/>
      <c r="I43" s="349" t="s">
        <v>8</v>
      </c>
      <c r="J43" s="347"/>
      <c r="K43" s="347"/>
      <c r="L43" s="348"/>
      <c r="M43" s="327" t="s">
        <v>10</v>
      </c>
      <c r="N43" s="327"/>
      <c r="O43" s="327"/>
      <c r="P43" s="327"/>
      <c r="Q43" s="327" t="s">
        <v>107</v>
      </c>
      <c r="R43" s="327"/>
      <c r="S43" s="327"/>
      <c r="T43" s="328"/>
    </row>
    <row r="44" spans="1:20" s="237" customFormat="1" ht="21.95" customHeight="1">
      <c r="A44" s="329" t="s">
        <v>108</v>
      </c>
      <c r="B44" s="330"/>
      <c r="C44" s="330"/>
      <c r="D44" s="331"/>
      <c r="E44" s="332" t="s">
        <v>109</v>
      </c>
      <c r="F44" s="333"/>
      <c r="G44" s="333"/>
      <c r="H44" s="334"/>
      <c r="I44" s="335" t="s">
        <v>110</v>
      </c>
      <c r="J44" s="336"/>
      <c r="K44" s="336"/>
      <c r="L44" s="337"/>
      <c r="M44" s="338" t="s">
        <v>111</v>
      </c>
      <c r="N44" s="338"/>
      <c r="O44" s="338"/>
      <c r="P44" s="338"/>
      <c r="Q44" s="339" t="s">
        <v>112</v>
      </c>
      <c r="R44" s="339"/>
      <c r="S44" s="339"/>
      <c r="T44" s="340"/>
    </row>
    <row r="45" spans="1:20" ht="15.95" customHeight="1">
      <c r="A45" s="266" t="s">
        <v>114</v>
      </c>
      <c r="B45" s="267"/>
      <c r="C45" s="267"/>
      <c r="D45" s="268"/>
      <c r="E45" s="269" t="s">
        <v>115</v>
      </c>
      <c r="F45" s="267"/>
      <c r="G45" s="267"/>
      <c r="H45" s="268"/>
      <c r="I45" s="269" t="s">
        <v>116</v>
      </c>
      <c r="J45" s="267"/>
      <c r="K45" s="267"/>
      <c r="L45" s="268"/>
      <c r="M45" s="270" t="s">
        <v>44</v>
      </c>
      <c r="N45" s="270"/>
      <c r="O45" s="270"/>
      <c r="P45" s="270"/>
      <c r="Q45" s="270" t="s">
        <v>117</v>
      </c>
      <c r="R45" s="270"/>
      <c r="S45" s="270"/>
      <c r="T45" s="290"/>
    </row>
    <row r="46" spans="1:20" ht="15.95" customHeight="1">
      <c r="A46" s="284" t="s">
        <v>118</v>
      </c>
      <c r="B46" s="285"/>
      <c r="C46" s="285"/>
      <c r="D46" s="286"/>
      <c r="E46" s="287" t="s">
        <v>119</v>
      </c>
      <c r="F46" s="285"/>
      <c r="G46" s="285"/>
      <c r="H46" s="286"/>
      <c r="I46" s="287" t="s">
        <v>322</v>
      </c>
      <c r="J46" s="285"/>
      <c r="K46" s="285"/>
      <c r="L46" s="286"/>
      <c r="M46" s="288" t="s">
        <v>120</v>
      </c>
      <c r="N46" s="288"/>
      <c r="O46" s="288"/>
      <c r="P46" s="288"/>
      <c r="Q46" s="288" t="s">
        <v>121</v>
      </c>
      <c r="R46" s="288"/>
      <c r="S46" s="288"/>
      <c r="T46" s="289"/>
    </row>
    <row r="47" spans="1:20" ht="15.95" customHeight="1">
      <c r="A47" s="274" t="s">
        <v>20</v>
      </c>
      <c r="B47" s="275"/>
      <c r="C47" s="275"/>
      <c r="D47" s="276"/>
      <c r="E47" s="277" t="s">
        <v>20</v>
      </c>
      <c r="F47" s="275"/>
      <c r="G47" s="275"/>
      <c r="H47" s="276"/>
      <c r="I47" s="277" t="s">
        <v>20</v>
      </c>
      <c r="J47" s="275"/>
      <c r="K47" s="275"/>
      <c r="L47" s="276"/>
      <c r="M47" s="278" t="s">
        <v>20</v>
      </c>
      <c r="N47" s="278"/>
      <c r="O47" s="278"/>
      <c r="P47" s="278"/>
      <c r="Q47" s="278" t="s">
        <v>122</v>
      </c>
      <c r="R47" s="278"/>
      <c r="S47" s="278"/>
      <c r="T47" s="279"/>
    </row>
    <row r="48" spans="1:20" ht="15" customHeight="1">
      <c r="A48" s="274"/>
      <c r="B48" s="275"/>
      <c r="C48" s="275"/>
      <c r="D48" s="276"/>
      <c r="E48" s="277" t="s">
        <v>332</v>
      </c>
      <c r="F48" s="275"/>
      <c r="G48" s="275"/>
      <c r="H48" s="276"/>
      <c r="I48" s="277"/>
      <c r="J48" s="275"/>
      <c r="K48" s="275"/>
      <c r="L48" s="276"/>
      <c r="M48" s="277"/>
      <c r="N48" s="275"/>
      <c r="O48" s="275"/>
      <c r="P48" s="276"/>
      <c r="Q48" s="277"/>
      <c r="R48" s="275"/>
      <c r="S48" s="275"/>
      <c r="T48" s="326"/>
    </row>
    <row r="49" spans="1:20" ht="15.95" customHeight="1">
      <c r="A49" s="280" t="s">
        <v>123</v>
      </c>
      <c r="B49" s="281"/>
      <c r="C49" s="281"/>
      <c r="D49" s="282"/>
      <c r="E49" s="283" t="s">
        <v>124</v>
      </c>
      <c r="F49" s="281"/>
      <c r="G49" s="281"/>
      <c r="H49" s="282"/>
      <c r="I49" s="283" t="s">
        <v>125</v>
      </c>
      <c r="J49" s="281"/>
      <c r="K49" s="281"/>
      <c r="L49" s="282"/>
      <c r="M49" s="271" t="s">
        <v>126</v>
      </c>
      <c r="N49" s="271"/>
      <c r="O49" s="271"/>
      <c r="P49" s="271"/>
      <c r="Q49" s="271" t="s">
        <v>127</v>
      </c>
      <c r="R49" s="271"/>
      <c r="S49" s="271"/>
      <c r="T49" s="272"/>
    </row>
    <row r="50" spans="1:20" s="241" customFormat="1" ht="9.9499999999999993" customHeight="1">
      <c r="A50" s="238" t="s">
        <v>26</v>
      </c>
      <c r="B50" s="239">
        <f>玉美第五週明細!V11</f>
        <v>716.9</v>
      </c>
      <c r="C50" s="239" t="s">
        <v>27</v>
      </c>
      <c r="D50" s="239">
        <f>玉美第五週明細!V7</f>
        <v>22.5</v>
      </c>
      <c r="E50" s="239" t="s">
        <v>26</v>
      </c>
      <c r="F50" s="239">
        <f>玉美第五週明細!V19</f>
        <v>716.9</v>
      </c>
      <c r="G50" s="239" t="s">
        <v>27</v>
      </c>
      <c r="H50" s="239">
        <f>玉美第五週明細!V15</f>
        <v>22.5</v>
      </c>
      <c r="I50" s="239" t="s">
        <v>26</v>
      </c>
      <c r="J50" s="239">
        <f>玉美第五週明細!V27</f>
        <v>716.9</v>
      </c>
      <c r="K50" s="239" t="s">
        <v>27</v>
      </c>
      <c r="L50" s="239">
        <f>玉美第五週明細!V23</f>
        <v>22.5</v>
      </c>
      <c r="M50" s="239" t="s">
        <v>26</v>
      </c>
      <c r="N50" s="239">
        <f>玉美第五週明細!V35</f>
        <v>716.9</v>
      </c>
      <c r="O50" s="239" t="s">
        <v>27</v>
      </c>
      <c r="P50" s="239">
        <f>玉美第五週明細!V31</f>
        <v>22.5</v>
      </c>
      <c r="Q50" s="239" t="s">
        <v>26</v>
      </c>
      <c r="R50" s="239">
        <f>玉美第五週明細!V43</f>
        <v>0</v>
      </c>
      <c r="S50" s="239" t="s">
        <v>27</v>
      </c>
      <c r="T50" s="240">
        <f>玉美第五週明細!V39</f>
        <v>0</v>
      </c>
    </row>
    <row r="51" spans="1:20" s="241" customFormat="1" ht="9.9499999999999993" customHeight="1" thickBot="1">
      <c r="A51" s="242" t="s">
        <v>28</v>
      </c>
      <c r="B51" s="243">
        <f>玉美第五週明細!V5</f>
        <v>100.5</v>
      </c>
      <c r="C51" s="243" t="s">
        <v>29</v>
      </c>
      <c r="D51" s="243">
        <f>玉美第五週明細!V9</f>
        <v>28.1</v>
      </c>
      <c r="E51" s="243" t="s">
        <v>28</v>
      </c>
      <c r="F51" s="243">
        <f>玉美第五週明細!V13</f>
        <v>100.5</v>
      </c>
      <c r="G51" s="243" t="s">
        <v>29</v>
      </c>
      <c r="H51" s="243">
        <f>玉美第五週明細!V17</f>
        <v>28.1</v>
      </c>
      <c r="I51" s="243" t="s">
        <v>28</v>
      </c>
      <c r="J51" s="243">
        <f>玉美第五週明細!V21</f>
        <v>100.5</v>
      </c>
      <c r="K51" s="243" t="s">
        <v>29</v>
      </c>
      <c r="L51" s="243">
        <f>玉美第五週明細!V25</f>
        <v>28.1</v>
      </c>
      <c r="M51" s="243" t="s">
        <v>28</v>
      </c>
      <c r="N51" s="243">
        <f>玉美第五週明細!V29</f>
        <v>100.5</v>
      </c>
      <c r="O51" s="243" t="s">
        <v>29</v>
      </c>
      <c r="P51" s="243">
        <f>玉美第五週明細!V33</f>
        <v>28.1</v>
      </c>
      <c r="Q51" s="243" t="s">
        <v>28</v>
      </c>
      <c r="R51" s="243">
        <f>玉美第五週明細!V37</f>
        <v>0</v>
      </c>
      <c r="S51" s="243" t="s">
        <v>29</v>
      </c>
      <c r="T51" s="244">
        <f>玉美第五週明細!V41</f>
        <v>0</v>
      </c>
    </row>
    <row r="55" spans="1:20">
      <c r="K55"/>
    </row>
    <row r="56" spans="1:20">
      <c r="I56"/>
    </row>
    <row r="58" spans="1:20">
      <c r="J58"/>
      <c r="K58"/>
    </row>
    <row r="59" spans="1:20">
      <c r="G59"/>
    </row>
    <row r="60" spans="1:20">
      <c r="K60"/>
    </row>
    <row r="67" spans="11:11">
      <c r="K67"/>
    </row>
  </sheetData>
  <mergeCells count="200"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A3:D3"/>
    <mergeCell ref="E3:H3"/>
    <mergeCell ref="I3:L3"/>
    <mergeCell ref="M3:P3"/>
    <mergeCell ref="Q6:T6"/>
    <mergeCell ref="A7:D7"/>
    <mergeCell ref="E7:H7"/>
    <mergeCell ref="I7:L7"/>
    <mergeCell ref="M7:P7"/>
    <mergeCell ref="Q7:T7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12:D12"/>
    <mergeCell ref="E12:H12"/>
    <mergeCell ref="I12:L12"/>
    <mergeCell ref="M12:P12"/>
    <mergeCell ref="Q12:T12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Q14:T14"/>
    <mergeCell ref="A15:D15"/>
    <mergeCell ref="E15:H15"/>
    <mergeCell ref="I15:L15"/>
    <mergeCell ref="M15:P15"/>
    <mergeCell ref="Q15:T15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22:D22"/>
    <mergeCell ref="E22:H22"/>
    <mergeCell ref="I22:L22"/>
    <mergeCell ref="M22:P22"/>
    <mergeCell ref="Q22:T22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Q24:T24"/>
    <mergeCell ref="A25:D25"/>
    <mergeCell ref="E25:H25"/>
    <mergeCell ref="I25:L25"/>
    <mergeCell ref="M25:P25"/>
    <mergeCell ref="Q25:T25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Q29:T29"/>
    <mergeCell ref="M33:P33"/>
    <mergeCell ref="Q33:T33"/>
    <mergeCell ref="A34:D34"/>
    <mergeCell ref="E34:H34"/>
    <mergeCell ref="I34:L34"/>
    <mergeCell ref="M34:P34"/>
    <mergeCell ref="Q34:T34"/>
    <mergeCell ref="A32:D32"/>
    <mergeCell ref="E32:H32"/>
    <mergeCell ref="I32:L32"/>
    <mergeCell ref="M32:P32"/>
    <mergeCell ref="Q32:T32"/>
    <mergeCell ref="A33:D33"/>
    <mergeCell ref="E33:H33"/>
    <mergeCell ref="I33:L33"/>
    <mergeCell ref="A37:D37"/>
    <mergeCell ref="E37:H37"/>
    <mergeCell ref="I37:L37"/>
    <mergeCell ref="M37:P37"/>
    <mergeCell ref="Q37:T37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A45:D45"/>
    <mergeCell ref="E45:H45"/>
    <mergeCell ref="I45:L45"/>
    <mergeCell ref="M45:P45"/>
    <mergeCell ref="Q45:T45"/>
    <mergeCell ref="Q43:T43"/>
    <mergeCell ref="A44:D44"/>
    <mergeCell ref="E44:H44"/>
    <mergeCell ref="I44:L44"/>
    <mergeCell ref="M44:P44"/>
    <mergeCell ref="Q44:T44"/>
    <mergeCell ref="A46:D46"/>
    <mergeCell ref="E46:H46"/>
    <mergeCell ref="I46:L46"/>
    <mergeCell ref="M46:P46"/>
    <mergeCell ref="Q46:T46"/>
    <mergeCell ref="A47:D47"/>
    <mergeCell ref="E47:H47"/>
    <mergeCell ref="I47:L47"/>
    <mergeCell ref="M47:P47"/>
    <mergeCell ref="A49:D49"/>
    <mergeCell ref="E49:H49"/>
    <mergeCell ref="I49:L49"/>
    <mergeCell ref="M49:P49"/>
    <mergeCell ref="Q49:T49"/>
    <mergeCell ref="Q47:T47"/>
    <mergeCell ref="A48:D48"/>
    <mergeCell ref="E48:H48"/>
    <mergeCell ref="I48:L48"/>
    <mergeCell ref="M48:P48"/>
    <mergeCell ref="Q48:T48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U3" sqref="U3"/>
    </sheetView>
  </sheetViews>
  <sheetFormatPr defaultRowHeight="20.25"/>
  <cols>
    <col min="1" max="1" width="6.42578125" style="11" customWidth="1"/>
    <col min="2" max="2" width="0" style="7" hidden="1" customWidth="1"/>
    <col min="3" max="3" width="12.7109375" style="7" customWidth="1"/>
    <col min="4" max="4" width="5.28515625" style="131" customWidth="1"/>
    <col min="5" max="5" width="5.28515625" style="7" customWidth="1"/>
    <col min="6" max="6" width="14.42578125" style="7" customWidth="1"/>
    <col min="7" max="7" width="5.28515625" style="131" customWidth="1"/>
    <col min="8" max="8" width="5.28515625" style="7" customWidth="1"/>
    <col min="9" max="9" width="12.7109375" style="7" customWidth="1"/>
    <col min="10" max="10" width="5.28515625" style="131" customWidth="1"/>
    <col min="11" max="11" width="5.28515625" style="7" customWidth="1"/>
    <col min="12" max="12" width="12.7109375" style="7" customWidth="1"/>
    <col min="13" max="13" width="5.28515625" style="131" customWidth="1"/>
    <col min="14" max="14" width="5.28515625" style="7" customWidth="1"/>
    <col min="15" max="15" width="12.7109375" style="7" customWidth="1"/>
    <col min="16" max="16" width="5.28515625" style="131" customWidth="1"/>
    <col min="17" max="17" width="5.28515625" style="7" customWidth="1"/>
    <col min="18" max="18" width="12.7109375" style="7" customWidth="1"/>
    <col min="19" max="19" width="5.28515625" style="131" customWidth="1"/>
    <col min="20" max="20" width="5.28515625" style="7" customWidth="1"/>
    <col min="21" max="21" width="6.42578125" style="7" customWidth="1"/>
    <col min="22" max="22" width="14.42578125" style="135" customWidth="1"/>
    <col min="23" max="23" width="14.42578125" style="136" customWidth="1"/>
    <col min="24" max="24" width="6.42578125" style="137" customWidth="1"/>
    <col min="25" max="25" width="7.5703125" style="7" hidden="1" customWidth="1"/>
    <col min="26" max="26" width="6.85546875" style="7" hidden="1" customWidth="1"/>
    <col min="27" max="27" width="6.28515625" style="11" hidden="1" customWidth="1"/>
    <col min="28" max="28" width="8.85546875" style="7" hidden="1" customWidth="1"/>
    <col min="29" max="29" width="9.140625" style="7" hidden="1" customWidth="1"/>
    <col min="30" max="30" width="9" style="7" hidden="1" customWidth="1"/>
    <col min="31" max="31" width="8.5703125" style="7" hidden="1" customWidth="1"/>
    <col min="32" max="16384" width="9.140625" style="7"/>
  </cols>
  <sheetData>
    <row r="1" spans="1:37" s="2" customFormat="1" ht="21.95" customHeight="1">
      <c r="A1" s="449" t="s">
        <v>128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1"/>
      <c r="AA1" s="3"/>
    </row>
    <row r="2" spans="1:37" ht="20.100000000000001" customHeight="1" thickBot="1">
      <c r="A2" s="4" t="s">
        <v>129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8"/>
      <c r="W2" s="9"/>
      <c r="X2" s="10"/>
      <c r="Y2" s="8"/>
    </row>
    <row r="3" spans="1:37" ht="20.100000000000001" customHeight="1">
      <c r="A3" s="12" t="s">
        <v>130</v>
      </c>
      <c r="B3" s="13" t="s">
        <v>131</v>
      </c>
      <c r="C3" s="14" t="s">
        <v>132</v>
      </c>
      <c r="D3" s="15" t="s">
        <v>133</v>
      </c>
      <c r="E3" s="15" t="s">
        <v>134</v>
      </c>
      <c r="F3" s="14" t="s">
        <v>135</v>
      </c>
      <c r="G3" s="15" t="s">
        <v>133</v>
      </c>
      <c r="H3" s="15" t="s">
        <v>134</v>
      </c>
      <c r="I3" s="14" t="s">
        <v>136</v>
      </c>
      <c r="J3" s="15" t="s">
        <v>133</v>
      </c>
      <c r="K3" s="15" t="s">
        <v>134</v>
      </c>
      <c r="L3" s="14" t="s">
        <v>136</v>
      </c>
      <c r="M3" s="15" t="s">
        <v>133</v>
      </c>
      <c r="N3" s="15" t="s">
        <v>134</v>
      </c>
      <c r="O3" s="14" t="s">
        <v>136</v>
      </c>
      <c r="P3" s="15" t="s">
        <v>133</v>
      </c>
      <c r="Q3" s="15" t="s">
        <v>134</v>
      </c>
      <c r="R3" s="16" t="s">
        <v>137</v>
      </c>
      <c r="S3" s="15" t="s">
        <v>133</v>
      </c>
      <c r="T3" s="15" t="s">
        <v>134</v>
      </c>
      <c r="U3" s="17" t="s">
        <v>333</v>
      </c>
      <c r="V3" s="18" t="s">
        <v>138</v>
      </c>
      <c r="W3" s="19" t="s">
        <v>139</v>
      </c>
      <c r="X3" s="20" t="s">
        <v>140</v>
      </c>
      <c r="Y3" s="11"/>
      <c r="Z3" s="11"/>
      <c r="AG3" s="11"/>
    </row>
    <row r="4" spans="1:37" ht="17.100000000000001" customHeight="1">
      <c r="A4" s="21">
        <v>11</v>
      </c>
      <c r="B4" s="439"/>
      <c r="C4" s="22">
        <f>玉美彰化菜單ok!A3</f>
        <v>0</v>
      </c>
      <c r="D4" s="23"/>
      <c r="E4" s="24"/>
      <c r="F4" s="22">
        <f>玉美彰化菜單ok!A4</f>
        <v>0</v>
      </c>
      <c r="G4" s="25"/>
      <c r="H4" s="24"/>
      <c r="I4" s="22">
        <f>玉美彰化菜單ok!A5</f>
        <v>0</v>
      </c>
      <c r="J4" s="25"/>
      <c r="K4" s="24"/>
      <c r="L4" s="22">
        <f>玉美彰化菜單ok!A6</f>
        <v>0</v>
      </c>
      <c r="M4" s="25"/>
      <c r="N4" s="24"/>
      <c r="O4" s="22">
        <f>玉美彰化菜單ok!A7</f>
        <v>0</v>
      </c>
      <c r="P4" s="23"/>
      <c r="Q4" s="24"/>
      <c r="R4" s="22">
        <f>玉美彰化菜單ok!A9</f>
        <v>0</v>
      </c>
      <c r="S4" s="23"/>
      <c r="T4" s="24"/>
      <c r="U4" s="447"/>
      <c r="V4" s="26" t="s">
        <v>141</v>
      </c>
      <c r="W4" s="27" t="s">
        <v>142</v>
      </c>
      <c r="X4" s="28"/>
      <c r="AB4" s="7" t="s">
        <v>143</v>
      </c>
      <c r="AC4" s="7" t="s">
        <v>144</v>
      </c>
      <c r="AD4" s="7" t="s">
        <v>145</v>
      </c>
      <c r="AE4" s="7" t="s">
        <v>146</v>
      </c>
      <c r="AG4" s="11"/>
    </row>
    <row r="5" spans="1:37" ht="17.100000000000001" customHeight="1">
      <c r="A5" s="29" t="s">
        <v>147</v>
      </c>
      <c r="B5" s="439"/>
      <c r="C5" s="30"/>
      <c r="D5" s="31"/>
      <c r="E5" s="32"/>
      <c r="F5" s="33"/>
      <c r="G5" s="34"/>
      <c r="H5" s="35"/>
      <c r="I5" s="36"/>
      <c r="J5" s="33"/>
      <c r="K5" s="37"/>
      <c r="L5" s="36"/>
      <c r="M5" s="38"/>
      <c r="N5" s="32"/>
      <c r="O5" s="39"/>
      <c r="P5" s="40"/>
      <c r="Q5" s="35"/>
      <c r="R5" s="36"/>
      <c r="S5" s="38"/>
      <c r="T5" s="37"/>
      <c r="U5" s="441"/>
      <c r="V5" s="41"/>
      <c r="W5" s="42" t="s">
        <v>148</v>
      </c>
      <c r="X5" s="43"/>
      <c r="Y5" s="8"/>
      <c r="Z5" s="11" t="s">
        <v>149</v>
      </c>
      <c r="AA5" s="11">
        <v>5.4</v>
      </c>
      <c r="AB5" s="11">
        <f>AA5*2</f>
        <v>10.8</v>
      </c>
      <c r="AC5" s="11"/>
      <c r="AD5" s="11">
        <f>AA5*15</f>
        <v>81</v>
      </c>
      <c r="AE5" s="11">
        <f>AB5*4+AD5*4</f>
        <v>367.2</v>
      </c>
      <c r="AF5" s="11"/>
      <c r="AG5" s="11"/>
      <c r="AH5" s="11"/>
      <c r="AI5" s="11"/>
      <c r="AJ5" s="11"/>
      <c r="AK5" s="11"/>
    </row>
    <row r="6" spans="1:37" ht="17.100000000000001" customHeight="1">
      <c r="A6" s="29">
        <v>30</v>
      </c>
      <c r="B6" s="439"/>
      <c r="C6" s="44"/>
      <c r="D6" s="45"/>
      <c r="E6" s="46"/>
      <c r="F6" s="47"/>
      <c r="G6" s="48"/>
      <c r="H6" s="49"/>
      <c r="I6" s="50"/>
      <c r="J6" s="48"/>
      <c r="K6" s="51"/>
      <c r="L6" s="50"/>
      <c r="M6" s="52"/>
      <c r="N6" s="46"/>
      <c r="O6" s="53"/>
      <c r="P6" s="53"/>
      <c r="Q6" s="53"/>
      <c r="R6" s="52"/>
      <c r="S6" s="52"/>
      <c r="T6" s="51"/>
      <c r="U6" s="441"/>
      <c r="V6" s="54" t="s">
        <v>150</v>
      </c>
      <c r="W6" s="55" t="s">
        <v>151</v>
      </c>
      <c r="X6" s="43"/>
      <c r="Z6" s="56" t="s">
        <v>152</v>
      </c>
      <c r="AA6" s="11">
        <v>2</v>
      </c>
      <c r="AB6" s="57">
        <f>AA6*7</f>
        <v>14</v>
      </c>
      <c r="AC6" s="11">
        <f>AA6*5</f>
        <v>10</v>
      </c>
      <c r="AD6" s="11" t="s">
        <v>153</v>
      </c>
      <c r="AE6" s="58">
        <f>AB6*4+AC6*9</f>
        <v>146</v>
      </c>
      <c r="AF6" s="56"/>
      <c r="AG6" s="11"/>
      <c r="AH6" s="57"/>
      <c r="AI6" s="11"/>
      <c r="AJ6" s="11"/>
      <c r="AK6" s="58"/>
    </row>
    <row r="7" spans="1:37" ht="17.100000000000001" customHeight="1">
      <c r="A7" s="29" t="s">
        <v>154</v>
      </c>
      <c r="B7" s="439"/>
      <c r="C7" s="53"/>
      <c r="D7" s="53"/>
      <c r="E7" s="53"/>
      <c r="F7" s="47"/>
      <c r="G7" s="48"/>
      <c r="H7" s="49"/>
      <c r="I7" s="50"/>
      <c r="J7" s="48"/>
      <c r="K7" s="51"/>
      <c r="L7" s="52"/>
      <c r="M7" s="52"/>
      <c r="N7" s="46"/>
      <c r="O7" s="53"/>
      <c r="P7" s="59"/>
      <c r="Q7" s="53"/>
      <c r="R7" s="50"/>
      <c r="S7" s="52"/>
      <c r="T7" s="51"/>
      <c r="U7" s="441"/>
      <c r="V7" s="41"/>
      <c r="W7" s="55" t="s">
        <v>155</v>
      </c>
      <c r="X7" s="43"/>
      <c r="Y7" s="8"/>
      <c r="Z7" s="7" t="s">
        <v>156</v>
      </c>
      <c r="AA7" s="11">
        <v>1.7</v>
      </c>
      <c r="AB7" s="11">
        <f>AA7*1</f>
        <v>1.7</v>
      </c>
      <c r="AC7" s="11" t="s">
        <v>153</v>
      </c>
      <c r="AD7" s="11">
        <f>AA7*5</f>
        <v>8.5</v>
      </c>
      <c r="AE7" s="11">
        <f>AB7*4+AD7*4</f>
        <v>40.799999999999997</v>
      </c>
      <c r="AG7" s="11"/>
      <c r="AH7" s="11"/>
      <c r="AI7" s="11"/>
      <c r="AJ7" s="11"/>
      <c r="AK7" s="11"/>
    </row>
    <row r="8" spans="1:37" ht="17.100000000000001" customHeight="1">
      <c r="A8" s="443" t="s">
        <v>157</v>
      </c>
      <c r="B8" s="439"/>
      <c r="C8" s="53"/>
      <c r="D8" s="53"/>
      <c r="E8" s="53"/>
      <c r="F8" s="47"/>
      <c r="G8" s="48"/>
      <c r="H8" s="49"/>
      <c r="I8" s="52"/>
      <c r="J8" s="48"/>
      <c r="K8" s="49"/>
      <c r="L8" s="52"/>
      <c r="M8" s="52"/>
      <c r="N8" s="46"/>
      <c r="O8" s="53"/>
      <c r="P8" s="59"/>
      <c r="Q8" s="53"/>
      <c r="R8" s="60"/>
      <c r="S8" s="59"/>
      <c r="T8" s="51"/>
      <c r="U8" s="441"/>
      <c r="V8" s="54" t="s">
        <v>158</v>
      </c>
      <c r="W8" s="55" t="s">
        <v>159</v>
      </c>
      <c r="X8" s="43"/>
      <c r="Z8" s="7" t="s">
        <v>160</v>
      </c>
      <c r="AA8" s="11">
        <v>2.5</v>
      </c>
      <c r="AB8" s="11"/>
      <c r="AC8" s="11">
        <f>AA8*5</f>
        <v>12.5</v>
      </c>
      <c r="AD8" s="11" t="s">
        <v>153</v>
      </c>
      <c r="AE8" s="11">
        <f>AC8*9</f>
        <v>112.5</v>
      </c>
      <c r="AG8" s="11"/>
      <c r="AH8" s="11"/>
      <c r="AI8" s="11"/>
      <c r="AJ8" s="11"/>
      <c r="AK8" s="11"/>
    </row>
    <row r="9" spans="1:37" ht="17.100000000000001" customHeight="1">
      <c r="A9" s="444"/>
      <c r="B9" s="439"/>
      <c r="C9" s="61"/>
      <c r="D9" s="61"/>
      <c r="E9" s="61"/>
      <c r="F9" s="48"/>
      <c r="G9" s="48"/>
      <c r="H9" s="62"/>
      <c r="I9" s="47"/>
      <c r="J9" s="48"/>
      <c r="K9" s="62"/>
      <c r="L9" s="48"/>
      <c r="M9" s="48"/>
      <c r="N9" s="63"/>
      <c r="O9" s="61"/>
      <c r="P9" s="64"/>
      <c r="Q9" s="61"/>
      <c r="R9" s="60"/>
      <c r="S9" s="64"/>
      <c r="T9" s="51"/>
      <c r="U9" s="441"/>
      <c r="V9" s="41"/>
      <c r="W9" s="65" t="s">
        <v>161</v>
      </c>
      <c r="X9" s="66"/>
      <c r="Y9" s="8"/>
      <c r="Z9" s="7" t="s">
        <v>162</v>
      </c>
      <c r="AD9" s="7">
        <f>AA9*15</f>
        <v>0</v>
      </c>
      <c r="AG9" s="11"/>
    </row>
    <row r="10" spans="1:37" ht="17.100000000000001" customHeight="1">
      <c r="A10" s="67" t="s">
        <v>163</v>
      </c>
      <c r="B10" s="68"/>
      <c r="C10" s="53"/>
      <c r="D10" s="59"/>
      <c r="E10" s="53"/>
      <c r="F10" s="53"/>
      <c r="G10" s="59"/>
      <c r="H10" s="53"/>
      <c r="I10" s="53"/>
      <c r="J10" s="59"/>
      <c r="K10" s="53"/>
      <c r="L10" s="53"/>
      <c r="M10" s="59"/>
      <c r="N10" s="53"/>
      <c r="O10" s="53"/>
      <c r="P10" s="59"/>
      <c r="Q10" s="53"/>
      <c r="R10" s="53"/>
      <c r="S10" s="59"/>
      <c r="T10" s="51"/>
      <c r="U10" s="441"/>
      <c r="V10" s="54" t="s">
        <v>164</v>
      </c>
      <c r="W10" s="69"/>
      <c r="X10" s="43"/>
      <c r="AB10" s="7">
        <f>SUM(AB5:AB9)</f>
        <v>26.5</v>
      </c>
      <c r="AC10" s="7">
        <f>SUM(AC5:AC9)</f>
        <v>22.5</v>
      </c>
      <c r="AD10" s="7">
        <f>SUM(AD5:AD9)</f>
        <v>89.5</v>
      </c>
      <c r="AE10" s="7">
        <f>AB10*4+AC10*9+AD10*4</f>
        <v>666.5</v>
      </c>
      <c r="AG10" s="11"/>
    </row>
    <row r="11" spans="1:37" ht="17.100000000000001" customHeight="1">
      <c r="A11" s="70"/>
      <c r="B11" s="71"/>
      <c r="C11" s="72"/>
      <c r="D11" s="72"/>
      <c r="E11" s="73"/>
      <c r="F11" s="73"/>
      <c r="G11" s="72"/>
      <c r="H11" s="73"/>
      <c r="I11" s="73"/>
      <c r="J11" s="72"/>
      <c r="K11" s="73"/>
      <c r="L11" s="73"/>
      <c r="M11" s="72"/>
      <c r="N11" s="73"/>
      <c r="O11" s="73"/>
      <c r="P11" s="72"/>
      <c r="Q11" s="73"/>
      <c r="R11" s="73"/>
      <c r="S11" s="72"/>
      <c r="T11" s="73"/>
      <c r="U11" s="448"/>
      <c r="V11" s="74"/>
      <c r="W11" s="75"/>
      <c r="X11" s="76"/>
      <c r="Y11" s="8"/>
      <c r="AB11" s="77">
        <f>AB10*4/AE10</f>
        <v>0.15903975993998501</v>
      </c>
      <c r="AC11" s="77">
        <f>AC10*9/AE10</f>
        <v>0.30382595648912231</v>
      </c>
      <c r="AD11" s="77">
        <f>AD10*4/AE10</f>
        <v>0.53713428357089277</v>
      </c>
    </row>
    <row r="12" spans="1:37" ht="20.100000000000001" customHeight="1">
      <c r="A12" s="21">
        <v>12</v>
      </c>
      <c r="B12" s="439"/>
      <c r="C12" s="78" t="str">
        <f>玉美彰化菜單ok!E3</f>
        <v>小米飯</v>
      </c>
      <c r="D12" s="79" t="s">
        <v>165</v>
      </c>
      <c r="E12" s="80"/>
      <c r="F12" s="78" t="str">
        <f>玉美彰化菜單ok!E4</f>
        <v>鐵路豬排</v>
      </c>
      <c r="G12" s="81" t="s">
        <v>166</v>
      </c>
      <c r="H12" s="80"/>
      <c r="I12" s="78" t="str">
        <f>玉美彰化菜單ok!E5</f>
        <v>五味鮮菇(豆)</v>
      </c>
      <c r="J12" s="81" t="s">
        <v>167</v>
      </c>
      <c r="K12" s="80"/>
      <c r="L12" s="78" t="str">
        <f>玉美彰化菜單ok!E6</f>
        <v>培根洋芋(加)</v>
      </c>
      <c r="M12" s="81" t="s">
        <v>167</v>
      </c>
      <c r="N12" s="80"/>
      <c r="O12" s="78" t="str">
        <f>玉美彰化菜單ok!E7</f>
        <v>深色蔬菜</v>
      </c>
      <c r="P12" s="79" t="s">
        <v>168</v>
      </c>
      <c r="Q12" s="80"/>
      <c r="R12" s="78" t="str">
        <f>玉美彰化菜單ok!E9</f>
        <v>味噌蔬菜湯</v>
      </c>
      <c r="S12" s="79" t="s">
        <v>167</v>
      </c>
      <c r="T12" s="82"/>
      <c r="U12" s="447" t="str">
        <f>玉美彰化菜單ok!E8</f>
        <v>鮮枝卷</v>
      </c>
      <c r="V12" s="26" t="s">
        <v>28</v>
      </c>
      <c r="W12" s="27" t="s">
        <v>142</v>
      </c>
      <c r="X12" s="28">
        <v>6.2</v>
      </c>
      <c r="AB12" s="7" t="s">
        <v>143</v>
      </c>
      <c r="AC12" s="7" t="s">
        <v>144</v>
      </c>
      <c r="AD12" s="7" t="s">
        <v>145</v>
      </c>
      <c r="AE12" s="7" t="s">
        <v>146</v>
      </c>
      <c r="AG12" s="11"/>
    </row>
    <row r="13" spans="1:37" ht="17.100000000000001" customHeight="1">
      <c r="A13" s="29" t="s">
        <v>147</v>
      </c>
      <c r="B13" s="439"/>
      <c r="C13" s="30" t="s">
        <v>169</v>
      </c>
      <c r="D13" s="31"/>
      <c r="E13" s="32">
        <v>80</v>
      </c>
      <c r="F13" s="36" t="s">
        <v>170</v>
      </c>
      <c r="G13" s="38"/>
      <c r="H13" s="83">
        <v>50</v>
      </c>
      <c r="I13" s="36" t="s">
        <v>171</v>
      </c>
      <c r="J13" s="38"/>
      <c r="K13" s="32">
        <v>30</v>
      </c>
      <c r="L13" s="36" t="s">
        <v>172</v>
      </c>
      <c r="M13" s="38"/>
      <c r="N13" s="32">
        <v>60</v>
      </c>
      <c r="O13" s="39" t="s">
        <v>173</v>
      </c>
      <c r="P13" s="40"/>
      <c r="Q13" s="35">
        <v>100</v>
      </c>
      <c r="R13" s="36" t="s">
        <v>174</v>
      </c>
      <c r="S13" s="38"/>
      <c r="T13" s="32">
        <v>20</v>
      </c>
      <c r="U13" s="441"/>
      <c r="V13" s="41">
        <v>102.5</v>
      </c>
      <c r="W13" s="42" t="s">
        <v>148</v>
      </c>
      <c r="X13" s="43">
        <v>2</v>
      </c>
      <c r="Y13" s="8"/>
      <c r="Z13" s="11" t="s">
        <v>149</v>
      </c>
      <c r="AA13" s="11">
        <v>6.2</v>
      </c>
      <c r="AB13" s="11">
        <f>AA13*2</f>
        <v>12.4</v>
      </c>
      <c r="AC13" s="11"/>
      <c r="AD13" s="11">
        <f>AA13*15</f>
        <v>93</v>
      </c>
      <c r="AE13" s="11">
        <f>AB13*4+AD13*4</f>
        <v>421.6</v>
      </c>
      <c r="AF13" s="11"/>
      <c r="AG13" s="11"/>
      <c r="AH13" s="11"/>
      <c r="AI13" s="11"/>
      <c r="AJ13" s="11"/>
      <c r="AK13" s="11"/>
    </row>
    <row r="14" spans="1:37" ht="17.100000000000001" customHeight="1">
      <c r="A14" s="29">
        <v>1</v>
      </c>
      <c r="B14" s="439"/>
      <c r="C14" s="44" t="s">
        <v>7</v>
      </c>
      <c r="D14" s="45"/>
      <c r="E14" s="46">
        <v>40</v>
      </c>
      <c r="F14" s="50" t="s">
        <v>175</v>
      </c>
      <c r="G14" s="52"/>
      <c r="H14" s="84">
        <v>5</v>
      </c>
      <c r="I14" s="85" t="s">
        <v>176</v>
      </c>
      <c r="J14" s="52"/>
      <c r="K14" s="46">
        <v>20</v>
      </c>
      <c r="L14" s="50" t="s">
        <v>177</v>
      </c>
      <c r="M14" s="52"/>
      <c r="N14" s="46">
        <v>10</v>
      </c>
      <c r="O14" s="53"/>
      <c r="P14" s="53"/>
      <c r="Q14" s="53"/>
      <c r="R14" s="85" t="s">
        <v>175</v>
      </c>
      <c r="S14" s="52"/>
      <c r="T14" s="46">
        <v>5</v>
      </c>
      <c r="U14" s="441"/>
      <c r="V14" s="54" t="s">
        <v>27</v>
      </c>
      <c r="W14" s="55" t="s">
        <v>151</v>
      </c>
      <c r="X14" s="43">
        <v>1.9</v>
      </c>
      <c r="Z14" s="56" t="s">
        <v>152</v>
      </c>
      <c r="AA14" s="11">
        <v>2</v>
      </c>
      <c r="AB14" s="57">
        <f>AA14*7</f>
        <v>14</v>
      </c>
      <c r="AC14" s="11">
        <f>AA14*5</f>
        <v>10</v>
      </c>
      <c r="AD14" s="11" t="s">
        <v>153</v>
      </c>
      <c r="AE14" s="58">
        <f>AB14*4+AC14*9</f>
        <v>146</v>
      </c>
      <c r="AF14" s="56"/>
      <c r="AG14" s="11"/>
      <c r="AH14" s="57"/>
      <c r="AI14" s="11"/>
      <c r="AJ14" s="11"/>
      <c r="AK14" s="58"/>
    </row>
    <row r="15" spans="1:37" ht="17.100000000000001" customHeight="1">
      <c r="A15" s="29" t="s">
        <v>154</v>
      </c>
      <c r="B15" s="439"/>
      <c r="C15" s="47"/>
      <c r="D15" s="48"/>
      <c r="E15" s="86"/>
      <c r="F15" s="47"/>
      <c r="G15" s="48"/>
      <c r="H15" s="84"/>
      <c r="I15" s="85" t="s">
        <v>178</v>
      </c>
      <c r="J15" s="85" t="s">
        <v>179</v>
      </c>
      <c r="K15" s="46">
        <v>18</v>
      </c>
      <c r="L15" s="85" t="s">
        <v>180</v>
      </c>
      <c r="M15" s="50" t="s">
        <v>181</v>
      </c>
      <c r="N15" s="46">
        <v>5</v>
      </c>
      <c r="O15" s="53"/>
      <c r="P15" s="59"/>
      <c r="Q15" s="53"/>
      <c r="R15" s="47" t="s">
        <v>182</v>
      </c>
      <c r="S15" s="48"/>
      <c r="T15" s="46">
        <v>5</v>
      </c>
      <c r="U15" s="441"/>
      <c r="V15" s="41">
        <v>22.5</v>
      </c>
      <c r="W15" s="55" t="s">
        <v>155</v>
      </c>
      <c r="X15" s="43">
        <v>2.5</v>
      </c>
      <c r="Y15" s="8"/>
      <c r="Z15" s="7" t="s">
        <v>156</v>
      </c>
      <c r="AA15" s="11">
        <v>1.9</v>
      </c>
      <c r="AB15" s="11">
        <f>AA15*1</f>
        <v>1.9</v>
      </c>
      <c r="AC15" s="11" t="s">
        <v>153</v>
      </c>
      <c r="AD15" s="11">
        <f>AA15*5</f>
        <v>9.5</v>
      </c>
      <c r="AE15" s="11">
        <f>AB15*4+AD15*4</f>
        <v>45.6</v>
      </c>
      <c r="AG15" s="11"/>
      <c r="AH15" s="11"/>
      <c r="AI15" s="11"/>
      <c r="AJ15" s="11"/>
      <c r="AK15" s="11"/>
    </row>
    <row r="16" spans="1:37" ht="17.100000000000001" customHeight="1">
      <c r="A16" s="443" t="s">
        <v>183</v>
      </c>
      <c r="B16" s="439"/>
      <c r="C16" s="47"/>
      <c r="D16" s="48"/>
      <c r="E16" s="86"/>
      <c r="F16" s="47"/>
      <c r="G16" s="48"/>
      <c r="H16" s="49"/>
      <c r="I16" s="85" t="s">
        <v>184</v>
      </c>
      <c r="J16" s="52"/>
      <c r="K16" s="49">
        <v>5</v>
      </c>
      <c r="L16" s="50" t="s">
        <v>175</v>
      </c>
      <c r="M16" s="52"/>
      <c r="N16" s="46">
        <v>5</v>
      </c>
      <c r="O16" s="53"/>
      <c r="P16" s="59"/>
      <c r="Q16" s="53"/>
      <c r="R16" s="47" t="s">
        <v>185</v>
      </c>
      <c r="S16" s="48"/>
      <c r="T16" s="46">
        <v>2</v>
      </c>
      <c r="U16" s="441"/>
      <c r="V16" s="54" t="s">
        <v>29</v>
      </c>
      <c r="W16" s="55" t="s">
        <v>159</v>
      </c>
      <c r="X16" s="43"/>
      <c r="Z16" s="7" t="s">
        <v>160</v>
      </c>
      <c r="AA16" s="11">
        <v>2.5</v>
      </c>
      <c r="AB16" s="11"/>
      <c r="AC16" s="11">
        <f>AA16*5</f>
        <v>12.5</v>
      </c>
      <c r="AD16" s="11" t="s">
        <v>153</v>
      </c>
      <c r="AE16" s="11">
        <f>AC16*9</f>
        <v>112.5</v>
      </c>
      <c r="AG16" s="11"/>
      <c r="AH16" s="11"/>
      <c r="AI16" s="11"/>
      <c r="AJ16" s="11"/>
      <c r="AK16" s="11"/>
    </row>
    <row r="17" spans="1:37" ht="17.100000000000001" customHeight="1">
      <c r="A17" s="444"/>
      <c r="B17" s="439"/>
      <c r="C17" s="59"/>
      <c r="D17" s="59"/>
      <c r="E17" s="53"/>
      <c r="F17" s="53"/>
      <c r="G17" s="59"/>
      <c r="H17" s="53"/>
      <c r="I17" s="52"/>
      <c r="J17" s="52"/>
      <c r="K17" s="49"/>
      <c r="L17" s="85" t="s">
        <v>186</v>
      </c>
      <c r="M17" s="48"/>
      <c r="N17" s="46">
        <v>3</v>
      </c>
      <c r="O17" s="53"/>
      <c r="P17" s="59"/>
      <c r="Q17" s="53"/>
      <c r="R17" s="47"/>
      <c r="S17" s="48"/>
      <c r="T17" s="49"/>
      <c r="U17" s="441"/>
      <c r="V17" s="41">
        <v>28.3</v>
      </c>
      <c r="W17" s="65" t="s">
        <v>161</v>
      </c>
      <c r="X17" s="66"/>
      <c r="Y17" s="8"/>
      <c r="Z17" s="7" t="s">
        <v>162</v>
      </c>
      <c r="AD17" s="7">
        <f>AA17*15</f>
        <v>0</v>
      </c>
      <c r="AG17" s="11"/>
    </row>
    <row r="18" spans="1:37" ht="17.100000000000001" customHeight="1">
      <c r="A18" s="67" t="s">
        <v>163</v>
      </c>
      <c r="B18" s="68"/>
      <c r="C18" s="59"/>
      <c r="D18" s="59"/>
      <c r="E18" s="53"/>
      <c r="F18" s="53"/>
      <c r="G18" s="59"/>
      <c r="H18" s="53"/>
      <c r="I18" s="50"/>
      <c r="J18" s="52"/>
      <c r="K18" s="49"/>
      <c r="L18" s="46"/>
      <c r="M18" s="59"/>
      <c r="N18" s="87"/>
      <c r="O18" s="53"/>
      <c r="P18" s="59"/>
      <c r="Q18" s="53"/>
      <c r="R18" s="53"/>
      <c r="S18" s="59"/>
      <c r="T18" s="53"/>
      <c r="U18" s="441"/>
      <c r="V18" s="54" t="s">
        <v>164</v>
      </c>
      <c r="W18" s="69"/>
      <c r="X18" s="43"/>
      <c r="AB18" s="7">
        <f>SUM(AB13:AB17)</f>
        <v>28.299999999999997</v>
      </c>
      <c r="AC18" s="7">
        <f>SUM(AC13:AC17)</f>
        <v>22.5</v>
      </c>
      <c r="AD18" s="7">
        <f>SUM(AD13:AD17)</f>
        <v>102.5</v>
      </c>
      <c r="AE18" s="7">
        <f>AB18*4+AC18*9+AD18*4</f>
        <v>725.7</v>
      </c>
      <c r="AG18" s="11"/>
    </row>
    <row r="19" spans="1:37" ht="17.100000000000001" customHeight="1">
      <c r="A19" s="88"/>
      <c r="B19" s="89"/>
      <c r="C19" s="59"/>
      <c r="D19" s="59"/>
      <c r="E19" s="53"/>
      <c r="F19" s="53"/>
      <c r="G19" s="59"/>
      <c r="H19" s="53"/>
      <c r="I19" s="53"/>
      <c r="J19" s="59"/>
      <c r="K19" s="53"/>
      <c r="L19" s="53"/>
      <c r="M19" s="59"/>
      <c r="N19" s="53"/>
      <c r="O19" s="53"/>
      <c r="P19" s="59"/>
      <c r="Q19" s="53"/>
      <c r="R19" s="53"/>
      <c r="S19" s="59"/>
      <c r="T19" s="53"/>
      <c r="U19" s="448"/>
      <c r="V19" s="41">
        <v>725.7</v>
      </c>
      <c r="W19" s="90"/>
      <c r="X19" s="66"/>
      <c r="Y19" s="8"/>
      <c r="AB19" s="77">
        <f>AB18*4/AE18</f>
        <v>0.15598732258509024</v>
      </c>
      <c r="AC19" s="77">
        <f>AC18*9/AE18</f>
        <v>0.27904092600248037</v>
      </c>
      <c r="AD19" s="77">
        <f>AD18*4/AE18</f>
        <v>0.56497175141242939</v>
      </c>
    </row>
    <row r="20" spans="1:37" ht="20.100000000000001" customHeight="1">
      <c r="A20" s="21">
        <v>12</v>
      </c>
      <c r="B20" s="439"/>
      <c r="C20" s="91" t="str">
        <f>玉美彰化菜單ok!I3</f>
        <v>白飯</v>
      </c>
      <c r="D20" s="79" t="s">
        <v>165</v>
      </c>
      <c r="E20" s="91"/>
      <c r="F20" s="91" t="str">
        <f>玉美彰化菜單ok!I4</f>
        <v>烤雞腿</v>
      </c>
      <c r="G20" s="92" t="s">
        <v>187</v>
      </c>
      <c r="H20" s="91"/>
      <c r="I20" s="91" t="str">
        <f>玉美彰化菜單ok!I5</f>
        <v>花菜炒雙鮮(海)</v>
      </c>
      <c r="J20" s="92" t="s">
        <v>188</v>
      </c>
      <c r="K20" s="93"/>
      <c r="L20" s="91" t="str">
        <f>玉美彰化菜單ok!I6</f>
        <v>蒜茸豆干(豆)</v>
      </c>
      <c r="M20" s="94"/>
      <c r="N20" s="95"/>
      <c r="O20" s="91" t="str">
        <f>玉美彰化菜單ok!I7</f>
        <v>深色蔬菜</v>
      </c>
      <c r="P20" s="79" t="s">
        <v>168</v>
      </c>
      <c r="Q20" s="91"/>
      <c r="R20" s="91" t="str">
        <f>玉美彰化菜單ok!I9</f>
        <v>銀蘿玉米湯</v>
      </c>
      <c r="S20" s="79" t="s">
        <v>167</v>
      </c>
      <c r="T20" s="82"/>
      <c r="U20" s="447"/>
      <c r="V20" s="26" t="s">
        <v>28</v>
      </c>
      <c r="W20" s="27" t="s">
        <v>142</v>
      </c>
      <c r="X20" s="28">
        <v>5.7</v>
      </c>
      <c r="AB20" s="7" t="s">
        <v>143</v>
      </c>
      <c r="AC20" s="7" t="s">
        <v>144</v>
      </c>
      <c r="AD20" s="7" t="s">
        <v>145</v>
      </c>
      <c r="AE20" s="7" t="s">
        <v>146</v>
      </c>
      <c r="AG20" s="11"/>
    </row>
    <row r="21" spans="1:37" ht="17.100000000000001" customHeight="1">
      <c r="A21" s="29" t="s">
        <v>147</v>
      </c>
      <c r="B21" s="439"/>
      <c r="C21" s="30" t="s">
        <v>169</v>
      </c>
      <c r="D21" s="31"/>
      <c r="E21" s="32">
        <v>120</v>
      </c>
      <c r="F21" s="38" t="s">
        <v>189</v>
      </c>
      <c r="G21" s="38"/>
      <c r="H21" s="34">
        <v>100</v>
      </c>
      <c r="I21" s="36" t="s">
        <v>190</v>
      </c>
      <c r="J21" s="38"/>
      <c r="K21" s="34">
        <v>60</v>
      </c>
      <c r="L21" s="36" t="s">
        <v>191</v>
      </c>
      <c r="M21" s="36" t="s">
        <v>179</v>
      </c>
      <c r="N21" s="34">
        <v>25</v>
      </c>
      <c r="O21" s="39" t="s">
        <v>173</v>
      </c>
      <c r="P21" s="40"/>
      <c r="Q21" s="35">
        <v>100</v>
      </c>
      <c r="R21" s="36" t="s">
        <v>192</v>
      </c>
      <c r="S21" s="38"/>
      <c r="T21" s="34">
        <v>30</v>
      </c>
      <c r="U21" s="441"/>
      <c r="V21" s="41">
        <v>95.5</v>
      </c>
      <c r="W21" s="42" t="s">
        <v>148</v>
      </c>
      <c r="X21" s="43">
        <v>2</v>
      </c>
      <c r="Y21" s="8"/>
      <c r="Z21" s="11" t="s">
        <v>149</v>
      </c>
      <c r="AA21" s="11">
        <v>5.7</v>
      </c>
      <c r="AB21" s="11">
        <f>AA21*2</f>
        <v>11.4</v>
      </c>
      <c r="AC21" s="11"/>
      <c r="AD21" s="11">
        <f>AA21*15</f>
        <v>85.5</v>
      </c>
      <c r="AE21" s="11">
        <f>AB21*4+AD21*4</f>
        <v>387.6</v>
      </c>
      <c r="AF21" s="11"/>
      <c r="AG21" s="11"/>
      <c r="AH21" s="11"/>
      <c r="AI21" s="11"/>
      <c r="AJ21" s="11"/>
      <c r="AK21" s="11"/>
    </row>
    <row r="22" spans="1:37" ht="17.100000000000001" customHeight="1">
      <c r="A22" s="29">
        <v>2</v>
      </c>
      <c r="B22" s="439"/>
      <c r="C22" s="47"/>
      <c r="D22" s="48"/>
      <c r="E22" s="46"/>
      <c r="F22" s="47"/>
      <c r="G22" s="48"/>
      <c r="H22" s="48"/>
      <c r="I22" s="85" t="s">
        <v>184</v>
      </c>
      <c r="J22" s="85"/>
      <c r="K22" s="48">
        <v>5</v>
      </c>
      <c r="L22" s="50" t="s">
        <v>193</v>
      </c>
      <c r="M22" s="52"/>
      <c r="N22" s="48">
        <v>3</v>
      </c>
      <c r="O22" s="96"/>
      <c r="P22" s="53"/>
      <c r="Q22" s="53"/>
      <c r="R22" s="50" t="s">
        <v>177</v>
      </c>
      <c r="S22" s="52"/>
      <c r="T22" s="48">
        <v>20</v>
      </c>
      <c r="U22" s="441"/>
      <c r="V22" s="54" t="s">
        <v>27</v>
      </c>
      <c r="W22" s="55" t="s">
        <v>151</v>
      </c>
      <c r="X22" s="43">
        <v>2</v>
      </c>
      <c r="Z22" s="56" t="s">
        <v>152</v>
      </c>
      <c r="AA22" s="11">
        <v>2</v>
      </c>
      <c r="AB22" s="57">
        <f>AA22*7</f>
        <v>14</v>
      </c>
      <c r="AC22" s="11">
        <f>AA22*5</f>
        <v>10</v>
      </c>
      <c r="AD22" s="11" t="s">
        <v>153</v>
      </c>
      <c r="AE22" s="58">
        <f>AB22*4+AC22*9</f>
        <v>146</v>
      </c>
      <c r="AF22" s="56"/>
      <c r="AG22" s="11"/>
      <c r="AH22" s="57"/>
      <c r="AI22" s="11"/>
      <c r="AJ22" s="11"/>
      <c r="AK22" s="58"/>
    </row>
    <row r="23" spans="1:37" ht="17.100000000000001" customHeight="1">
      <c r="A23" s="29" t="s">
        <v>154</v>
      </c>
      <c r="B23" s="439"/>
      <c r="C23" s="47"/>
      <c r="D23" s="48"/>
      <c r="E23" s="46"/>
      <c r="F23" s="47"/>
      <c r="G23" s="48"/>
      <c r="H23" s="51"/>
      <c r="I23" s="85" t="s">
        <v>194</v>
      </c>
      <c r="J23" s="50" t="s">
        <v>195</v>
      </c>
      <c r="K23" s="48">
        <v>3</v>
      </c>
      <c r="L23" s="85" t="s">
        <v>196</v>
      </c>
      <c r="M23" s="52"/>
      <c r="N23" s="48">
        <v>1</v>
      </c>
      <c r="O23" s="96"/>
      <c r="P23" s="59"/>
      <c r="Q23" s="53"/>
      <c r="R23" s="50" t="s">
        <v>184</v>
      </c>
      <c r="S23" s="52"/>
      <c r="T23" s="97">
        <v>3</v>
      </c>
      <c r="U23" s="441"/>
      <c r="V23" s="41">
        <v>22.5</v>
      </c>
      <c r="W23" s="55" t="s">
        <v>155</v>
      </c>
      <c r="X23" s="43">
        <v>2.5</v>
      </c>
      <c r="Y23" s="8"/>
      <c r="Z23" s="7" t="s">
        <v>156</v>
      </c>
      <c r="AA23" s="11">
        <v>2</v>
      </c>
      <c r="AB23" s="11">
        <f>AA23*1</f>
        <v>2</v>
      </c>
      <c r="AC23" s="11" t="s">
        <v>153</v>
      </c>
      <c r="AD23" s="11">
        <f>AA23*5</f>
        <v>10</v>
      </c>
      <c r="AE23" s="11">
        <f>AB23*4+AD23*4</f>
        <v>48</v>
      </c>
      <c r="AG23" s="11"/>
      <c r="AH23" s="11"/>
      <c r="AI23" s="11"/>
      <c r="AJ23" s="11"/>
      <c r="AK23" s="11"/>
    </row>
    <row r="24" spans="1:37" ht="17.100000000000001" customHeight="1">
      <c r="A24" s="443" t="s">
        <v>197</v>
      </c>
      <c r="B24" s="439"/>
      <c r="C24" s="48"/>
      <c r="D24" s="48"/>
      <c r="E24" s="46"/>
      <c r="F24" s="98"/>
      <c r="G24" s="59"/>
      <c r="H24" s="53"/>
      <c r="I24" s="85" t="s">
        <v>198</v>
      </c>
      <c r="J24" s="52"/>
      <c r="K24" s="48">
        <v>3</v>
      </c>
      <c r="L24" s="50"/>
      <c r="M24" s="50"/>
      <c r="N24" s="48"/>
      <c r="O24" s="96"/>
      <c r="P24" s="59"/>
      <c r="Q24" s="53"/>
      <c r="R24" s="47" t="s">
        <v>199</v>
      </c>
      <c r="S24" s="48"/>
      <c r="T24" s="99">
        <v>3</v>
      </c>
      <c r="U24" s="441"/>
      <c r="V24" s="54" t="s">
        <v>29</v>
      </c>
      <c r="W24" s="55" t="s">
        <v>159</v>
      </c>
      <c r="X24" s="43"/>
      <c r="Z24" s="7" t="s">
        <v>160</v>
      </c>
      <c r="AA24" s="11">
        <v>2.5</v>
      </c>
      <c r="AB24" s="11"/>
      <c r="AC24" s="11">
        <f>AA24*5</f>
        <v>12.5</v>
      </c>
      <c r="AD24" s="11" t="s">
        <v>153</v>
      </c>
      <c r="AE24" s="11">
        <f>AC24*9</f>
        <v>112.5</v>
      </c>
      <c r="AG24" s="11"/>
      <c r="AH24" s="11"/>
      <c r="AI24" s="11"/>
      <c r="AJ24" s="11"/>
      <c r="AK24" s="11"/>
    </row>
    <row r="25" spans="1:37" ht="17.100000000000001" customHeight="1">
      <c r="A25" s="444"/>
      <c r="B25" s="439"/>
      <c r="C25" s="48"/>
      <c r="D25" s="48"/>
      <c r="E25" s="97"/>
      <c r="F25" s="61"/>
      <c r="G25" s="64"/>
      <c r="H25" s="61"/>
      <c r="I25" s="48"/>
      <c r="J25" s="48"/>
      <c r="K25" s="48"/>
      <c r="L25" s="100"/>
      <c r="M25" s="101"/>
      <c r="N25" s="102"/>
      <c r="O25" s="103"/>
      <c r="P25" s="64"/>
      <c r="Q25" s="61"/>
      <c r="R25" s="47"/>
      <c r="S25" s="48"/>
      <c r="T25" s="51"/>
      <c r="U25" s="441"/>
      <c r="V25" s="41">
        <v>27.4</v>
      </c>
      <c r="W25" s="65" t="s">
        <v>161</v>
      </c>
      <c r="X25" s="43"/>
      <c r="Y25" s="8"/>
      <c r="Z25" s="7" t="s">
        <v>162</v>
      </c>
      <c r="AD25" s="7">
        <f>AA25*15</f>
        <v>0</v>
      </c>
      <c r="AG25" s="11"/>
    </row>
    <row r="26" spans="1:37" ht="17.100000000000001" customHeight="1">
      <c r="A26" s="67" t="s">
        <v>163</v>
      </c>
      <c r="B26" s="68"/>
      <c r="C26" s="61"/>
      <c r="D26" s="64"/>
      <c r="E26" s="61"/>
      <c r="F26" s="61"/>
      <c r="G26" s="64"/>
      <c r="H26" s="61"/>
      <c r="I26" s="47"/>
      <c r="J26" s="48"/>
      <c r="K26" s="104"/>
      <c r="L26" s="105"/>
      <c r="M26" s="101"/>
      <c r="N26" s="102"/>
      <c r="O26" s="103"/>
      <c r="P26" s="64"/>
      <c r="Q26" s="61"/>
      <c r="R26" s="61"/>
      <c r="S26" s="64"/>
      <c r="T26" s="61"/>
      <c r="U26" s="441"/>
      <c r="V26" s="54" t="s">
        <v>164</v>
      </c>
      <c r="W26" s="69"/>
      <c r="X26" s="43"/>
      <c r="AB26" s="7">
        <f>SUM(AB21:AB25)</f>
        <v>27.4</v>
      </c>
      <c r="AC26" s="7">
        <f>SUM(AC21:AC25)</f>
        <v>22.5</v>
      </c>
      <c r="AD26" s="7">
        <f>SUM(AD21:AD25)</f>
        <v>95.5</v>
      </c>
      <c r="AE26" s="7">
        <f>AB26*4+AC26*9+AD26*4</f>
        <v>694.1</v>
      </c>
      <c r="AG26" s="11"/>
    </row>
    <row r="27" spans="1:37" ht="17.100000000000001" customHeight="1" thickBot="1">
      <c r="A27" s="106"/>
      <c r="B27" s="107"/>
      <c r="C27" s="59"/>
      <c r="D27" s="59"/>
      <c r="E27" s="53"/>
      <c r="F27" s="53"/>
      <c r="G27" s="59"/>
      <c r="H27" s="53"/>
      <c r="I27" s="53"/>
      <c r="J27" s="59"/>
      <c r="K27" s="108"/>
      <c r="L27" s="109"/>
      <c r="M27" s="110"/>
      <c r="N27" s="111"/>
      <c r="O27" s="96"/>
      <c r="P27" s="59"/>
      <c r="Q27" s="53"/>
      <c r="R27" s="53"/>
      <c r="S27" s="59"/>
      <c r="T27" s="53"/>
      <c r="U27" s="448"/>
      <c r="V27" s="41">
        <v>694.1</v>
      </c>
      <c r="W27" s="75"/>
      <c r="X27" s="43"/>
      <c r="Y27" s="8"/>
      <c r="AB27" s="77">
        <f>AB26*4/AE26</f>
        <v>0.15790231955049702</v>
      </c>
      <c r="AC27" s="77">
        <f>AC26*9/AE26</f>
        <v>0.29174470537386543</v>
      </c>
      <c r="AD27" s="77">
        <f>AD26*4/AE26</f>
        <v>0.55035297507563752</v>
      </c>
      <c r="AG27" s="11"/>
      <c r="AH27" s="77"/>
      <c r="AI27" s="77"/>
      <c r="AJ27" s="77"/>
    </row>
    <row r="28" spans="1:37" ht="20.100000000000001" customHeight="1">
      <c r="A28" s="21">
        <v>12</v>
      </c>
      <c r="B28" s="438"/>
      <c r="C28" s="79" t="str">
        <f>玉美彰化菜單ok!M3</f>
        <v>蕎麥飯</v>
      </c>
      <c r="D28" s="79" t="s">
        <v>165</v>
      </c>
      <c r="E28" s="79"/>
      <c r="F28" s="79" t="str">
        <f>玉美彰化菜單ok!M4</f>
        <v>椒鹽魚柳(海炸)</v>
      </c>
      <c r="G28" s="112" t="s">
        <v>200</v>
      </c>
      <c r="H28" s="79"/>
      <c r="I28" s="79" t="str">
        <f>玉美彰化菜單ok!M5</f>
        <v>家常豆腐(豆)</v>
      </c>
      <c r="J28" s="112" t="s">
        <v>167</v>
      </c>
      <c r="K28" s="79"/>
      <c r="L28" s="79" t="str">
        <f>玉美彰化菜單ok!M6</f>
        <v>開陽白菜</v>
      </c>
      <c r="M28" s="112" t="s">
        <v>167</v>
      </c>
      <c r="N28" s="79"/>
      <c r="O28" s="79" t="str">
        <f>玉美彰化菜單ok!M7</f>
        <v>深色蔬菜</v>
      </c>
      <c r="P28" s="79" t="s">
        <v>168</v>
      </c>
      <c r="Q28" s="79"/>
      <c r="R28" s="79" t="str">
        <f>玉美彰化菜單ok!M9</f>
        <v>冬瓜雞湯</v>
      </c>
      <c r="S28" s="79" t="s">
        <v>167</v>
      </c>
      <c r="T28" s="79"/>
      <c r="U28" s="440"/>
      <c r="V28" s="26" t="s">
        <v>28</v>
      </c>
      <c r="W28" s="27" t="s">
        <v>142</v>
      </c>
      <c r="X28" s="113">
        <v>6.2</v>
      </c>
      <c r="AB28" s="7" t="s">
        <v>143</v>
      </c>
      <c r="AC28" s="7" t="s">
        <v>144</v>
      </c>
      <c r="AD28" s="7" t="s">
        <v>145</v>
      </c>
      <c r="AE28" s="7" t="s">
        <v>146</v>
      </c>
      <c r="AG28" s="11"/>
    </row>
    <row r="29" spans="1:37" ht="17.100000000000001" customHeight="1">
      <c r="A29" s="29" t="s">
        <v>147</v>
      </c>
      <c r="B29" s="439"/>
      <c r="C29" s="33" t="s">
        <v>169</v>
      </c>
      <c r="D29" s="34"/>
      <c r="E29" s="32">
        <v>80</v>
      </c>
      <c r="F29" s="36" t="s">
        <v>201</v>
      </c>
      <c r="G29" s="36" t="s">
        <v>195</v>
      </c>
      <c r="H29" s="34">
        <v>50</v>
      </c>
      <c r="I29" s="36" t="s">
        <v>202</v>
      </c>
      <c r="J29" s="36" t="s">
        <v>179</v>
      </c>
      <c r="K29" s="114">
        <v>60</v>
      </c>
      <c r="L29" s="36" t="s">
        <v>203</v>
      </c>
      <c r="M29" s="38"/>
      <c r="N29" s="114">
        <v>75</v>
      </c>
      <c r="O29" s="39" t="s">
        <v>173</v>
      </c>
      <c r="P29" s="115"/>
      <c r="Q29" s="116">
        <v>100</v>
      </c>
      <c r="R29" s="36" t="s">
        <v>204</v>
      </c>
      <c r="S29" s="38"/>
      <c r="T29" s="34">
        <v>40</v>
      </c>
      <c r="U29" s="441"/>
      <c r="V29" s="41">
        <v>102.5</v>
      </c>
      <c r="W29" s="42" t="s">
        <v>148</v>
      </c>
      <c r="X29" s="117">
        <v>2</v>
      </c>
      <c r="Y29" s="8"/>
      <c r="Z29" s="11" t="s">
        <v>149</v>
      </c>
      <c r="AA29" s="11">
        <v>6</v>
      </c>
      <c r="AB29" s="11">
        <f>AA29*2</f>
        <v>12</v>
      </c>
      <c r="AC29" s="11"/>
      <c r="AD29" s="11">
        <f>AA29*15</f>
        <v>90</v>
      </c>
      <c r="AE29" s="11">
        <f>AB29*4+AD29*4</f>
        <v>408</v>
      </c>
      <c r="AF29" s="11"/>
      <c r="AG29" s="11"/>
      <c r="AH29" s="11"/>
      <c r="AI29" s="11"/>
      <c r="AJ29" s="11"/>
      <c r="AK29" s="11"/>
    </row>
    <row r="30" spans="1:37" ht="17.100000000000001" customHeight="1">
      <c r="A30" s="29">
        <v>3</v>
      </c>
      <c r="B30" s="439"/>
      <c r="C30" s="47" t="s">
        <v>205</v>
      </c>
      <c r="D30" s="48"/>
      <c r="E30" s="46">
        <v>40</v>
      </c>
      <c r="F30" s="50" t="s">
        <v>171</v>
      </c>
      <c r="G30" s="52"/>
      <c r="H30" s="48">
        <v>20</v>
      </c>
      <c r="I30" s="118" t="s">
        <v>206</v>
      </c>
      <c r="J30" s="52"/>
      <c r="K30" s="105">
        <v>5</v>
      </c>
      <c r="L30" s="50" t="s">
        <v>184</v>
      </c>
      <c r="M30" s="50"/>
      <c r="N30" s="105">
        <v>5</v>
      </c>
      <c r="O30" s="61"/>
      <c r="P30" s="61"/>
      <c r="Q30" s="61"/>
      <c r="R30" s="50" t="s">
        <v>199</v>
      </c>
      <c r="S30" s="52"/>
      <c r="T30" s="48">
        <v>5</v>
      </c>
      <c r="U30" s="441"/>
      <c r="V30" s="54" t="s">
        <v>27</v>
      </c>
      <c r="W30" s="55" t="s">
        <v>151</v>
      </c>
      <c r="X30" s="117">
        <v>1.6</v>
      </c>
      <c r="Z30" s="56" t="s">
        <v>152</v>
      </c>
      <c r="AA30" s="11">
        <v>2</v>
      </c>
      <c r="AB30" s="57">
        <f>AA30*7</f>
        <v>14</v>
      </c>
      <c r="AC30" s="11">
        <f>AA30*5</f>
        <v>10</v>
      </c>
      <c r="AD30" s="11" t="s">
        <v>153</v>
      </c>
      <c r="AE30" s="58">
        <f>AB30*4+AC30*9</f>
        <v>146</v>
      </c>
      <c r="AF30" s="56"/>
      <c r="AG30" s="11"/>
      <c r="AH30" s="57"/>
      <c r="AI30" s="11"/>
      <c r="AJ30" s="11"/>
      <c r="AK30" s="58"/>
    </row>
    <row r="31" spans="1:37" ht="17.100000000000001" customHeight="1">
      <c r="A31" s="29" t="s">
        <v>154</v>
      </c>
      <c r="B31" s="439"/>
      <c r="C31" s="64"/>
      <c r="D31" s="64"/>
      <c r="E31" s="61"/>
      <c r="F31" s="50"/>
      <c r="G31" s="52"/>
      <c r="H31" s="48"/>
      <c r="I31" s="52" t="s">
        <v>207</v>
      </c>
      <c r="J31" s="52"/>
      <c r="K31" s="105">
        <v>5</v>
      </c>
      <c r="L31" s="47" t="s">
        <v>208</v>
      </c>
      <c r="M31" s="48"/>
      <c r="N31" s="105">
        <v>3</v>
      </c>
      <c r="O31" s="61"/>
      <c r="P31" s="64"/>
      <c r="Q31" s="61"/>
      <c r="R31" s="85" t="s">
        <v>209</v>
      </c>
      <c r="S31" s="52"/>
      <c r="T31" s="48">
        <v>5</v>
      </c>
      <c r="U31" s="441"/>
      <c r="V31" s="41">
        <v>22.5</v>
      </c>
      <c r="W31" s="55" t="s">
        <v>155</v>
      </c>
      <c r="X31" s="117">
        <v>2.5</v>
      </c>
      <c r="Y31" s="8"/>
      <c r="Z31" s="7" t="s">
        <v>156</v>
      </c>
      <c r="AA31" s="11">
        <v>2.5</v>
      </c>
      <c r="AB31" s="11">
        <f>AA31*1</f>
        <v>2.5</v>
      </c>
      <c r="AC31" s="11" t="s">
        <v>153</v>
      </c>
      <c r="AD31" s="11">
        <f>AA31*5</f>
        <v>12.5</v>
      </c>
      <c r="AE31" s="11">
        <f>AB31*4+AD31*4</f>
        <v>60</v>
      </c>
      <c r="AG31" s="11"/>
      <c r="AH31" s="11"/>
      <c r="AI31" s="11"/>
      <c r="AJ31" s="11"/>
      <c r="AK31" s="11"/>
    </row>
    <row r="32" spans="1:37" ht="17.100000000000001" customHeight="1">
      <c r="A32" s="443" t="s">
        <v>210</v>
      </c>
      <c r="B32" s="439"/>
      <c r="C32" s="64"/>
      <c r="D32" s="64"/>
      <c r="E32" s="61"/>
      <c r="F32" s="47"/>
      <c r="G32" s="48"/>
      <c r="H32" s="46"/>
      <c r="I32" s="85" t="s">
        <v>186</v>
      </c>
      <c r="J32" s="52"/>
      <c r="K32" s="105">
        <v>2</v>
      </c>
      <c r="L32" s="85" t="s">
        <v>211</v>
      </c>
      <c r="M32" s="48"/>
      <c r="N32" s="105">
        <v>0.1</v>
      </c>
      <c r="O32" s="61"/>
      <c r="P32" s="64"/>
      <c r="Q32" s="61"/>
      <c r="R32" s="47" t="s">
        <v>212</v>
      </c>
      <c r="S32" s="48"/>
      <c r="T32" s="46">
        <v>1</v>
      </c>
      <c r="U32" s="441"/>
      <c r="V32" s="54" t="s">
        <v>29</v>
      </c>
      <c r="W32" s="55" t="s">
        <v>159</v>
      </c>
      <c r="X32" s="117"/>
      <c r="Z32" s="7" t="s">
        <v>160</v>
      </c>
      <c r="AA32" s="11">
        <v>2.5</v>
      </c>
      <c r="AB32" s="11"/>
      <c r="AC32" s="11">
        <f>AA32*5</f>
        <v>12.5</v>
      </c>
      <c r="AD32" s="11" t="s">
        <v>153</v>
      </c>
      <c r="AE32" s="11">
        <f>AC32*9</f>
        <v>112.5</v>
      </c>
      <c r="AG32" s="11"/>
      <c r="AH32" s="11"/>
      <c r="AI32" s="11"/>
      <c r="AJ32" s="11"/>
      <c r="AK32" s="11"/>
    </row>
    <row r="33" spans="1:37" ht="17.100000000000001" customHeight="1">
      <c r="A33" s="444"/>
      <c r="B33" s="439"/>
      <c r="C33" s="64"/>
      <c r="D33" s="64"/>
      <c r="E33" s="61"/>
      <c r="F33" s="61"/>
      <c r="G33" s="64"/>
      <c r="H33" s="61"/>
      <c r="I33" s="47"/>
      <c r="J33" s="48"/>
      <c r="K33" s="105"/>
      <c r="L33" s="48"/>
      <c r="M33" s="48"/>
      <c r="N33" s="51"/>
      <c r="O33" s="61"/>
      <c r="P33" s="64"/>
      <c r="Q33" s="61"/>
      <c r="R33" s="47"/>
      <c r="S33" s="48"/>
      <c r="T33" s="62"/>
      <c r="U33" s="441"/>
      <c r="V33" s="41">
        <v>28.5</v>
      </c>
      <c r="W33" s="65" t="s">
        <v>161</v>
      </c>
      <c r="X33" s="117"/>
      <c r="Y33" s="8"/>
      <c r="Z33" s="7" t="s">
        <v>162</v>
      </c>
      <c r="AD33" s="7">
        <f>AA33*15</f>
        <v>0</v>
      </c>
      <c r="AG33" s="11"/>
    </row>
    <row r="34" spans="1:37" ht="17.100000000000001" customHeight="1">
      <c r="A34" s="67" t="s">
        <v>163</v>
      </c>
      <c r="B34" s="68"/>
      <c r="C34" s="64"/>
      <c r="D34" s="64"/>
      <c r="E34" s="61"/>
      <c r="F34" s="61"/>
      <c r="G34" s="64"/>
      <c r="H34" s="61"/>
      <c r="I34" s="48"/>
      <c r="J34" s="48"/>
      <c r="K34" s="62"/>
      <c r="L34" s="61"/>
      <c r="M34" s="64"/>
      <c r="N34" s="61"/>
      <c r="O34" s="61"/>
      <c r="P34" s="64"/>
      <c r="Q34" s="61"/>
      <c r="R34" s="61"/>
      <c r="S34" s="64"/>
      <c r="T34" s="61"/>
      <c r="U34" s="441"/>
      <c r="V34" s="54" t="s">
        <v>164</v>
      </c>
      <c r="W34" s="69"/>
      <c r="X34" s="117"/>
      <c r="AB34" s="7">
        <f>SUM(AB29:AB33)</f>
        <v>28.5</v>
      </c>
      <c r="AC34" s="7">
        <f>SUM(AC29:AC33)</f>
        <v>22.5</v>
      </c>
      <c r="AD34" s="7">
        <f>SUM(AD29:AD33)</f>
        <v>102.5</v>
      </c>
      <c r="AE34" s="7">
        <f>AB34*4+AC34*9+AD34*4</f>
        <v>726.5</v>
      </c>
      <c r="AG34" s="11"/>
    </row>
    <row r="35" spans="1:37" ht="17.100000000000001" customHeight="1">
      <c r="A35" s="88"/>
      <c r="B35" s="89"/>
      <c r="C35" s="119"/>
      <c r="D35" s="119"/>
      <c r="E35" s="120"/>
      <c r="F35" s="120"/>
      <c r="G35" s="119"/>
      <c r="H35" s="120"/>
      <c r="I35" s="121"/>
      <c r="J35" s="121"/>
      <c r="K35" s="122"/>
      <c r="L35" s="120"/>
      <c r="M35" s="119"/>
      <c r="N35" s="120"/>
      <c r="O35" s="120"/>
      <c r="P35" s="119"/>
      <c r="Q35" s="120"/>
      <c r="R35" s="120"/>
      <c r="S35" s="119"/>
      <c r="T35" s="120"/>
      <c r="U35" s="448"/>
      <c r="V35" s="41">
        <v>726.5</v>
      </c>
      <c r="W35" s="90"/>
      <c r="X35" s="117"/>
      <c r="Y35" s="8"/>
      <c r="AB35" s="77">
        <f>AB34*4/AE34</f>
        <v>0.15691672401927048</v>
      </c>
      <c r="AC35" s="77">
        <f>AC34*9/AE34</f>
        <v>0.27873365450791465</v>
      </c>
      <c r="AD35" s="77">
        <f>AD34*4/AE34</f>
        <v>0.56434962147281487</v>
      </c>
    </row>
    <row r="36" spans="1:37" ht="20.100000000000001" customHeight="1">
      <c r="A36" s="21">
        <v>12</v>
      </c>
      <c r="B36" s="438"/>
      <c r="C36" s="79" t="str">
        <f>玉美彰化菜單ok!Q3</f>
        <v>日式烏龍麵</v>
      </c>
      <c r="D36" s="79" t="s">
        <v>188</v>
      </c>
      <c r="E36" s="79"/>
      <c r="F36" s="79" t="str">
        <f>玉美彰化菜單ok!Q4</f>
        <v>烤雞排</v>
      </c>
      <c r="G36" s="112" t="s">
        <v>187</v>
      </c>
      <c r="H36" s="79"/>
      <c r="I36" s="79" t="str">
        <f>玉美彰化菜單ok!Q5</f>
        <v>香菇蒸蛋</v>
      </c>
      <c r="J36" s="112" t="s">
        <v>165</v>
      </c>
      <c r="K36" s="79"/>
      <c r="L36" s="79" t="str">
        <f>玉美彰化菜單ok!Q6</f>
        <v>煉乳銀絲卷(冷)</v>
      </c>
      <c r="M36" s="112" t="s">
        <v>200</v>
      </c>
      <c r="N36" s="79"/>
      <c r="O36" s="79" t="str">
        <f>玉美彰化菜單ok!Q7</f>
        <v>淺色蔬菜</v>
      </c>
      <c r="P36" s="79" t="s">
        <v>168</v>
      </c>
      <c r="Q36" s="79"/>
      <c r="R36" s="79" t="str">
        <f>玉美彰化菜單ok!Q9</f>
        <v>芹香結頭菜湯</v>
      </c>
      <c r="S36" s="79" t="s">
        <v>167</v>
      </c>
      <c r="T36" s="79"/>
      <c r="U36" s="440"/>
      <c r="V36" s="26" t="s">
        <v>28</v>
      </c>
      <c r="W36" s="27" t="s">
        <v>142</v>
      </c>
      <c r="X36" s="123">
        <v>6</v>
      </c>
      <c r="AB36" s="7" t="s">
        <v>143</v>
      </c>
      <c r="AC36" s="7" t="s">
        <v>144</v>
      </c>
      <c r="AD36" s="7" t="s">
        <v>145</v>
      </c>
      <c r="AE36" s="7" t="s">
        <v>146</v>
      </c>
      <c r="AG36" s="11"/>
    </row>
    <row r="37" spans="1:37" ht="17.100000000000001" customHeight="1">
      <c r="A37" s="29" t="s">
        <v>147</v>
      </c>
      <c r="B37" s="439"/>
      <c r="C37" s="198" t="s">
        <v>302</v>
      </c>
      <c r="D37" s="199"/>
      <c r="E37" s="199">
        <v>200</v>
      </c>
      <c r="F37" s="140" t="s">
        <v>303</v>
      </c>
      <c r="G37" s="38"/>
      <c r="H37" s="34">
        <v>40</v>
      </c>
      <c r="I37" s="36" t="s">
        <v>213</v>
      </c>
      <c r="J37" s="38"/>
      <c r="K37" s="34">
        <v>40</v>
      </c>
      <c r="L37" s="198" t="s">
        <v>305</v>
      </c>
      <c r="M37" s="202"/>
      <c r="N37" s="34">
        <v>40</v>
      </c>
      <c r="O37" s="39" t="s">
        <v>173</v>
      </c>
      <c r="P37" s="115"/>
      <c r="Q37" s="116">
        <v>100</v>
      </c>
      <c r="R37" s="36" t="s">
        <v>215</v>
      </c>
      <c r="S37" s="38"/>
      <c r="T37" s="34">
        <v>40</v>
      </c>
      <c r="U37" s="441"/>
      <c r="V37" s="41">
        <v>101.5</v>
      </c>
      <c r="W37" s="42" t="s">
        <v>148</v>
      </c>
      <c r="X37" s="117">
        <v>2</v>
      </c>
      <c r="Y37" s="8"/>
      <c r="Z37" s="11" t="s">
        <v>149</v>
      </c>
      <c r="AA37" s="11">
        <v>6</v>
      </c>
      <c r="AB37" s="11">
        <f>AA37*2</f>
        <v>12</v>
      </c>
      <c r="AC37" s="11"/>
      <c r="AD37" s="11">
        <f>AA37*15</f>
        <v>90</v>
      </c>
      <c r="AE37" s="11">
        <f>AB37*4+AD37*4</f>
        <v>408</v>
      </c>
      <c r="AF37" s="11"/>
      <c r="AG37" s="11"/>
      <c r="AH37" s="11"/>
      <c r="AI37" s="11"/>
      <c r="AJ37" s="11"/>
      <c r="AK37" s="11"/>
    </row>
    <row r="38" spans="1:37" ht="17.100000000000001" customHeight="1">
      <c r="A38" s="29">
        <v>4</v>
      </c>
      <c r="B38" s="439"/>
      <c r="C38" s="200" t="s">
        <v>244</v>
      </c>
      <c r="D38" s="201"/>
      <c r="E38" s="201">
        <v>20</v>
      </c>
      <c r="F38" s="50"/>
      <c r="G38" s="52"/>
      <c r="H38" s="48"/>
      <c r="I38" s="52" t="s">
        <v>217</v>
      </c>
      <c r="J38" s="52"/>
      <c r="K38" s="48">
        <v>5</v>
      </c>
      <c r="L38" s="50"/>
      <c r="M38" s="50"/>
      <c r="N38" s="48"/>
      <c r="O38" s="61"/>
      <c r="P38" s="61"/>
      <c r="Q38" s="61"/>
      <c r="R38" s="52" t="s">
        <v>218</v>
      </c>
      <c r="S38" s="52"/>
      <c r="T38" s="48">
        <v>5</v>
      </c>
      <c r="U38" s="441"/>
      <c r="V38" s="54" t="s">
        <v>27</v>
      </c>
      <c r="W38" s="55" t="s">
        <v>151</v>
      </c>
      <c r="X38" s="117">
        <v>2.1</v>
      </c>
      <c r="Z38" s="56" t="s">
        <v>152</v>
      </c>
      <c r="AA38" s="11">
        <v>2</v>
      </c>
      <c r="AB38" s="57">
        <f>AA38*7</f>
        <v>14</v>
      </c>
      <c r="AC38" s="11">
        <f>AA38*5</f>
        <v>10</v>
      </c>
      <c r="AD38" s="11" t="s">
        <v>153</v>
      </c>
      <c r="AE38" s="58">
        <f>AB38*4+AC38*9</f>
        <v>146</v>
      </c>
      <c r="AF38" s="56"/>
      <c r="AG38" s="11"/>
      <c r="AH38" s="57"/>
      <c r="AI38" s="11"/>
      <c r="AJ38" s="11"/>
      <c r="AK38" s="58"/>
    </row>
    <row r="39" spans="1:37" ht="17.100000000000001" customHeight="1">
      <c r="A39" s="29" t="s">
        <v>154</v>
      </c>
      <c r="B39" s="439"/>
      <c r="C39" s="200" t="s">
        <v>174</v>
      </c>
      <c r="D39" s="201"/>
      <c r="E39" s="201">
        <v>20</v>
      </c>
      <c r="F39" s="47"/>
      <c r="G39" s="48"/>
      <c r="H39" s="46"/>
      <c r="I39" s="47"/>
      <c r="J39" s="48"/>
      <c r="K39" s="48"/>
      <c r="L39" s="52"/>
      <c r="M39" s="52"/>
      <c r="N39" s="48"/>
      <c r="O39" s="61"/>
      <c r="P39" s="64"/>
      <c r="Q39" s="61"/>
      <c r="R39" s="50" t="s">
        <v>220</v>
      </c>
      <c r="S39" s="52"/>
      <c r="T39" s="48">
        <v>1</v>
      </c>
      <c r="U39" s="441"/>
      <c r="V39" s="41">
        <v>22.5</v>
      </c>
      <c r="W39" s="55" t="s">
        <v>155</v>
      </c>
      <c r="X39" s="117">
        <v>2.5</v>
      </c>
      <c r="Y39" s="8"/>
      <c r="Z39" s="7" t="s">
        <v>156</v>
      </c>
      <c r="AA39" s="11">
        <v>2.2999999999999998</v>
      </c>
      <c r="AB39" s="11">
        <f>AA39*1</f>
        <v>2.2999999999999998</v>
      </c>
      <c r="AC39" s="11" t="s">
        <v>153</v>
      </c>
      <c r="AD39" s="11">
        <f>AA39*5</f>
        <v>11.5</v>
      </c>
      <c r="AE39" s="11">
        <f>AB39*4+AD39*4</f>
        <v>55.2</v>
      </c>
      <c r="AG39" s="11"/>
      <c r="AH39" s="11"/>
      <c r="AI39" s="11"/>
      <c r="AJ39" s="11"/>
      <c r="AK39" s="11"/>
    </row>
    <row r="40" spans="1:37" ht="17.100000000000001" customHeight="1">
      <c r="A40" s="443" t="s">
        <v>221</v>
      </c>
      <c r="B40" s="439"/>
      <c r="C40" s="200" t="s">
        <v>184</v>
      </c>
      <c r="D40" s="201"/>
      <c r="E40" s="201">
        <v>5</v>
      </c>
      <c r="F40" s="60"/>
      <c r="G40" s="46"/>
      <c r="H40" s="62"/>
      <c r="I40" s="48"/>
      <c r="J40" s="48"/>
      <c r="K40" s="46"/>
      <c r="L40" s="50"/>
      <c r="M40" s="52"/>
      <c r="N40" s="48"/>
      <c r="O40" s="61"/>
      <c r="P40" s="61"/>
      <c r="Q40" s="61"/>
      <c r="R40" s="47"/>
      <c r="S40" s="48"/>
      <c r="T40" s="62"/>
      <c r="U40" s="441"/>
      <c r="V40" s="54" t="s">
        <v>29</v>
      </c>
      <c r="W40" s="55" t="s">
        <v>159</v>
      </c>
      <c r="X40" s="117"/>
      <c r="Z40" s="7" t="s">
        <v>160</v>
      </c>
      <c r="AA40" s="11">
        <v>2.5</v>
      </c>
      <c r="AB40" s="11"/>
      <c r="AC40" s="11">
        <f>AA40*5</f>
        <v>12.5</v>
      </c>
      <c r="AD40" s="11" t="s">
        <v>153</v>
      </c>
      <c r="AE40" s="11">
        <f>AC40*9</f>
        <v>112.5</v>
      </c>
      <c r="AG40" s="11"/>
      <c r="AH40" s="11"/>
      <c r="AI40" s="11"/>
      <c r="AJ40" s="11"/>
      <c r="AK40" s="11"/>
    </row>
    <row r="41" spans="1:37" ht="17.100000000000001" customHeight="1">
      <c r="A41" s="444"/>
      <c r="B41" s="439"/>
      <c r="C41" s="200" t="s">
        <v>208</v>
      </c>
      <c r="D41" s="201"/>
      <c r="E41" s="201">
        <v>3</v>
      </c>
      <c r="F41" s="61"/>
      <c r="G41" s="64"/>
      <c r="H41" s="61"/>
      <c r="I41" s="48"/>
      <c r="J41" s="48"/>
      <c r="K41" s="62"/>
      <c r="L41" s="48"/>
      <c r="M41" s="48"/>
      <c r="N41" s="62"/>
      <c r="O41" s="61"/>
      <c r="P41" s="64"/>
      <c r="Q41" s="61"/>
      <c r="R41" s="48"/>
      <c r="S41" s="48"/>
      <c r="T41" s="62"/>
      <c r="U41" s="441"/>
      <c r="V41" s="41">
        <v>28.3</v>
      </c>
      <c r="W41" s="65" t="s">
        <v>161</v>
      </c>
      <c r="X41" s="117"/>
      <c r="Y41" s="8"/>
      <c r="Z41" s="7" t="s">
        <v>162</v>
      </c>
      <c r="AD41" s="7">
        <f>AA41*15</f>
        <v>0</v>
      </c>
      <c r="AG41" s="11"/>
    </row>
    <row r="42" spans="1:37" ht="17.100000000000001" customHeight="1">
      <c r="A42" s="67" t="s">
        <v>163</v>
      </c>
      <c r="B42" s="68"/>
      <c r="C42" s="64"/>
      <c r="D42" s="64"/>
      <c r="E42" s="61"/>
      <c r="F42" s="61"/>
      <c r="G42" s="64"/>
      <c r="H42" s="61"/>
      <c r="I42" s="46"/>
      <c r="J42" s="46"/>
      <c r="K42" s="62"/>
      <c r="L42" s="47"/>
      <c r="M42" s="48"/>
      <c r="N42" s="62"/>
      <c r="O42" s="61"/>
      <c r="P42" s="64"/>
      <c r="Q42" s="61"/>
      <c r="R42" s="61"/>
      <c r="S42" s="64"/>
      <c r="T42" s="61"/>
      <c r="U42" s="441"/>
      <c r="V42" s="54" t="s">
        <v>164</v>
      </c>
      <c r="W42" s="69"/>
      <c r="X42" s="117"/>
      <c r="AB42" s="7">
        <f>SUM(AB37:AB41)</f>
        <v>28.3</v>
      </c>
      <c r="AC42" s="7">
        <f>SUM(AC37:AC41)</f>
        <v>22.5</v>
      </c>
      <c r="AD42" s="7">
        <f>SUM(AD37:AD41)</f>
        <v>101.5</v>
      </c>
      <c r="AE42" s="7">
        <f>AB42*4+AC42*9+AD42*4</f>
        <v>721.7</v>
      </c>
      <c r="AG42" s="11"/>
    </row>
    <row r="43" spans="1:37" ht="17.100000000000001" customHeight="1" thickBot="1">
      <c r="A43" s="124"/>
      <c r="B43" s="125"/>
      <c r="C43" s="126"/>
      <c r="D43" s="126"/>
      <c r="E43" s="127"/>
      <c r="F43" s="127"/>
      <c r="G43" s="126"/>
      <c r="H43" s="127"/>
      <c r="I43" s="127"/>
      <c r="J43" s="126"/>
      <c r="K43" s="127"/>
      <c r="L43" s="127"/>
      <c r="M43" s="126"/>
      <c r="N43" s="127"/>
      <c r="O43" s="127"/>
      <c r="P43" s="126"/>
      <c r="Q43" s="127"/>
      <c r="R43" s="127"/>
      <c r="S43" s="126"/>
      <c r="T43" s="127"/>
      <c r="U43" s="442"/>
      <c r="V43" s="128">
        <v>721.7</v>
      </c>
      <c r="W43" s="129"/>
      <c r="X43" s="130"/>
      <c r="Y43" s="8"/>
      <c r="AB43" s="77">
        <f>AB42*4/AE42</f>
        <v>0.15685187751143134</v>
      </c>
      <c r="AC43" s="77">
        <f>AC42*9/AE42</f>
        <v>0.28058750173202157</v>
      </c>
      <c r="AD43" s="77">
        <f>AD42*4/AE42</f>
        <v>0.562560620756547</v>
      </c>
    </row>
    <row r="44" spans="1:37" ht="21.75" customHeight="1"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132"/>
    </row>
    <row r="45" spans="1:37" ht="16.5">
      <c r="C45" s="446"/>
      <c r="D45" s="446"/>
      <c r="E45" s="446"/>
      <c r="F45" s="446"/>
      <c r="G45" s="133"/>
      <c r="J45" s="133"/>
      <c r="M45" s="133"/>
      <c r="P45" s="133"/>
      <c r="S45" s="133"/>
      <c r="V45" s="7"/>
      <c r="W45" s="134"/>
      <c r="X45" s="11"/>
    </row>
    <row r="46" spans="1:37" ht="16.5">
      <c r="V46" s="7"/>
      <c r="W46" s="134"/>
      <c r="X46" s="11"/>
    </row>
    <row r="47" spans="1:37" ht="16.5">
      <c r="V47" s="7"/>
      <c r="W47" s="134"/>
      <c r="X47" s="11"/>
    </row>
  </sheetData>
  <mergeCells count="18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6</vt:i4>
      </vt:variant>
    </vt:vector>
  </HeadingPairs>
  <TitlesOfParts>
    <vt:vector size="20" baseType="lpstr">
      <vt:lpstr>國華12月菜單</vt:lpstr>
      <vt:lpstr>國華第一週明細)</vt:lpstr>
      <vt:lpstr>國華第二週明細</vt:lpstr>
      <vt:lpstr>國華第三週明細</vt:lpstr>
      <vt:lpstr>國華第四週明細</vt:lpstr>
      <vt:lpstr>國華第五週明細</vt:lpstr>
      <vt:lpstr>玉美彰化菜單ok</vt:lpstr>
      <vt:lpstr>彰化菜單ok (2)</vt:lpstr>
      <vt:lpstr>玉美第一週明細</vt:lpstr>
      <vt:lpstr>玉美第二週明細</vt:lpstr>
      <vt:lpstr>玉美第三週明細</vt:lpstr>
      <vt:lpstr>玉美第四週明細</vt:lpstr>
      <vt:lpstr>玉美第五週明細</vt:lpstr>
      <vt:lpstr>工作表1</vt:lpstr>
      <vt:lpstr>玉美第一週明細!Print_Area</vt:lpstr>
      <vt:lpstr>玉美第三週明細!Print_Area</vt:lpstr>
      <vt:lpstr>玉美第五週明細!Print_Area</vt:lpstr>
      <vt:lpstr>玉美第四週明細!Print_Area</vt:lpstr>
      <vt:lpstr>國華第五週明細!Print_Area</vt:lpstr>
      <vt:lpstr>'彰化菜單ok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張綺庭</dc:creator>
  <cp:lastModifiedBy>user</cp:lastModifiedBy>
  <cp:lastPrinted>2020-11-16T08:36:20Z</cp:lastPrinted>
  <dcterms:created xsi:type="dcterms:W3CDTF">2015-06-05T18:19:34Z</dcterms:created>
  <dcterms:modified xsi:type="dcterms:W3CDTF">2020-11-27T02:23:58Z</dcterms:modified>
</cp:coreProperties>
</file>