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75" windowWidth="21840" windowHeight="13095"/>
  </bookViews>
  <sheets>
    <sheet name="3月菜單國華" sheetId="7" r:id="rId1"/>
    <sheet name="第ㄧ週明細" sheetId="8" r:id="rId2"/>
    <sheet name="第二週明細 (2)" sheetId="9" r:id="rId3"/>
    <sheet name="第三週明細 (2)" sheetId="10" r:id="rId4"/>
    <sheet name="第四週明細 (2)" sheetId="11" r:id="rId5"/>
    <sheet name="第五週明細 (2)" sheetId="12" r:id="rId6"/>
    <sheet name="彰化菜單玉美" sheetId="1" r:id="rId7"/>
    <sheet name="第一週明細" sheetId="2" r:id="rId8"/>
    <sheet name="第二週明細" sheetId="3" r:id="rId9"/>
    <sheet name="第三週明細" sheetId="4" r:id="rId10"/>
    <sheet name="第四週明細" sheetId="5" r:id="rId11"/>
    <sheet name="第五週明細" sheetId="6" r:id="rId12"/>
  </sheets>
  <definedNames>
    <definedName name="_xlnm.Print_Area" localSheetId="7">第一週明細!$A$1:$X$43</definedName>
    <definedName name="_xlnm.Print_Area" localSheetId="9">第三週明細!$A$1:$X$43</definedName>
    <definedName name="_xlnm.Print_Area" localSheetId="11">第五週明細!$A$1:$X$43</definedName>
    <definedName name="_xlnm.Print_Area" localSheetId="10">第四週明細!$A$1:$X$43</definedName>
    <definedName name="_xlnm.Print_Area" localSheetId="4">'第四週明細 (2)'!$A$1:$Y$45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2" l="1"/>
  <c r="G5" i="12"/>
  <c r="J5" i="12"/>
  <c r="M5" i="12"/>
  <c r="P5" i="12"/>
  <c r="S5" i="12"/>
  <c r="AC6" i="12"/>
  <c r="AE6" i="12"/>
  <c r="AF6" i="12"/>
  <c r="AC7" i="12"/>
  <c r="AD7" i="12"/>
  <c r="AF7" i="12" s="1"/>
  <c r="AC8" i="12"/>
  <c r="AE8" i="12"/>
  <c r="AF8" i="12"/>
  <c r="AD9" i="12"/>
  <c r="AF9" i="12"/>
  <c r="AE10" i="12"/>
  <c r="AE11" i="12" s="1"/>
  <c r="AC11" i="12"/>
  <c r="AD11" i="12"/>
  <c r="D13" i="12"/>
  <c r="G13" i="12"/>
  <c r="J13" i="12"/>
  <c r="M13" i="12"/>
  <c r="P13" i="12"/>
  <c r="S13" i="12"/>
  <c r="AC14" i="12"/>
  <c r="AE14" i="12"/>
  <c r="AF14" i="12"/>
  <c r="AC15" i="12"/>
  <c r="AD15" i="12"/>
  <c r="AF15" i="12" s="1"/>
  <c r="AC16" i="12"/>
  <c r="AE16" i="12"/>
  <c r="AF16" i="12"/>
  <c r="AD17" i="12"/>
  <c r="AF17" i="12"/>
  <c r="AE18" i="12"/>
  <c r="AC19" i="12"/>
  <c r="AE19" i="12"/>
  <c r="D21" i="12"/>
  <c r="G21" i="12"/>
  <c r="J21" i="12"/>
  <c r="M21" i="12"/>
  <c r="P21" i="12"/>
  <c r="S21" i="12"/>
  <c r="AC22" i="12"/>
  <c r="AE22" i="12"/>
  <c r="AF22" i="12" s="1"/>
  <c r="AC23" i="12"/>
  <c r="AD23" i="12"/>
  <c r="AF23" i="12"/>
  <c r="AC24" i="12"/>
  <c r="AE24" i="12"/>
  <c r="AF24" i="12" s="1"/>
  <c r="Y25" i="12"/>
  <c r="AD25" i="12"/>
  <c r="AF25" i="12"/>
  <c r="AE26" i="12"/>
  <c r="AC27" i="12"/>
  <c r="AF27" i="12" s="1"/>
  <c r="AD27" i="12"/>
  <c r="AE27" i="12"/>
  <c r="AC30" i="12"/>
  <c r="AE30" i="12"/>
  <c r="AF30" i="12" s="1"/>
  <c r="AC31" i="12"/>
  <c r="AC35" i="12" s="1"/>
  <c r="AD31" i="12"/>
  <c r="AF31" i="12"/>
  <c r="AC32" i="12"/>
  <c r="AE32" i="12"/>
  <c r="AF32" i="12" s="1"/>
  <c r="AD33" i="12"/>
  <c r="AF33" i="12" s="1"/>
  <c r="AE34" i="12"/>
  <c r="AD35" i="12"/>
  <c r="AC38" i="12"/>
  <c r="AE38" i="12"/>
  <c r="AF38" i="12"/>
  <c r="AC39" i="12"/>
  <c r="AD39" i="12"/>
  <c r="AF39" i="12" s="1"/>
  <c r="AC40" i="12"/>
  <c r="AE40" i="12"/>
  <c r="AF40" i="12"/>
  <c r="AD41" i="12"/>
  <c r="AF41" i="12"/>
  <c r="AE42" i="12"/>
  <c r="AC43" i="12"/>
  <c r="AE43" i="12"/>
  <c r="D5" i="11"/>
  <c r="G5" i="11"/>
  <c r="J5" i="11"/>
  <c r="M5" i="11"/>
  <c r="P5" i="11"/>
  <c r="S5" i="11"/>
  <c r="AC6" i="11"/>
  <c r="AE6" i="11"/>
  <c r="AF6" i="11" s="1"/>
  <c r="AC7" i="11"/>
  <c r="AC11" i="11" s="1"/>
  <c r="AD7" i="11"/>
  <c r="AF7" i="11"/>
  <c r="AC8" i="11"/>
  <c r="AE8" i="11"/>
  <c r="AF8" i="11" s="1"/>
  <c r="AD9" i="11"/>
  <c r="AF9" i="11" s="1"/>
  <c r="AE10" i="11"/>
  <c r="AD11" i="11"/>
  <c r="D13" i="11"/>
  <c r="G13" i="11"/>
  <c r="J13" i="11"/>
  <c r="M13" i="11"/>
  <c r="P13" i="11"/>
  <c r="S13" i="11"/>
  <c r="AC14" i="11"/>
  <c r="AE14" i="11"/>
  <c r="AF14" i="11"/>
  <c r="AC15" i="11"/>
  <c r="AD15" i="11"/>
  <c r="AF15" i="11" s="1"/>
  <c r="AC16" i="11"/>
  <c r="AE16" i="11"/>
  <c r="AF16" i="11"/>
  <c r="AD17" i="11"/>
  <c r="AF17" i="11"/>
  <c r="AE18" i="11"/>
  <c r="AC19" i="11"/>
  <c r="AE19" i="11"/>
  <c r="D21" i="11"/>
  <c r="G21" i="11"/>
  <c r="J21" i="11"/>
  <c r="M21" i="11"/>
  <c r="P21" i="11"/>
  <c r="S21" i="11"/>
  <c r="AC22" i="11"/>
  <c r="AE22" i="11"/>
  <c r="AF22" i="11" s="1"/>
  <c r="AC23" i="11"/>
  <c r="AC27" i="11" s="1"/>
  <c r="AD23" i="11"/>
  <c r="AF23" i="11"/>
  <c r="AC24" i="11"/>
  <c r="AE24" i="11"/>
  <c r="AF24" i="11" s="1"/>
  <c r="AD25" i="11"/>
  <c r="AF25" i="11" s="1"/>
  <c r="AE26" i="11"/>
  <c r="AD27" i="11"/>
  <c r="D29" i="11"/>
  <c r="G29" i="11"/>
  <c r="J29" i="11"/>
  <c r="M29" i="11"/>
  <c r="P29" i="11"/>
  <c r="S29" i="11"/>
  <c r="AC30" i="11"/>
  <c r="AE30" i="11"/>
  <c r="AF30" i="11"/>
  <c r="AC31" i="11"/>
  <c r="AD31" i="11"/>
  <c r="AF31" i="11" s="1"/>
  <c r="AC32" i="11"/>
  <c r="AE32" i="11"/>
  <c r="AF32" i="11"/>
  <c r="AD33" i="11"/>
  <c r="AF33" i="11"/>
  <c r="AE34" i="11"/>
  <c r="AC35" i="11"/>
  <c r="AE35" i="11"/>
  <c r="D37" i="11"/>
  <c r="G37" i="11"/>
  <c r="J37" i="11"/>
  <c r="M37" i="11"/>
  <c r="P37" i="11"/>
  <c r="S37" i="11"/>
  <c r="AC38" i="11"/>
  <c r="AE38" i="11"/>
  <c r="AF38" i="11" s="1"/>
  <c r="AC39" i="11"/>
  <c r="AC43" i="11" s="1"/>
  <c r="AD39" i="11"/>
  <c r="AF39" i="11"/>
  <c r="AC40" i="11"/>
  <c r="AE40" i="11"/>
  <c r="AF40" i="11" s="1"/>
  <c r="AD41" i="11"/>
  <c r="AF41" i="11" s="1"/>
  <c r="AE42" i="11"/>
  <c r="AD43" i="11"/>
  <c r="D5" i="10"/>
  <c r="G5" i="10"/>
  <c r="J5" i="10"/>
  <c r="M5" i="10"/>
  <c r="P5" i="10"/>
  <c r="S5" i="10"/>
  <c r="AC6" i="10"/>
  <c r="AE6" i="10"/>
  <c r="AF6" i="10"/>
  <c r="AC7" i="10"/>
  <c r="AD7" i="10"/>
  <c r="AF7" i="10" s="1"/>
  <c r="AC8" i="10"/>
  <c r="AE8" i="10"/>
  <c r="AF8" i="10"/>
  <c r="AD9" i="10"/>
  <c r="AF9" i="10"/>
  <c r="AE10" i="10"/>
  <c r="AC11" i="10"/>
  <c r="AE11" i="10"/>
  <c r="D13" i="10"/>
  <c r="G13" i="10"/>
  <c r="J13" i="10"/>
  <c r="M13" i="10"/>
  <c r="P13" i="10"/>
  <c r="S13" i="10"/>
  <c r="AC14" i="10"/>
  <c r="AE14" i="10"/>
  <c r="AF14" i="10" s="1"/>
  <c r="AC15" i="10"/>
  <c r="AC19" i="10" s="1"/>
  <c r="AD15" i="10"/>
  <c r="AF15" i="10"/>
  <c r="AC16" i="10"/>
  <c r="AE16" i="10"/>
  <c r="AF16" i="10" s="1"/>
  <c r="AD17" i="10"/>
  <c r="AF17" i="10" s="1"/>
  <c r="AE18" i="10"/>
  <c r="AD19" i="10"/>
  <c r="D21" i="10"/>
  <c r="G21" i="10"/>
  <c r="J21" i="10"/>
  <c r="M21" i="10"/>
  <c r="P21" i="10"/>
  <c r="S21" i="10"/>
  <c r="AC22" i="10"/>
  <c r="AC27" i="10" s="1"/>
  <c r="AE22" i="10"/>
  <c r="AF22" i="10"/>
  <c r="AC23" i="10"/>
  <c r="AD23" i="10"/>
  <c r="AF23" i="10" s="1"/>
  <c r="AC24" i="10"/>
  <c r="AE24" i="10"/>
  <c r="AF24" i="10"/>
  <c r="Y25" i="10"/>
  <c r="AD25" i="10"/>
  <c r="AF25" i="10" s="1"/>
  <c r="AE26" i="10"/>
  <c r="AE27" i="10" s="1"/>
  <c r="AD27" i="10"/>
  <c r="D29" i="10"/>
  <c r="G29" i="10"/>
  <c r="J29" i="10"/>
  <c r="M29" i="10"/>
  <c r="P29" i="10"/>
  <c r="S29" i="10"/>
  <c r="AC30" i="10"/>
  <c r="AE30" i="10"/>
  <c r="AF30" i="10"/>
  <c r="AC31" i="10"/>
  <c r="AD31" i="10"/>
  <c r="AF31" i="10" s="1"/>
  <c r="AC32" i="10"/>
  <c r="AE32" i="10"/>
  <c r="AF32" i="10"/>
  <c r="AD33" i="10"/>
  <c r="AF33" i="10"/>
  <c r="AE34" i="10"/>
  <c r="AC35" i="10"/>
  <c r="AE35" i="10"/>
  <c r="D37" i="10"/>
  <c r="G37" i="10"/>
  <c r="J37" i="10"/>
  <c r="M37" i="10"/>
  <c r="P37" i="10"/>
  <c r="S37" i="10"/>
  <c r="AC38" i="10"/>
  <c r="AE38" i="10"/>
  <c r="AF38" i="10" s="1"/>
  <c r="AC39" i="10"/>
  <c r="AD39" i="10"/>
  <c r="AF39" i="10"/>
  <c r="AC40" i="10"/>
  <c r="AE40" i="10"/>
  <c r="AF40" i="10" s="1"/>
  <c r="Y41" i="10"/>
  <c r="AD41" i="10"/>
  <c r="AF41" i="10"/>
  <c r="AE42" i="10"/>
  <c r="AC43" i="10"/>
  <c r="AF43" i="10" s="1"/>
  <c r="AD43" i="10"/>
  <c r="AE43" i="10"/>
  <c r="D5" i="9"/>
  <c r="G5" i="9"/>
  <c r="J5" i="9"/>
  <c r="M5" i="9"/>
  <c r="P5" i="9"/>
  <c r="S5" i="9"/>
  <c r="AC6" i="9"/>
  <c r="AE6" i="9"/>
  <c r="AC7" i="9"/>
  <c r="AC11" i="9" s="1"/>
  <c r="AD7" i="9"/>
  <c r="AF7" i="9"/>
  <c r="AC8" i="9"/>
  <c r="AE8" i="9"/>
  <c r="AF8" i="9" s="1"/>
  <c r="AD9" i="9"/>
  <c r="AF9" i="9" s="1"/>
  <c r="AE10" i="9"/>
  <c r="AD11" i="9"/>
  <c r="D13" i="9"/>
  <c r="G13" i="9"/>
  <c r="J13" i="9"/>
  <c r="M13" i="9"/>
  <c r="P13" i="9"/>
  <c r="S13" i="9"/>
  <c r="AC14" i="9"/>
  <c r="AC19" i="9" s="1"/>
  <c r="AE14" i="9"/>
  <c r="AF14" i="9"/>
  <c r="AC15" i="9"/>
  <c r="AD15" i="9"/>
  <c r="AC16" i="9"/>
  <c r="AE16" i="9"/>
  <c r="AF16" i="9"/>
  <c r="AD17" i="9"/>
  <c r="AF17" i="9"/>
  <c r="AE18" i="9"/>
  <c r="AE19" i="9"/>
  <c r="D21" i="9"/>
  <c r="G21" i="9"/>
  <c r="J21" i="9"/>
  <c r="M21" i="9"/>
  <c r="P21" i="9"/>
  <c r="S21" i="9"/>
  <c r="AC22" i="9"/>
  <c r="AE22" i="9"/>
  <c r="AF22" i="9" s="1"/>
  <c r="AC23" i="9"/>
  <c r="AD23" i="9"/>
  <c r="AF23" i="9"/>
  <c r="AC24" i="9"/>
  <c r="AE24" i="9"/>
  <c r="AF24" i="9" s="1"/>
  <c r="Y25" i="9"/>
  <c r="AD25" i="9"/>
  <c r="AF25" i="9"/>
  <c r="AE26" i="9"/>
  <c r="AC27" i="9"/>
  <c r="AF27" i="9" s="1"/>
  <c r="AD27" i="9"/>
  <c r="AE27" i="9"/>
  <c r="D29" i="9"/>
  <c r="G29" i="9"/>
  <c r="J29" i="9"/>
  <c r="M29" i="9"/>
  <c r="P29" i="9"/>
  <c r="S29" i="9"/>
  <c r="AC30" i="9"/>
  <c r="AE30" i="9"/>
  <c r="AF30" i="9" s="1"/>
  <c r="AC31" i="9"/>
  <c r="AC35" i="9" s="1"/>
  <c r="AD31" i="9"/>
  <c r="AF31" i="9"/>
  <c r="AC32" i="9"/>
  <c r="AE32" i="9"/>
  <c r="AF32" i="9" s="1"/>
  <c r="AD33" i="9"/>
  <c r="AF33" i="9" s="1"/>
  <c r="AE34" i="9"/>
  <c r="AD35" i="9"/>
  <c r="D37" i="9"/>
  <c r="G37" i="9"/>
  <c r="J37" i="9"/>
  <c r="M37" i="9"/>
  <c r="P37" i="9"/>
  <c r="S37" i="9"/>
  <c r="AC38" i="9"/>
  <c r="AC43" i="9" s="1"/>
  <c r="AE38" i="9"/>
  <c r="AF38" i="9"/>
  <c r="AC39" i="9"/>
  <c r="AD39" i="9"/>
  <c r="AF39" i="9" s="1"/>
  <c r="AC40" i="9"/>
  <c r="AE40" i="9"/>
  <c r="AF40" i="9"/>
  <c r="Y41" i="9"/>
  <c r="AD41" i="9"/>
  <c r="AF41" i="9" s="1"/>
  <c r="AE42" i="9"/>
  <c r="AE43" i="9" s="1"/>
  <c r="AD43" i="9"/>
  <c r="D5" i="8"/>
  <c r="G5" i="8"/>
  <c r="J5" i="8"/>
  <c r="M5" i="8"/>
  <c r="P5" i="8"/>
  <c r="S5" i="8"/>
  <c r="AC6" i="8"/>
  <c r="AE6" i="8"/>
  <c r="AF6" i="8"/>
  <c r="AC7" i="8"/>
  <c r="AD7" i="8"/>
  <c r="AF7" i="8" s="1"/>
  <c r="AC8" i="8"/>
  <c r="AE8" i="8"/>
  <c r="AF8" i="8"/>
  <c r="AD9" i="8"/>
  <c r="AF9" i="8"/>
  <c r="AE10" i="8"/>
  <c r="AC11" i="8"/>
  <c r="AE11" i="8"/>
  <c r="D13" i="8"/>
  <c r="G13" i="8"/>
  <c r="J13" i="8"/>
  <c r="M13" i="8"/>
  <c r="P13" i="8"/>
  <c r="S13" i="8"/>
  <c r="AC14" i="8"/>
  <c r="AE14" i="8"/>
  <c r="AF14" i="8" s="1"/>
  <c r="AC15" i="8"/>
  <c r="AC19" i="8" s="1"/>
  <c r="AD15" i="8"/>
  <c r="AF15" i="8"/>
  <c r="AC16" i="8"/>
  <c r="AE16" i="8"/>
  <c r="AF16" i="8" s="1"/>
  <c r="AD17" i="8"/>
  <c r="AF17" i="8" s="1"/>
  <c r="AE18" i="8"/>
  <c r="AD19" i="8"/>
  <c r="D21" i="8"/>
  <c r="G21" i="8"/>
  <c r="J21" i="8"/>
  <c r="M21" i="8"/>
  <c r="P21" i="8"/>
  <c r="S21" i="8"/>
  <c r="AC22" i="8"/>
  <c r="AC27" i="8" s="1"/>
  <c r="AE22" i="8"/>
  <c r="AC23" i="8"/>
  <c r="AD23" i="8"/>
  <c r="AF23" i="8" s="1"/>
  <c r="AC24" i="8"/>
  <c r="AF24" i="8" s="1"/>
  <c r="AE24" i="8"/>
  <c r="Y25" i="8"/>
  <c r="AD25" i="8"/>
  <c r="AF25" i="8" s="1"/>
  <c r="AE26" i="8"/>
  <c r="AE27" i="8" s="1"/>
  <c r="AD27" i="8"/>
  <c r="D29" i="8"/>
  <c r="G29" i="8"/>
  <c r="J29" i="8"/>
  <c r="M29" i="8"/>
  <c r="P29" i="8"/>
  <c r="S29" i="8"/>
  <c r="AC30" i="8"/>
  <c r="AE30" i="8"/>
  <c r="AF30" i="8"/>
  <c r="AC31" i="8"/>
  <c r="AD31" i="8"/>
  <c r="AF31" i="8" s="1"/>
  <c r="AC32" i="8"/>
  <c r="AE32" i="8"/>
  <c r="AF32" i="8"/>
  <c r="AD33" i="8"/>
  <c r="AF33" i="8"/>
  <c r="AE34" i="8"/>
  <c r="AC35" i="8"/>
  <c r="AE35" i="8"/>
  <c r="D37" i="8"/>
  <c r="G37" i="8"/>
  <c r="J37" i="8"/>
  <c r="M37" i="8"/>
  <c r="P37" i="8"/>
  <c r="S37" i="8"/>
  <c r="AC38" i="8"/>
  <c r="AE38" i="8"/>
  <c r="AF38" i="8" s="1"/>
  <c r="AC39" i="8"/>
  <c r="AD39" i="8"/>
  <c r="AF39" i="8"/>
  <c r="AC40" i="8"/>
  <c r="AE40" i="8"/>
  <c r="AF40" i="8" s="1"/>
  <c r="Y41" i="8"/>
  <c r="AD41" i="8"/>
  <c r="AF41" i="8"/>
  <c r="AE42" i="8"/>
  <c r="AC43" i="8"/>
  <c r="AF43" i="8" s="1"/>
  <c r="AD43" i="8"/>
  <c r="AE43" i="8"/>
  <c r="F9" i="7"/>
  <c r="H9" i="7"/>
  <c r="J9" i="7"/>
  <c r="L9" i="7"/>
  <c r="N9" i="7"/>
  <c r="P9" i="7"/>
  <c r="R9" i="7"/>
  <c r="T9" i="7"/>
  <c r="F10" i="7"/>
  <c r="H10" i="7"/>
  <c r="J10" i="7"/>
  <c r="L10" i="7"/>
  <c r="N10" i="7"/>
  <c r="P10" i="7"/>
  <c r="R10" i="7"/>
  <c r="T10" i="7"/>
  <c r="B18" i="7"/>
  <c r="D18" i="7"/>
  <c r="F18" i="7"/>
  <c r="H18" i="7"/>
  <c r="J18" i="7"/>
  <c r="L18" i="7"/>
  <c r="N18" i="7"/>
  <c r="P18" i="7"/>
  <c r="R18" i="7"/>
  <c r="T18" i="7"/>
  <c r="B19" i="7"/>
  <c r="D19" i="7"/>
  <c r="F19" i="7"/>
  <c r="H19" i="7"/>
  <c r="J19" i="7"/>
  <c r="L19" i="7"/>
  <c r="N19" i="7"/>
  <c r="P19" i="7"/>
  <c r="R19" i="7"/>
  <c r="T19" i="7"/>
  <c r="B27" i="7"/>
  <c r="D27" i="7"/>
  <c r="F27" i="7"/>
  <c r="H27" i="7"/>
  <c r="J27" i="7"/>
  <c r="L27" i="7"/>
  <c r="N27" i="7"/>
  <c r="P27" i="7"/>
  <c r="R27" i="7"/>
  <c r="T27" i="7"/>
  <c r="B28" i="7"/>
  <c r="D28" i="7"/>
  <c r="F28" i="7"/>
  <c r="H28" i="7"/>
  <c r="J28" i="7"/>
  <c r="L28" i="7"/>
  <c r="P28" i="7"/>
  <c r="R28" i="7"/>
  <c r="T28" i="7"/>
  <c r="B36" i="7"/>
  <c r="D36" i="7"/>
  <c r="F36" i="7"/>
  <c r="H36" i="7"/>
  <c r="J36" i="7"/>
  <c r="L36" i="7"/>
  <c r="N36" i="7"/>
  <c r="P36" i="7"/>
  <c r="R36" i="7"/>
  <c r="T36" i="7"/>
  <c r="B37" i="7"/>
  <c r="D37" i="7"/>
  <c r="F37" i="7"/>
  <c r="H37" i="7"/>
  <c r="J37" i="7"/>
  <c r="L37" i="7"/>
  <c r="N37" i="7"/>
  <c r="P37" i="7"/>
  <c r="R37" i="7"/>
  <c r="T37" i="7"/>
  <c r="B45" i="7"/>
  <c r="D45" i="7"/>
  <c r="F45" i="7"/>
  <c r="H45" i="7"/>
  <c r="J45" i="7"/>
  <c r="L45" i="7"/>
  <c r="B46" i="7"/>
  <c r="D46" i="7"/>
  <c r="F46" i="7"/>
  <c r="H46" i="7"/>
  <c r="J46" i="7"/>
  <c r="L46" i="7"/>
  <c r="AF43" i="9" l="1"/>
  <c r="AD44" i="9" s="1"/>
  <c r="AD44" i="8"/>
  <c r="AC44" i="8"/>
  <c r="AE44" i="8"/>
  <c r="AC28" i="8"/>
  <c r="AF27" i="8"/>
  <c r="AD28" i="8" s="1"/>
  <c r="AD28" i="9"/>
  <c r="AC28" i="9"/>
  <c r="AE28" i="9"/>
  <c r="AF22" i="8"/>
  <c r="AF15" i="9"/>
  <c r="AD19" i="9"/>
  <c r="AF35" i="10"/>
  <c r="AF43" i="12"/>
  <c r="AD28" i="12"/>
  <c r="AC28" i="12"/>
  <c r="AE28" i="12"/>
  <c r="AD35" i="8"/>
  <c r="AE19" i="8"/>
  <c r="AD11" i="8"/>
  <c r="AE35" i="9"/>
  <c r="AF35" i="9" s="1"/>
  <c r="AF6" i="9"/>
  <c r="AE11" i="9"/>
  <c r="AD44" i="10"/>
  <c r="AC44" i="10"/>
  <c r="AE44" i="10"/>
  <c r="AC28" i="10"/>
  <c r="AF27" i="10"/>
  <c r="AD28" i="10" s="1"/>
  <c r="AF11" i="10"/>
  <c r="AF19" i="12"/>
  <c r="AF11" i="12"/>
  <c r="AD35" i="10"/>
  <c r="AE19" i="10"/>
  <c r="AD11" i="10"/>
  <c r="AE43" i="11"/>
  <c r="AD35" i="11"/>
  <c r="AE27" i="11"/>
  <c r="AD19" i="11"/>
  <c r="AE11" i="11"/>
  <c r="AD43" i="12"/>
  <c r="AE35" i="12"/>
  <c r="AD19" i="12"/>
  <c r="U12" i="6"/>
  <c r="U12" i="5"/>
  <c r="U12" i="4"/>
  <c r="AD41" i="6"/>
  <c r="AC40" i="6"/>
  <c r="AD39" i="6"/>
  <c r="AE39" i="6" s="1"/>
  <c r="AB39" i="6"/>
  <c r="AC38" i="6"/>
  <c r="AB38" i="6"/>
  <c r="AE38" i="6" s="1"/>
  <c r="AD37" i="6"/>
  <c r="AD42" i="6" s="1"/>
  <c r="AB37" i="6"/>
  <c r="AB42" i="6" s="1"/>
  <c r="AD33" i="6"/>
  <c r="AD34" i="6" s="1"/>
  <c r="AE32" i="6"/>
  <c r="AC32" i="6"/>
  <c r="AE31" i="6"/>
  <c r="AD31" i="6"/>
  <c r="AB31" i="6"/>
  <c r="AC30" i="6"/>
  <c r="AB30" i="6"/>
  <c r="AE29" i="6"/>
  <c r="AD29" i="6"/>
  <c r="AB29" i="6"/>
  <c r="AB34" i="6" s="1"/>
  <c r="AC26" i="6"/>
  <c r="AB26" i="6"/>
  <c r="AD25" i="6"/>
  <c r="V25" i="6"/>
  <c r="L51" i="1" s="1"/>
  <c r="AC24" i="6"/>
  <c r="AE24" i="6" s="1"/>
  <c r="AD23" i="6"/>
  <c r="AB23" i="6"/>
  <c r="V23" i="6"/>
  <c r="V27" i="6" s="1"/>
  <c r="J50" i="1" s="1"/>
  <c r="AC22" i="6"/>
  <c r="AB22" i="6"/>
  <c r="AE22" i="6" s="1"/>
  <c r="AE21" i="6"/>
  <c r="AD21" i="6"/>
  <c r="AB21" i="6"/>
  <c r="V21" i="6"/>
  <c r="R20" i="6"/>
  <c r="O20" i="6"/>
  <c r="L20" i="6"/>
  <c r="I20" i="6"/>
  <c r="F20" i="6"/>
  <c r="C20" i="6"/>
  <c r="AC18" i="6"/>
  <c r="AD17" i="6"/>
  <c r="V17" i="6"/>
  <c r="AE16" i="6"/>
  <c r="AC16" i="6"/>
  <c r="AD15" i="6"/>
  <c r="AB15" i="6"/>
  <c r="V15" i="6"/>
  <c r="AE14" i="6"/>
  <c r="AC14" i="6"/>
  <c r="AB14" i="6"/>
  <c r="AD13" i="6"/>
  <c r="AE13" i="6" s="1"/>
  <c r="AB13" i="6"/>
  <c r="V13" i="6"/>
  <c r="V19" i="6" s="1"/>
  <c r="R12" i="6"/>
  <c r="O12" i="6"/>
  <c r="L12" i="6"/>
  <c r="I12" i="6"/>
  <c r="F12" i="6"/>
  <c r="C12" i="6"/>
  <c r="AD9" i="6"/>
  <c r="V9" i="6"/>
  <c r="AC8" i="6"/>
  <c r="AE8" i="6" s="1"/>
  <c r="AD7" i="6"/>
  <c r="AB7" i="6"/>
  <c r="AE7" i="6" s="1"/>
  <c r="V7" i="6"/>
  <c r="D50" i="1" s="1"/>
  <c r="AC6" i="6"/>
  <c r="AC10" i="6" s="1"/>
  <c r="AB6" i="6"/>
  <c r="AD5" i="6"/>
  <c r="AD10" i="6" s="1"/>
  <c r="AB5" i="6"/>
  <c r="V5" i="6"/>
  <c r="R4" i="6"/>
  <c r="O4" i="6"/>
  <c r="L4" i="6"/>
  <c r="I4" i="6"/>
  <c r="F4" i="6"/>
  <c r="C4" i="6"/>
  <c r="AD41" i="5"/>
  <c r="V41" i="5"/>
  <c r="AE40" i="5"/>
  <c r="AC40" i="5"/>
  <c r="AE39" i="5"/>
  <c r="AD39" i="5"/>
  <c r="AB39" i="5"/>
  <c r="X39" i="5"/>
  <c r="V39" i="5"/>
  <c r="T40" i="1" s="1"/>
  <c r="AC38" i="5"/>
  <c r="AE38" i="5" s="1"/>
  <c r="AB38" i="5"/>
  <c r="AD37" i="5"/>
  <c r="AD42" i="5" s="1"/>
  <c r="AB37" i="5"/>
  <c r="V37" i="5"/>
  <c r="R36" i="5"/>
  <c r="O36" i="5"/>
  <c r="L36" i="5"/>
  <c r="I36" i="5"/>
  <c r="F36" i="5"/>
  <c r="C36" i="5"/>
  <c r="V35" i="5"/>
  <c r="AC34" i="5"/>
  <c r="AD33" i="5"/>
  <c r="V33" i="5"/>
  <c r="P41" i="1" s="1"/>
  <c r="AE32" i="5"/>
  <c r="AC32" i="5"/>
  <c r="AE31" i="5"/>
  <c r="AD31" i="5"/>
  <c r="AB31" i="5"/>
  <c r="V31" i="5"/>
  <c r="AE30" i="5"/>
  <c r="AC30" i="5"/>
  <c r="AB30" i="5"/>
  <c r="AD29" i="5"/>
  <c r="AD34" i="5" s="1"/>
  <c r="AB29" i="5"/>
  <c r="V29" i="5"/>
  <c r="R28" i="5"/>
  <c r="O28" i="5"/>
  <c r="L28" i="5"/>
  <c r="I28" i="5"/>
  <c r="F28" i="5"/>
  <c r="C28" i="5"/>
  <c r="AD26" i="5"/>
  <c r="AB26" i="5"/>
  <c r="AD25" i="5"/>
  <c r="V25" i="5"/>
  <c r="L41" i="1" s="1"/>
  <c r="AC24" i="5"/>
  <c r="AE24" i="5" s="1"/>
  <c r="AD23" i="5"/>
  <c r="AE23" i="5" s="1"/>
  <c r="AB23" i="5"/>
  <c r="V23" i="5"/>
  <c r="L40" i="1" s="1"/>
  <c r="AC22" i="5"/>
  <c r="AB22" i="5"/>
  <c r="AE21" i="5"/>
  <c r="AD21" i="5"/>
  <c r="AB21" i="5"/>
  <c r="V21" i="5"/>
  <c r="R20" i="5"/>
  <c r="O20" i="5"/>
  <c r="L20" i="5"/>
  <c r="I20" i="5"/>
  <c r="F20" i="5"/>
  <c r="C20" i="5"/>
  <c r="AD18" i="5"/>
  <c r="AC18" i="5"/>
  <c r="AD17" i="5"/>
  <c r="V17" i="5"/>
  <c r="AC16" i="5"/>
  <c r="AE16" i="5" s="1"/>
  <c r="AE15" i="5"/>
  <c r="AD15" i="5"/>
  <c r="AB15" i="5"/>
  <c r="X15" i="5"/>
  <c r="V15" i="5"/>
  <c r="H40" i="1" s="1"/>
  <c r="AC14" i="5"/>
  <c r="AE14" i="5" s="1"/>
  <c r="AB14" i="5"/>
  <c r="AE13" i="5"/>
  <c r="AD13" i="5"/>
  <c r="AB13" i="5"/>
  <c r="AB18" i="5" s="1"/>
  <c r="V13" i="5"/>
  <c r="V19" i="5" s="1"/>
  <c r="F40" i="1" s="1"/>
  <c r="R12" i="5"/>
  <c r="O12" i="5"/>
  <c r="L12" i="5"/>
  <c r="I12" i="5"/>
  <c r="F12" i="5"/>
  <c r="C12" i="5"/>
  <c r="AD10" i="5"/>
  <c r="AC10" i="5"/>
  <c r="AD9" i="5"/>
  <c r="V9" i="5"/>
  <c r="AC8" i="5"/>
  <c r="AE8" i="5" s="1"/>
  <c r="AE7" i="5"/>
  <c r="AD7" i="5"/>
  <c r="AB7" i="5"/>
  <c r="V7" i="5"/>
  <c r="AC6" i="5"/>
  <c r="AB6" i="5"/>
  <c r="AD5" i="5"/>
  <c r="AE5" i="5" s="1"/>
  <c r="AB5" i="5"/>
  <c r="V5" i="5"/>
  <c r="V11" i="5" s="1"/>
  <c r="B40" i="1" s="1"/>
  <c r="R4" i="5"/>
  <c r="O4" i="5"/>
  <c r="L4" i="5"/>
  <c r="I4" i="5"/>
  <c r="F4" i="5"/>
  <c r="C4" i="5"/>
  <c r="AC42" i="4"/>
  <c r="AD41" i="4"/>
  <c r="V41" i="4"/>
  <c r="T31" i="1" s="1"/>
  <c r="AC40" i="4"/>
  <c r="AE40" i="4" s="1"/>
  <c r="AE39" i="4"/>
  <c r="AD39" i="4"/>
  <c r="AD42" i="4" s="1"/>
  <c r="AB39" i="4"/>
  <c r="V39" i="4"/>
  <c r="AC38" i="4"/>
  <c r="AB38" i="4"/>
  <c r="AE38" i="4" s="1"/>
  <c r="AE37" i="4"/>
  <c r="AD37" i="4"/>
  <c r="AB37" i="4"/>
  <c r="V37" i="4"/>
  <c r="R31" i="1" s="1"/>
  <c r="R36" i="4"/>
  <c r="O36" i="4"/>
  <c r="L36" i="4"/>
  <c r="I36" i="4"/>
  <c r="F36" i="4"/>
  <c r="C36" i="4"/>
  <c r="AC34" i="4"/>
  <c r="AD33" i="4"/>
  <c r="V33" i="4"/>
  <c r="AE32" i="4"/>
  <c r="AC32" i="4"/>
  <c r="AD31" i="4"/>
  <c r="AB31" i="4"/>
  <c r="V31" i="4"/>
  <c r="AE30" i="4"/>
  <c r="AC30" i="4"/>
  <c r="AB30" i="4"/>
  <c r="AE29" i="4"/>
  <c r="AD29" i="4"/>
  <c r="AB29" i="4"/>
  <c r="V29" i="4"/>
  <c r="V35" i="4" s="1"/>
  <c r="N30" i="1" s="1"/>
  <c r="R28" i="4"/>
  <c r="O28" i="4"/>
  <c r="L28" i="4"/>
  <c r="I28" i="4"/>
  <c r="F28" i="4"/>
  <c r="C28" i="4"/>
  <c r="AD25" i="4"/>
  <c r="V25" i="4"/>
  <c r="AC24" i="4"/>
  <c r="AE24" i="4" s="1"/>
  <c r="AD23" i="4"/>
  <c r="AB23" i="4"/>
  <c r="AE23" i="4" s="1"/>
  <c r="V23" i="4"/>
  <c r="L30" i="1" s="1"/>
  <c r="AC22" i="4"/>
  <c r="AC26" i="4" s="1"/>
  <c r="AB22" i="4"/>
  <c r="AD21" i="4"/>
  <c r="AB21" i="4"/>
  <c r="V21" i="4"/>
  <c r="R20" i="4"/>
  <c r="O20" i="4"/>
  <c r="L20" i="4"/>
  <c r="I20" i="4"/>
  <c r="F20" i="4"/>
  <c r="C20" i="4"/>
  <c r="V19" i="4"/>
  <c r="AC18" i="4"/>
  <c r="AD17" i="4"/>
  <c r="V17" i="4"/>
  <c r="H31" i="1" s="1"/>
  <c r="AE16" i="4"/>
  <c r="AC16" i="4"/>
  <c r="AE15" i="4"/>
  <c r="AD15" i="4"/>
  <c r="AB15" i="4"/>
  <c r="V15" i="4"/>
  <c r="AE14" i="4"/>
  <c r="AC14" i="4"/>
  <c r="AB14" i="4"/>
  <c r="AD13" i="4"/>
  <c r="AD18" i="4" s="1"/>
  <c r="AB13" i="4"/>
  <c r="V13" i="4"/>
  <c r="R12" i="4"/>
  <c r="O12" i="4"/>
  <c r="L12" i="4"/>
  <c r="I12" i="4"/>
  <c r="F12" i="4"/>
  <c r="C12" i="4"/>
  <c r="AD10" i="4"/>
  <c r="AD9" i="4"/>
  <c r="V9" i="4"/>
  <c r="D31" i="1" s="1"/>
  <c r="AC8" i="4"/>
  <c r="AE8" i="4" s="1"/>
  <c r="AD7" i="4"/>
  <c r="AE7" i="4" s="1"/>
  <c r="AB7" i="4"/>
  <c r="V7" i="4"/>
  <c r="D30" i="1" s="1"/>
  <c r="AE6" i="4"/>
  <c r="AC6" i="4"/>
  <c r="AC10" i="4" s="1"/>
  <c r="AB6" i="4"/>
  <c r="AD5" i="4"/>
  <c r="AB5" i="4"/>
  <c r="V5" i="4"/>
  <c r="R4" i="4"/>
  <c r="O4" i="4"/>
  <c r="L4" i="4"/>
  <c r="I4" i="4"/>
  <c r="F4" i="4"/>
  <c r="C4" i="4"/>
  <c r="AD41" i="3"/>
  <c r="V41" i="3"/>
  <c r="T21" i="1" s="1"/>
  <c r="AC40" i="3"/>
  <c r="AE40" i="3" s="1"/>
  <c r="AD39" i="3"/>
  <c r="AB39" i="3"/>
  <c r="V39" i="3"/>
  <c r="T20" i="1" s="1"/>
  <c r="AC38" i="3"/>
  <c r="AE38" i="3" s="1"/>
  <c r="AB38" i="3"/>
  <c r="AD37" i="3"/>
  <c r="AD42" i="3" s="1"/>
  <c r="AB37" i="3"/>
  <c r="AE37" i="3" s="1"/>
  <c r="V37" i="3"/>
  <c r="R36" i="3"/>
  <c r="O36" i="3"/>
  <c r="L36" i="3"/>
  <c r="I36" i="3"/>
  <c r="F36" i="3"/>
  <c r="C36" i="3"/>
  <c r="AD33" i="3"/>
  <c r="V33" i="3"/>
  <c r="AC32" i="3"/>
  <c r="AE32" i="3" s="1"/>
  <c r="AD31" i="3"/>
  <c r="AB31" i="3"/>
  <c r="AE31" i="3" s="1"/>
  <c r="V31" i="3"/>
  <c r="AC30" i="3"/>
  <c r="AB30" i="3"/>
  <c r="AD29" i="3"/>
  <c r="AB29" i="3"/>
  <c r="V29" i="3"/>
  <c r="V35" i="3" s="1"/>
  <c r="N20" i="1" s="1"/>
  <c r="R28" i="3"/>
  <c r="O28" i="3"/>
  <c r="L28" i="3"/>
  <c r="I28" i="3"/>
  <c r="F28" i="3"/>
  <c r="C28" i="3"/>
  <c r="AD25" i="3"/>
  <c r="V25" i="3"/>
  <c r="L21" i="1" s="1"/>
  <c r="AC24" i="3"/>
  <c r="AE24" i="3" s="1"/>
  <c r="AD23" i="3"/>
  <c r="AB23" i="3"/>
  <c r="V23" i="3"/>
  <c r="AC22" i="3"/>
  <c r="AC26" i="3" s="1"/>
  <c r="AB22" i="3"/>
  <c r="AE22" i="3" s="1"/>
  <c r="AD21" i="3"/>
  <c r="AB21" i="3"/>
  <c r="AE21" i="3" s="1"/>
  <c r="V21" i="3"/>
  <c r="R20" i="3"/>
  <c r="O20" i="3"/>
  <c r="L20" i="3"/>
  <c r="I20" i="3"/>
  <c r="F20" i="3"/>
  <c r="C20" i="3"/>
  <c r="AD17" i="3"/>
  <c r="V17" i="3"/>
  <c r="AE16" i="3"/>
  <c r="AC16" i="3"/>
  <c r="AD15" i="3"/>
  <c r="AB15" i="3"/>
  <c r="V15" i="3"/>
  <c r="H20" i="1" s="1"/>
  <c r="AC14" i="3"/>
  <c r="AC18" i="3" s="1"/>
  <c r="AB14" i="3"/>
  <c r="AE14" i="3" s="1"/>
  <c r="AD13" i="3"/>
  <c r="AB13" i="3"/>
  <c r="V13" i="3"/>
  <c r="F21" i="1" s="1"/>
  <c r="R12" i="3"/>
  <c r="O12" i="3"/>
  <c r="L12" i="3"/>
  <c r="I12" i="3"/>
  <c r="F12" i="3"/>
  <c r="C12" i="3"/>
  <c r="AD9" i="3"/>
  <c r="V9" i="3"/>
  <c r="D21" i="1" s="1"/>
  <c r="AC8" i="3"/>
  <c r="AE8" i="3" s="1"/>
  <c r="AD7" i="3"/>
  <c r="AB7" i="3"/>
  <c r="V7" i="3"/>
  <c r="D20" i="1" s="1"/>
  <c r="AC6" i="3"/>
  <c r="AB6" i="3"/>
  <c r="AD5" i="3"/>
  <c r="AB5" i="3"/>
  <c r="V5" i="3"/>
  <c r="R4" i="3"/>
  <c r="O4" i="3"/>
  <c r="L4" i="3"/>
  <c r="I4" i="3"/>
  <c r="F4" i="3"/>
  <c r="C4" i="3"/>
  <c r="AC42" i="2"/>
  <c r="AD41" i="2"/>
  <c r="V41" i="2"/>
  <c r="T11" i="1" s="1"/>
  <c r="AE40" i="2"/>
  <c r="AC40" i="2"/>
  <c r="AE39" i="2"/>
  <c r="AD39" i="2"/>
  <c r="AB39" i="2"/>
  <c r="V39" i="2"/>
  <c r="T10" i="1" s="1"/>
  <c r="AE38" i="2"/>
  <c r="AC38" i="2"/>
  <c r="AB38" i="2"/>
  <c r="AD37" i="2"/>
  <c r="AD42" i="2" s="1"/>
  <c r="AB37" i="2"/>
  <c r="V37" i="2"/>
  <c r="V43" i="2" s="1"/>
  <c r="R10" i="1" s="1"/>
  <c r="R36" i="2"/>
  <c r="O36" i="2"/>
  <c r="L36" i="2"/>
  <c r="I36" i="2"/>
  <c r="F36" i="2"/>
  <c r="C36" i="2"/>
  <c r="AD34" i="2"/>
  <c r="AB34" i="2"/>
  <c r="AD33" i="2"/>
  <c r="V33" i="2"/>
  <c r="P11" i="1" s="1"/>
  <c r="AC32" i="2"/>
  <c r="AE32" i="2" s="1"/>
  <c r="AD31" i="2"/>
  <c r="AE31" i="2" s="1"/>
  <c r="AB31" i="2"/>
  <c r="V31" i="2"/>
  <c r="AC30" i="2"/>
  <c r="AE30" i="2" s="1"/>
  <c r="AB30" i="2"/>
  <c r="AE29" i="2"/>
  <c r="AD29" i="2"/>
  <c r="AB29" i="2"/>
  <c r="V29" i="2"/>
  <c r="V35" i="2" s="1"/>
  <c r="R28" i="2"/>
  <c r="O28" i="2"/>
  <c r="L28" i="2"/>
  <c r="I28" i="2"/>
  <c r="F28" i="2"/>
  <c r="C28" i="2"/>
  <c r="AD26" i="2"/>
  <c r="AD25" i="2"/>
  <c r="V25" i="2"/>
  <c r="AC24" i="2"/>
  <c r="AE24" i="2" s="1"/>
  <c r="AE23" i="2"/>
  <c r="AD23" i="2"/>
  <c r="AB23" i="2"/>
  <c r="V23" i="2"/>
  <c r="AC22" i="2"/>
  <c r="AC26" i="2" s="1"/>
  <c r="AB22" i="2"/>
  <c r="AD21" i="2"/>
  <c r="AE21" i="2" s="1"/>
  <c r="AB21" i="2"/>
  <c r="V21" i="2"/>
  <c r="V27" i="2" s="1"/>
  <c r="R20" i="2"/>
  <c r="O20" i="2"/>
  <c r="L20" i="2"/>
  <c r="I20" i="2"/>
  <c r="F20" i="2"/>
  <c r="C20" i="2"/>
  <c r="AC18" i="2"/>
  <c r="AD17" i="2"/>
  <c r="V17" i="2"/>
  <c r="AC16" i="2"/>
  <c r="AE16" i="2" s="1"/>
  <c r="AE15" i="2"/>
  <c r="AD15" i="2"/>
  <c r="AD18" i="2" s="1"/>
  <c r="AB15" i="2"/>
  <c r="V15" i="2"/>
  <c r="AC14" i="2"/>
  <c r="AB14" i="2"/>
  <c r="AE14" i="2" s="1"/>
  <c r="AE13" i="2"/>
  <c r="AD13" i="2"/>
  <c r="AB13" i="2"/>
  <c r="AB18" i="2" s="1"/>
  <c r="V13" i="2"/>
  <c r="R12" i="2"/>
  <c r="O12" i="2"/>
  <c r="L12" i="2"/>
  <c r="I12" i="2"/>
  <c r="F12" i="2"/>
  <c r="C12" i="2"/>
  <c r="AC10" i="2"/>
  <c r="AB10" i="2"/>
  <c r="AD9" i="2"/>
  <c r="V9" i="2"/>
  <c r="AE8" i="2"/>
  <c r="AC8" i="2"/>
  <c r="AD7" i="2"/>
  <c r="AB7" i="2"/>
  <c r="AE7" i="2" s="1"/>
  <c r="V7" i="2"/>
  <c r="AE6" i="2"/>
  <c r="AC6" i="2"/>
  <c r="AB6" i="2"/>
  <c r="AD5" i="2"/>
  <c r="AE5" i="2" s="1"/>
  <c r="AB5" i="2"/>
  <c r="V5" i="2"/>
  <c r="V11" i="2" s="1"/>
  <c r="B10" i="1" s="1"/>
  <c r="R4" i="2"/>
  <c r="O4" i="2"/>
  <c r="L4" i="2"/>
  <c r="I4" i="2"/>
  <c r="F4" i="2"/>
  <c r="C4" i="2"/>
  <c r="T51" i="1"/>
  <c r="R51" i="1"/>
  <c r="P51" i="1"/>
  <c r="N51" i="1"/>
  <c r="J51" i="1"/>
  <c r="H51" i="1"/>
  <c r="F51" i="1"/>
  <c r="D51" i="1"/>
  <c r="B51" i="1"/>
  <c r="T50" i="1"/>
  <c r="R50" i="1"/>
  <c r="P50" i="1"/>
  <c r="N50" i="1"/>
  <c r="L50" i="1"/>
  <c r="H50" i="1"/>
  <c r="F50" i="1"/>
  <c r="T41" i="1"/>
  <c r="R41" i="1"/>
  <c r="N41" i="1"/>
  <c r="H41" i="1"/>
  <c r="F41" i="1"/>
  <c r="D41" i="1"/>
  <c r="P40" i="1"/>
  <c r="N40" i="1"/>
  <c r="D40" i="1"/>
  <c r="P31" i="1"/>
  <c r="N31" i="1"/>
  <c r="L31" i="1"/>
  <c r="J31" i="1"/>
  <c r="F31" i="1"/>
  <c r="T30" i="1"/>
  <c r="P30" i="1"/>
  <c r="H30" i="1"/>
  <c r="F30" i="1"/>
  <c r="P21" i="1"/>
  <c r="N21" i="1"/>
  <c r="J21" i="1"/>
  <c r="H21" i="1"/>
  <c r="B21" i="1"/>
  <c r="P20" i="1"/>
  <c r="L20" i="1"/>
  <c r="N11" i="1"/>
  <c r="L11" i="1"/>
  <c r="J11" i="1"/>
  <c r="H11" i="1"/>
  <c r="F11" i="1"/>
  <c r="D11" i="1"/>
  <c r="P10" i="1"/>
  <c r="N10" i="1"/>
  <c r="L10" i="1"/>
  <c r="J10" i="1"/>
  <c r="D10" i="1"/>
  <c r="AD36" i="9" l="1"/>
  <c r="AC36" i="9"/>
  <c r="AC12" i="12"/>
  <c r="AD12" i="12"/>
  <c r="AC20" i="12"/>
  <c r="AE20" i="12"/>
  <c r="AF27" i="11"/>
  <c r="AE28" i="11" s="1"/>
  <c r="AC12" i="10"/>
  <c r="AE12" i="10"/>
  <c r="AC44" i="12"/>
  <c r="AE44" i="12"/>
  <c r="AF43" i="11"/>
  <c r="AC36" i="10"/>
  <c r="AE36" i="10"/>
  <c r="AF11" i="8"/>
  <c r="AE44" i="9"/>
  <c r="AD20" i="12"/>
  <c r="AD44" i="12"/>
  <c r="AD36" i="11"/>
  <c r="AD12" i="10"/>
  <c r="AD36" i="10"/>
  <c r="AE12" i="12"/>
  <c r="AF35" i="12"/>
  <c r="AF19" i="11"/>
  <c r="AF19" i="10"/>
  <c r="AE28" i="10"/>
  <c r="AE12" i="9"/>
  <c r="AF11" i="9"/>
  <c r="AE36" i="9"/>
  <c r="AF11" i="11"/>
  <c r="AE12" i="11" s="1"/>
  <c r="AF35" i="11"/>
  <c r="AF19" i="8"/>
  <c r="AE28" i="8"/>
  <c r="AC44" i="9"/>
  <c r="AF35" i="8"/>
  <c r="AF19" i="9"/>
  <c r="B41" i="1"/>
  <c r="AC10" i="3"/>
  <c r="AE29" i="3"/>
  <c r="AB42" i="3"/>
  <c r="AE7" i="3"/>
  <c r="AE15" i="3"/>
  <c r="AC34" i="3"/>
  <c r="AE39" i="3"/>
  <c r="AD18" i="3"/>
  <c r="V27" i="3"/>
  <c r="J20" i="1" s="1"/>
  <c r="AD34" i="3"/>
  <c r="AD26" i="3"/>
  <c r="V43" i="4"/>
  <c r="R30" i="1" s="1"/>
  <c r="R11" i="1"/>
  <c r="AE18" i="2"/>
  <c r="AB19" i="2"/>
  <c r="AB10" i="3"/>
  <c r="AE5" i="3"/>
  <c r="AB18" i="4"/>
  <c r="AE13" i="4"/>
  <c r="AD26" i="4"/>
  <c r="AB42" i="4"/>
  <c r="AC26" i="5"/>
  <c r="AB42" i="5"/>
  <c r="AE37" i="5"/>
  <c r="AB18" i="6"/>
  <c r="AE15" i="6"/>
  <c r="B11" i="1"/>
  <c r="AE22" i="2"/>
  <c r="AB26" i="2"/>
  <c r="AB42" i="2"/>
  <c r="AE37" i="2"/>
  <c r="AD10" i="3"/>
  <c r="AB26" i="3"/>
  <c r="AC42" i="3"/>
  <c r="V11" i="4"/>
  <c r="B30" i="1" s="1"/>
  <c r="B31" i="1"/>
  <c r="AD34" i="4"/>
  <c r="AE31" i="4"/>
  <c r="AB34" i="4"/>
  <c r="AE6" i="5"/>
  <c r="AB10" i="5"/>
  <c r="V27" i="5"/>
  <c r="J40" i="1" s="1"/>
  <c r="J41" i="1"/>
  <c r="AE22" i="5"/>
  <c r="AB34" i="5"/>
  <c r="AE29" i="5"/>
  <c r="AB18" i="3"/>
  <c r="AE30" i="3"/>
  <c r="AB34" i="3"/>
  <c r="V43" i="3"/>
  <c r="R20" i="1" s="1"/>
  <c r="R21" i="1"/>
  <c r="AE5" i="4"/>
  <c r="AB10" i="4"/>
  <c r="AE18" i="5"/>
  <c r="AC19" i="5" s="1"/>
  <c r="AB19" i="5"/>
  <c r="V43" i="5"/>
  <c r="R40" i="1" s="1"/>
  <c r="V11" i="6"/>
  <c r="B50" i="1" s="1"/>
  <c r="AE13" i="3"/>
  <c r="AE23" i="3"/>
  <c r="V27" i="4"/>
  <c r="J30" i="1" s="1"/>
  <c r="AC34" i="6"/>
  <c r="AE30" i="6"/>
  <c r="AD35" i="6"/>
  <c r="V11" i="3"/>
  <c r="B20" i="1" s="1"/>
  <c r="AB10" i="6"/>
  <c r="AE5" i="6"/>
  <c r="AD26" i="6"/>
  <c r="AE23" i="6"/>
  <c r="H10" i="1"/>
  <c r="V19" i="2"/>
  <c r="F10" i="1" s="1"/>
  <c r="AB26" i="4"/>
  <c r="AE21" i="4"/>
  <c r="AE34" i="6"/>
  <c r="AB35" i="6" s="1"/>
  <c r="AE42" i="6"/>
  <c r="AB43" i="6" s="1"/>
  <c r="AE40" i="6"/>
  <c r="AC42" i="6"/>
  <c r="AD10" i="2"/>
  <c r="AC34" i="2"/>
  <c r="AD18" i="6"/>
  <c r="AD43" i="6"/>
  <c r="AC42" i="5"/>
  <c r="AE6" i="3"/>
  <c r="V19" i="3"/>
  <c r="F20" i="1" s="1"/>
  <c r="AE22" i="4"/>
  <c r="AE6" i="6"/>
  <c r="AE37" i="6"/>
  <c r="AD20" i="8" l="1"/>
  <c r="AC20" i="8"/>
  <c r="AD20" i="10"/>
  <c r="AC20" i="10"/>
  <c r="AD36" i="12"/>
  <c r="AC36" i="12"/>
  <c r="AC12" i="8"/>
  <c r="AE12" i="8"/>
  <c r="AD44" i="11"/>
  <c r="AC44" i="11"/>
  <c r="AD12" i="8"/>
  <c r="AE20" i="10"/>
  <c r="AE20" i="9"/>
  <c r="AC20" i="9"/>
  <c r="AD12" i="11"/>
  <c r="AC12" i="11"/>
  <c r="AC36" i="8"/>
  <c r="AE36" i="8"/>
  <c r="AC36" i="11"/>
  <c r="AE36" i="11"/>
  <c r="AE20" i="8"/>
  <c r="AD12" i="9"/>
  <c r="AC12" i="9"/>
  <c r="AC20" i="11"/>
  <c r="AE20" i="11"/>
  <c r="AD20" i="11"/>
  <c r="AD20" i="9"/>
  <c r="AD36" i="8"/>
  <c r="AD28" i="11"/>
  <c r="AC28" i="11"/>
  <c r="AE44" i="11"/>
  <c r="AE36" i="12"/>
  <c r="AE26" i="4"/>
  <c r="AC27" i="4" s="1"/>
  <c r="AB27" i="4"/>
  <c r="AD35" i="4"/>
  <c r="AE26" i="3"/>
  <c r="AB27" i="3"/>
  <c r="AE42" i="4"/>
  <c r="AB43" i="4"/>
  <c r="AE26" i="6"/>
  <c r="AE34" i="3"/>
  <c r="AD27" i="4"/>
  <c r="AD19" i="6"/>
  <c r="AE10" i="6"/>
  <c r="AB11" i="6"/>
  <c r="AE10" i="5"/>
  <c r="AB11" i="5"/>
  <c r="AE18" i="6"/>
  <c r="AC19" i="6" s="1"/>
  <c r="AB19" i="6"/>
  <c r="AD19" i="2"/>
  <c r="AC19" i="2"/>
  <c r="AE34" i="2"/>
  <c r="AE10" i="4"/>
  <c r="AE18" i="3"/>
  <c r="AB19" i="3"/>
  <c r="AE42" i="2"/>
  <c r="AE18" i="4"/>
  <c r="AD19" i="5"/>
  <c r="AD11" i="2"/>
  <c r="AE10" i="2"/>
  <c r="AC35" i="6"/>
  <c r="AE34" i="5"/>
  <c r="AE34" i="4"/>
  <c r="AC35" i="4" s="1"/>
  <c r="AB35" i="4"/>
  <c r="AE26" i="2"/>
  <c r="AB27" i="2"/>
  <c r="AE42" i="5"/>
  <c r="AD43" i="5" s="1"/>
  <c r="AC43" i="6"/>
  <c r="AE42" i="3"/>
  <c r="AC43" i="3" s="1"/>
  <c r="AE26" i="5"/>
  <c r="AE10" i="3"/>
  <c r="AC11" i="3" s="1"/>
  <c r="AB11" i="3"/>
  <c r="AC35" i="3" l="1"/>
  <c r="AD35" i="3"/>
  <c r="AC19" i="3"/>
  <c r="AD19" i="3"/>
  <c r="AD11" i="6"/>
  <c r="AC11" i="6"/>
  <c r="AC27" i="6"/>
  <c r="AB27" i="6"/>
  <c r="AD27" i="6"/>
  <c r="AD35" i="5"/>
  <c r="AC35" i="5"/>
  <c r="AD19" i="4"/>
  <c r="AC19" i="4"/>
  <c r="AD11" i="4"/>
  <c r="AC11" i="4"/>
  <c r="AB27" i="5"/>
  <c r="AD27" i="5"/>
  <c r="AB43" i="5"/>
  <c r="AB35" i="5"/>
  <c r="AB19" i="4"/>
  <c r="AB11" i="4"/>
  <c r="AD43" i="4"/>
  <c r="AC43" i="4"/>
  <c r="AC27" i="5"/>
  <c r="AC43" i="2"/>
  <c r="AD43" i="2"/>
  <c r="AB35" i="2"/>
  <c r="AD35" i="2"/>
  <c r="AD11" i="3"/>
  <c r="AC43" i="5"/>
  <c r="AD43" i="3"/>
  <c r="AB43" i="3"/>
  <c r="AC27" i="2"/>
  <c r="AD27" i="2"/>
  <c r="AC11" i="2"/>
  <c r="AB11" i="2"/>
  <c r="AB43" i="2"/>
  <c r="AC35" i="2"/>
  <c r="AC11" i="5"/>
  <c r="AD11" i="5"/>
  <c r="AB35" i="3"/>
  <c r="AD27" i="3"/>
  <c r="AC27" i="3"/>
</calcChain>
</file>

<file path=xl/sharedStrings.xml><?xml version="1.0" encoding="utf-8"?>
<sst xmlns="http://schemas.openxmlformats.org/spreadsheetml/2006/main" count="3182" uniqueCount="774">
  <si>
    <r>
      <t>菜單設計者:</t>
    </r>
    <r>
      <rPr>
        <sz val="12"/>
        <rFont val="新細明體"/>
        <family val="3"/>
        <charset val="136"/>
      </rPr>
      <t>陳菁雯</t>
    </r>
    <phoneticPr fontId="6" type="noConversion"/>
  </si>
  <si>
    <t>3月1日(一)</t>
    <phoneticPr fontId="6" type="noConversion"/>
  </si>
  <si>
    <t>3月2日(二)</t>
    <phoneticPr fontId="6" type="noConversion"/>
  </si>
  <si>
    <t>3月3日(三)</t>
    <phoneticPr fontId="6" type="noConversion"/>
  </si>
  <si>
    <t>3月4日(四)</t>
    <phoneticPr fontId="6" type="noConversion"/>
  </si>
  <si>
    <t>3月5日(五)</t>
    <phoneticPr fontId="6" type="noConversion"/>
  </si>
  <si>
    <t>廠商營養師</t>
    <phoneticPr fontId="6" type="noConversion"/>
  </si>
  <si>
    <t>補</t>
    <phoneticPr fontId="6" type="noConversion"/>
  </si>
  <si>
    <t>胚芽飯</t>
  </si>
  <si>
    <t>白飯</t>
  </si>
  <si>
    <t>燕麥飯</t>
  </si>
  <si>
    <t>小米飯</t>
  </si>
  <si>
    <t>假</t>
    <phoneticPr fontId="6" type="noConversion"/>
  </si>
  <si>
    <t>椒鹽魚柳(炸.海)</t>
    <phoneticPr fontId="6" type="noConversion"/>
  </si>
  <si>
    <t>沙茶里肌</t>
    <phoneticPr fontId="6" type="noConversion"/>
  </si>
  <si>
    <t>照燒雞丁</t>
    <phoneticPr fontId="6" type="noConversion"/>
  </si>
  <si>
    <t>壽喜燒肉片</t>
    <phoneticPr fontId="6" type="noConversion"/>
  </si>
  <si>
    <t>一</t>
    <phoneticPr fontId="6" type="noConversion"/>
  </si>
  <si>
    <t>高麗金菇</t>
    <phoneticPr fontId="6" type="noConversion"/>
  </si>
  <si>
    <t>冰糖豆干(豆)</t>
    <phoneticPr fontId="6" type="noConversion"/>
  </si>
  <si>
    <t>番茄炒蛋</t>
    <phoneticPr fontId="6" type="noConversion"/>
  </si>
  <si>
    <t>脆炒雙花</t>
    <phoneticPr fontId="6" type="noConversion"/>
  </si>
  <si>
    <t>天</t>
    <phoneticPr fontId="6" type="noConversion"/>
  </si>
  <si>
    <t>日式咖哩</t>
    <phoneticPr fontId="6" type="noConversion"/>
  </si>
  <si>
    <t>西芹炒什錦(加)</t>
    <phoneticPr fontId="6" type="noConversion"/>
  </si>
  <si>
    <t>烤地瓜薯條</t>
    <phoneticPr fontId="6" type="noConversion"/>
  </si>
  <si>
    <t>深色蔬菜</t>
    <phoneticPr fontId="6" type="noConversion"/>
  </si>
  <si>
    <t>淺色蔬菜</t>
    <phoneticPr fontId="6" type="noConversion"/>
  </si>
  <si>
    <t>榨菜粉絲湯(醃)</t>
    <phoneticPr fontId="6" type="noConversion"/>
  </si>
  <si>
    <t>味噌鮮蔬湯</t>
  </si>
  <si>
    <t>好彩頭湯</t>
  </si>
  <si>
    <t>海芽蛋花湯</t>
  </si>
  <si>
    <t>熱量:</t>
    <phoneticPr fontId="6" type="noConversion"/>
  </si>
  <si>
    <t>脂肪：</t>
  </si>
  <si>
    <t>醣類：</t>
  </si>
  <si>
    <t>蛋白質：</t>
  </si>
  <si>
    <t>廠商食品技師</t>
    <phoneticPr fontId="6" type="noConversion"/>
  </si>
  <si>
    <t>3月8日(一)</t>
    <phoneticPr fontId="6" type="noConversion"/>
  </si>
  <si>
    <t>3月9日(二)</t>
    <phoneticPr fontId="6" type="noConversion"/>
  </si>
  <si>
    <t>3月10日(三)</t>
    <phoneticPr fontId="6" type="noConversion"/>
  </si>
  <si>
    <t>3月11日(四)</t>
    <phoneticPr fontId="6" type="noConversion"/>
  </si>
  <si>
    <t>3月13日(五)</t>
    <phoneticPr fontId="6" type="noConversion"/>
  </si>
  <si>
    <t>糙米飯</t>
  </si>
  <si>
    <t>胚芽米</t>
  </si>
  <si>
    <t>鹽水雞</t>
    <phoneticPr fontId="6" type="noConversion"/>
  </si>
  <si>
    <t>咕咾肉</t>
    <phoneticPr fontId="6" type="noConversion"/>
  </si>
  <si>
    <t>義式雞腿排</t>
    <phoneticPr fontId="6" type="noConversion"/>
  </si>
  <si>
    <t>海陸雙拼(炸.海)</t>
    <phoneticPr fontId="6" type="noConversion"/>
  </si>
  <si>
    <t>淋汁豬排</t>
    <phoneticPr fontId="6" type="noConversion"/>
  </si>
  <si>
    <t>芋香滑蛋</t>
    <phoneticPr fontId="6" type="noConversion"/>
  </si>
  <si>
    <t>雞絲銀芽</t>
    <phoneticPr fontId="6" type="noConversion"/>
  </si>
  <si>
    <t>花菜什錦</t>
    <phoneticPr fontId="6" type="noConversion"/>
  </si>
  <si>
    <t>茶碗蒸(加)</t>
    <phoneticPr fontId="6" type="noConversion"/>
  </si>
  <si>
    <t>高麗鮮蔬</t>
    <phoneticPr fontId="6" type="noConversion"/>
  </si>
  <si>
    <t>白菜滷(豆)</t>
    <phoneticPr fontId="6" type="noConversion"/>
  </si>
  <si>
    <t>玉米腰果</t>
    <phoneticPr fontId="6" type="noConversion"/>
  </si>
  <si>
    <t>泰式打拋肉</t>
    <phoneticPr fontId="6" type="noConversion"/>
  </si>
  <si>
    <t>鐵板洋芋</t>
    <phoneticPr fontId="6" type="noConversion"/>
  </si>
  <si>
    <t>麵線糊(芡.醃)</t>
    <phoneticPr fontId="6" type="noConversion"/>
  </si>
  <si>
    <t>蘿蔔豚骨湯</t>
  </si>
  <si>
    <t>羅宋湯</t>
  </si>
  <si>
    <t>一品冬瓜湯</t>
  </si>
  <si>
    <t>結頭菜湯</t>
  </si>
  <si>
    <t>午餐秘書</t>
    <phoneticPr fontId="6" type="noConversion"/>
  </si>
  <si>
    <t>3月15日(一)</t>
    <phoneticPr fontId="6" type="noConversion"/>
  </si>
  <si>
    <t>3月16日(二)</t>
    <phoneticPr fontId="6" type="noConversion"/>
  </si>
  <si>
    <t>3月17日(三)</t>
    <phoneticPr fontId="6" type="noConversion"/>
  </si>
  <si>
    <t>3月18日(四)</t>
    <phoneticPr fontId="6" type="noConversion"/>
  </si>
  <si>
    <t>3月19日(五)</t>
    <phoneticPr fontId="6" type="noConversion"/>
  </si>
  <si>
    <t>蕎麥飯</t>
  </si>
  <si>
    <t>沙茶雞丁</t>
    <phoneticPr fontId="6" type="noConversion"/>
  </si>
  <si>
    <t>蒜泥白肉</t>
    <phoneticPr fontId="6" type="noConversion"/>
  </si>
  <si>
    <t>烤雞翅</t>
    <phoneticPr fontId="6" type="noConversion"/>
  </si>
  <si>
    <t>骰子豬</t>
    <phoneticPr fontId="6" type="noConversion"/>
  </si>
  <si>
    <t>日式洋芋</t>
    <phoneticPr fontId="6" type="noConversion"/>
  </si>
  <si>
    <t>焗汁雙花</t>
    <phoneticPr fontId="6" type="noConversion"/>
  </si>
  <si>
    <t>什錦鮮蔬</t>
    <phoneticPr fontId="6" type="noConversion"/>
  </si>
  <si>
    <t>金茸粉絲</t>
    <phoneticPr fontId="6" type="noConversion"/>
  </si>
  <si>
    <t>醬爆干片(豆)</t>
    <phoneticPr fontId="6" type="noConversion"/>
  </si>
  <si>
    <t>三丁滑蛋</t>
    <phoneticPr fontId="6" type="noConversion"/>
  </si>
  <si>
    <t>烤翅腿</t>
    <phoneticPr fontId="6" type="noConversion"/>
  </si>
  <si>
    <t>海結滷蛋</t>
    <phoneticPr fontId="6" type="noConversion"/>
  </si>
  <si>
    <t>古都肉燥(豆)</t>
    <phoneticPr fontId="6" type="noConversion"/>
  </si>
  <si>
    <t>南瓜濃湯(芡)</t>
    <phoneticPr fontId="6" type="noConversion"/>
  </si>
  <si>
    <t>日式味噌湯</t>
    <phoneticPr fontId="6" type="noConversion"/>
  </si>
  <si>
    <t>三絲湯</t>
  </si>
  <si>
    <t>營養蔬菜湯</t>
  </si>
  <si>
    <t>土瓶蒸湯</t>
  </si>
  <si>
    <t>學校護理師</t>
    <phoneticPr fontId="6" type="noConversion"/>
  </si>
  <si>
    <t>3月22日(一)</t>
    <phoneticPr fontId="6" type="noConversion"/>
  </si>
  <si>
    <t>3月23日(二)</t>
    <phoneticPr fontId="6" type="noConversion"/>
  </si>
  <si>
    <t>3月24日(三)</t>
    <phoneticPr fontId="6" type="noConversion"/>
  </si>
  <si>
    <t>3月25日(四)</t>
    <phoneticPr fontId="6" type="noConversion"/>
  </si>
  <si>
    <t>3月26日(五)</t>
    <phoneticPr fontId="6" type="noConversion"/>
  </si>
  <si>
    <t>洋蔥豬柳</t>
    <phoneticPr fontId="6" type="noConversion"/>
  </si>
  <si>
    <t>宮保雞丁</t>
    <phoneticPr fontId="6" type="noConversion"/>
  </si>
  <si>
    <t>鐵路豬排</t>
    <phoneticPr fontId="6" type="noConversion"/>
  </si>
  <si>
    <t>香酥魚(炸.海)</t>
    <phoneticPr fontId="6" type="noConversion"/>
  </si>
  <si>
    <t>左宗棠雞</t>
    <phoneticPr fontId="6" type="noConversion"/>
  </si>
  <si>
    <t>豆皮炒蛋(豆)</t>
    <phoneticPr fontId="6" type="noConversion"/>
  </si>
  <si>
    <t>家常豆腐(豆)</t>
    <phoneticPr fontId="6" type="noConversion"/>
  </si>
  <si>
    <t>滷味(豆)</t>
    <phoneticPr fontId="6" type="noConversion"/>
  </si>
  <si>
    <t>紹子蒸蛋</t>
    <phoneticPr fontId="6" type="noConversion"/>
  </si>
  <si>
    <t>沙茶高麗菜</t>
    <phoneticPr fontId="6" type="noConversion"/>
  </si>
  <si>
    <t>炒雙花</t>
    <phoneticPr fontId="6" type="noConversion"/>
  </si>
  <si>
    <t>蕪菁總匯</t>
    <phoneticPr fontId="6" type="noConversion"/>
  </si>
  <si>
    <t>大瓜什錦</t>
    <phoneticPr fontId="6" type="noConversion"/>
  </si>
  <si>
    <t>鮮美佛跳牆</t>
    <phoneticPr fontId="6" type="noConversion"/>
  </si>
  <si>
    <t>主任</t>
    <phoneticPr fontId="6" type="noConversion"/>
  </si>
  <si>
    <t>酸辣湯(豆.芡)</t>
    <phoneticPr fontId="6" type="noConversion"/>
  </si>
  <si>
    <t>清燉冬瓜湯</t>
  </si>
  <si>
    <t>紫菜蛋花湯</t>
    <phoneticPr fontId="6" type="noConversion"/>
  </si>
  <si>
    <t>鮮菇粉絲湯</t>
  </si>
  <si>
    <t>關東煮湯</t>
  </si>
  <si>
    <t>3月29日(一)</t>
    <phoneticPr fontId="6" type="noConversion"/>
  </si>
  <si>
    <t>3月30日(二)</t>
    <phoneticPr fontId="6" type="noConversion"/>
  </si>
  <si>
    <t>3月31日(三)</t>
    <phoneticPr fontId="6" type="noConversion"/>
  </si>
  <si>
    <t>4月1日(四)</t>
    <phoneticPr fontId="6" type="noConversion"/>
  </si>
  <si>
    <t>4月2日(五)</t>
    <phoneticPr fontId="6" type="noConversion"/>
  </si>
  <si>
    <t>菇菇燒雞</t>
    <phoneticPr fontId="6" type="noConversion"/>
  </si>
  <si>
    <t>紅燒肉</t>
    <phoneticPr fontId="6" type="noConversion"/>
  </si>
  <si>
    <t>豆乳雞(炸)</t>
    <phoneticPr fontId="6" type="noConversion"/>
  </si>
  <si>
    <t>校長</t>
    <phoneticPr fontId="6" type="noConversion"/>
  </si>
  <si>
    <t>螞蟻上樹</t>
    <phoneticPr fontId="6" type="noConversion"/>
  </si>
  <si>
    <t>海帶三絲（豆）</t>
    <phoneticPr fontId="6" type="noConversion"/>
  </si>
  <si>
    <t>海苔蒸蛋</t>
    <phoneticPr fontId="6" type="noConversion"/>
  </si>
  <si>
    <t>紅絲炒蛋</t>
    <phoneticPr fontId="6" type="noConversion"/>
  </si>
  <si>
    <t>喜相逢(炸.海)</t>
    <phoneticPr fontId="6" type="noConversion"/>
  </si>
  <si>
    <t>刺瓜什錦</t>
    <phoneticPr fontId="6" type="noConversion"/>
  </si>
  <si>
    <t>玉米濃湯(芡)</t>
    <phoneticPr fontId="6" type="noConversion"/>
  </si>
  <si>
    <t>酸菜鴨湯(醃)</t>
    <phoneticPr fontId="6" type="noConversion"/>
  </si>
  <si>
    <t>雙色蘿蔔湯</t>
  </si>
  <si>
    <t>★本公司全面使用由台灣生產豬肉★</t>
  </si>
  <si>
    <t>3月第一週菜單明細(國小-玉美生技股份有限公司)</t>
    <phoneticPr fontId="6" type="noConversion"/>
  </si>
  <si>
    <t>食材以可食量標示</t>
    <phoneticPr fontId="6" type="noConversion"/>
  </si>
  <si>
    <t>日期</t>
  </si>
  <si>
    <t>星期</t>
  </si>
  <si>
    <t>主食</t>
  </si>
  <si>
    <t>備註</t>
    <phoneticPr fontId="6" type="noConversion"/>
  </si>
  <si>
    <t>個人量(克)</t>
    <phoneticPr fontId="6" type="noConversion"/>
  </si>
  <si>
    <t>主菜</t>
  </si>
  <si>
    <t>副菜</t>
  </si>
  <si>
    <t>湯</t>
  </si>
  <si>
    <t>營養分析</t>
  </si>
  <si>
    <t>食物類別</t>
    <phoneticPr fontId="6" type="noConversion"/>
  </si>
  <si>
    <t>份數</t>
    <phoneticPr fontId="6" type="noConversion"/>
  </si>
  <si>
    <t>醣類：</t>
    <phoneticPr fontId="6" type="noConversion"/>
  </si>
  <si>
    <t>主食類</t>
    <phoneticPr fontId="6" type="noConversion"/>
  </si>
  <si>
    <t>蛋白質</t>
    <phoneticPr fontId="6" type="noConversion"/>
  </si>
  <si>
    <t>脂肪</t>
    <phoneticPr fontId="6" type="noConversion"/>
  </si>
  <si>
    <t>醣類</t>
    <phoneticPr fontId="6" type="noConversion"/>
  </si>
  <si>
    <t>熱量</t>
    <phoneticPr fontId="6" type="noConversion"/>
  </si>
  <si>
    <t>月</t>
  </si>
  <si>
    <t>豆魚肉蛋類</t>
    <phoneticPr fontId="6" type="noConversion"/>
  </si>
  <si>
    <t>主食</t>
    <phoneticPr fontId="6" type="noConversion"/>
  </si>
  <si>
    <t>脂肪：</t>
    <phoneticPr fontId="6" type="noConversion"/>
  </si>
  <si>
    <t>蔬菜類</t>
    <phoneticPr fontId="6" type="noConversion"/>
  </si>
  <si>
    <t>肉</t>
    <phoneticPr fontId="6" type="noConversion"/>
  </si>
  <si>
    <t xml:space="preserve"> </t>
    <phoneticPr fontId="6" type="noConversion"/>
  </si>
  <si>
    <t>日</t>
  </si>
  <si>
    <t>油脂類</t>
    <phoneticPr fontId="6" type="noConversion"/>
  </si>
  <si>
    <t>菜</t>
    <phoneticPr fontId="6" type="noConversion"/>
  </si>
  <si>
    <t>星期一</t>
    <phoneticPr fontId="6" type="noConversion"/>
  </si>
  <si>
    <t>蛋白質：</t>
    <phoneticPr fontId="6" type="noConversion"/>
  </si>
  <si>
    <t>水果類</t>
    <phoneticPr fontId="6" type="noConversion"/>
  </si>
  <si>
    <t>油</t>
    <phoneticPr fontId="6" type="noConversion"/>
  </si>
  <si>
    <t>奶類</t>
    <phoneticPr fontId="6" type="noConversion"/>
  </si>
  <si>
    <t>水果</t>
    <phoneticPr fontId="6" type="noConversion"/>
  </si>
  <si>
    <t>餐數</t>
    <phoneticPr fontId="6" type="noConversion"/>
  </si>
  <si>
    <t>熱量：</t>
  </si>
  <si>
    <t>蒸</t>
    <phoneticPr fontId="6" type="noConversion"/>
  </si>
  <si>
    <t>炸</t>
    <phoneticPr fontId="6" type="noConversion"/>
  </si>
  <si>
    <t>煮</t>
    <phoneticPr fontId="6" type="noConversion"/>
  </si>
  <si>
    <t>川燙</t>
    <phoneticPr fontId="6" type="noConversion"/>
  </si>
  <si>
    <t>白米</t>
    <phoneticPr fontId="6" type="noConversion"/>
  </si>
  <si>
    <t>虱目魚柳</t>
  </si>
  <si>
    <t>海</t>
    <phoneticPr fontId="6" type="noConversion"/>
  </si>
  <si>
    <t>高麗菜</t>
  </si>
  <si>
    <t>馬鈴薯</t>
  </si>
  <si>
    <t>青菜</t>
    <phoneticPr fontId="6" type="noConversion"/>
  </si>
  <si>
    <t>榨菜絲</t>
  </si>
  <si>
    <t>醃</t>
    <phoneticPr fontId="6" type="noConversion"/>
  </si>
  <si>
    <t>四季豆</t>
  </si>
  <si>
    <t>胡蘿蔔</t>
  </si>
  <si>
    <t>豬肉絲</t>
  </si>
  <si>
    <t>金針菇</t>
  </si>
  <si>
    <t>豬肉丁</t>
  </si>
  <si>
    <t>冬粉</t>
  </si>
  <si>
    <t>星期二</t>
    <phoneticPr fontId="6" type="noConversion"/>
  </si>
  <si>
    <t>木耳絲</t>
  </si>
  <si>
    <t>洋蔥</t>
  </si>
  <si>
    <t>炒</t>
    <phoneticPr fontId="6" type="noConversion"/>
  </si>
  <si>
    <t>豬肉排</t>
    <phoneticPr fontId="6" type="noConversion"/>
  </si>
  <si>
    <t>四方干</t>
  </si>
  <si>
    <t>豆</t>
    <phoneticPr fontId="6" type="noConversion"/>
  </si>
  <si>
    <t>西芹</t>
  </si>
  <si>
    <t>大白菜</t>
  </si>
  <si>
    <t>海帶結</t>
  </si>
  <si>
    <t>玉米粒</t>
    <phoneticPr fontId="6" type="noConversion"/>
  </si>
  <si>
    <t>星期三</t>
    <phoneticPr fontId="6" type="noConversion"/>
  </si>
  <si>
    <t>黑輪</t>
  </si>
  <si>
    <t>加</t>
    <phoneticPr fontId="6" type="noConversion"/>
  </si>
  <si>
    <t>烤</t>
    <phoneticPr fontId="6" type="noConversion"/>
  </si>
  <si>
    <t>雞丁</t>
  </si>
  <si>
    <t>洗選蛋</t>
    <phoneticPr fontId="6" type="noConversion"/>
  </si>
  <si>
    <t>地瓜條</t>
  </si>
  <si>
    <t>白蘿蔔</t>
  </si>
  <si>
    <t>燕麥粒</t>
    <phoneticPr fontId="6" type="noConversion"/>
  </si>
  <si>
    <t>紅番茄</t>
  </si>
  <si>
    <t>黑蠔菇</t>
  </si>
  <si>
    <t>青蔥</t>
  </si>
  <si>
    <t>星期四</t>
    <phoneticPr fontId="6" type="noConversion"/>
  </si>
  <si>
    <t>豬肉片</t>
  </si>
  <si>
    <t>花椰菜</t>
  </si>
  <si>
    <t>豆干片</t>
  </si>
  <si>
    <t>小米</t>
    <phoneticPr fontId="6" type="noConversion"/>
  </si>
  <si>
    <t>青花菜</t>
  </si>
  <si>
    <t>芹菜</t>
  </si>
  <si>
    <t>海帶芽</t>
  </si>
  <si>
    <t>杏鮑菇</t>
    <phoneticPr fontId="6" type="noConversion"/>
  </si>
  <si>
    <t>肉絲</t>
  </si>
  <si>
    <t>薑絲</t>
  </si>
  <si>
    <t>星期五</t>
    <phoneticPr fontId="6" type="noConversion"/>
  </si>
  <si>
    <t>柴魚片</t>
  </si>
  <si>
    <t>白芝麻粒</t>
  </si>
  <si>
    <t>木耳絲</t>
    <phoneticPr fontId="6" type="noConversion"/>
  </si>
  <si>
    <t>3月第二週菜單明細(國小-玉美生技股份有限公司)</t>
    <phoneticPr fontId="6" type="noConversion"/>
  </si>
  <si>
    <t>雞排丁</t>
  </si>
  <si>
    <t>紅麵線</t>
  </si>
  <si>
    <t>蕎麥</t>
    <phoneticPr fontId="6" type="noConversion"/>
  </si>
  <si>
    <t>玉米粒</t>
  </si>
  <si>
    <t>玉米筍</t>
  </si>
  <si>
    <t>芋頭丁</t>
  </si>
  <si>
    <t>油豆皮</t>
  </si>
  <si>
    <t>筍絲</t>
    <phoneticPr fontId="6" type="noConversion"/>
  </si>
  <si>
    <t>紅蘿蔔</t>
  </si>
  <si>
    <t>乾香菇絲</t>
  </si>
  <si>
    <t>乾香菇絲</t>
    <phoneticPr fontId="6" type="noConversion"/>
  </si>
  <si>
    <t>肉丁</t>
  </si>
  <si>
    <t>綠豆芽</t>
  </si>
  <si>
    <t>糙米</t>
    <phoneticPr fontId="6" type="noConversion"/>
  </si>
  <si>
    <t>雞肉絲</t>
  </si>
  <si>
    <t>龍骨丁</t>
  </si>
  <si>
    <t>彩色甜椒</t>
  </si>
  <si>
    <t>毛豆</t>
  </si>
  <si>
    <t>絞肉</t>
  </si>
  <si>
    <t>韭菜</t>
  </si>
  <si>
    <t>腰果</t>
  </si>
  <si>
    <t>雞腿排</t>
  </si>
  <si>
    <t>蒜碎</t>
  </si>
  <si>
    <t>豆薯</t>
  </si>
  <si>
    <t>義式香料</t>
  </si>
  <si>
    <t>鴻喜菇</t>
    <phoneticPr fontId="6" type="noConversion"/>
  </si>
  <si>
    <t>九層塔</t>
  </si>
  <si>
    <t>雞胸丁</t>
  </si>
  <si>
    <t>冬瓜</t>
  </si>
  <si>
    <t>胚芽米</t>
    <phoneticPr fontId="6" type="noConversion"/>
  </si>
  <si>
    <t>鬼頭刀魚丁</t>
    <phoneticPr fontId="6" type="noConversion"/>
  </si>
  <si>
    <t>魚板絲</t>
  </si>
  <si>
    <t>雪白菇</t>
  </si>
  <si>
    <t>豬肉排</t>
  </si>
  <si>
    <t>盤裝豆腐</t>
  </si>
  <si>
    <t>結頭菜</t>
  </si>
  <si>
    <t>粗絞肉</t>
  </si>
  <si>
    <t>鴻喜菇</t>
  </si>
  <si>
    <t>肉片</t>
  </si>
  <si>
    <t>毛豆仁</t>
    <phoneticPr fontId="6" type="noConversion"/>
  </si>
  <si>
    <t>3月第三週菜單明細(國小-玉美生技股份有限公司)</t>
    <phoneticPr fontId="6" type="noConversion"/>
  </si>
  <si>
    <t>雞排切丁</t>
  </si>
  <si>
    <t>南瓜</t>
  </si>
  <si>
    <t>翅小腿</t>
  </si>
  <si>
    <t>味噌</t>
  </si>
  <si>
    <t>乾海帶芽</t>
  </si>
  <si>
    <t>滷</t>
    <phoneticPr fontId="6" type="noConversion"/>
  </si>
  <si>
    <t>雞翅</t>
  </si>
  <si>
    <t>白煮蛋</t>
  </si>
  <si>
    <t>蘿蔔絲</t>
  </si>
  <si>
    <t>胡蘿蔔絲</t>
  </si>
  <si>
    <t>杏鮑菇</t>
  </si>
  <si>
    <t>虱目魚排</t>
    <phoneticPr fontId="6" type="noConversion"/>
  </si>
  <si>
    <t>大黃瓜</t>
  </si>
  <si>
    <t>豆干丁</t>
  </si>
  <si>
    <t>紅蔥頭末</t>
  </si>
  <si>
    <t>豆薯絲</t>
  </si>
  <si>
    <t>雞肉丁</t>
  </si>
  <si>
    <t>3月第四週菜單明細(國小-玉美生技股份有限公司)</t>
    <phoneticPr fontId="6" type="noConversion"/>
  </si>
  <si>
    <t>豬柳</t>
  </si>
  <si>
    <t>三色丁</t>
  </si>
  <si>
    <t>豆皮</t>
  </si>
  <si>
    <t>豆腐</t>
  </si>
  <si>
    <t>油花生</t>
  </si>
  <si>
    <t>里肌肉排</t>
    <phoneticPr fontId="6" type="noConversion"/>
  </si>
  <si>
    <t>紫菜絲</t>
  </si>
  <si>
    <t>洗選蛋</t>
  </si>
  <si>
    <t>金絲菇</t>
  </si>
  <si>
    <t>虱目魚柳</t>
    <phoneticPr fontId="6" type="noConversion"/>
  </si>
  <si>
    <t>馬鈴薯條</t>
  </si>
  <si>
    <t>芋頭</t>
  </si>
  <si>
    <t>排骨酥</t>
    <phoneticPr fontId="6" type="noConversion"/>
  </si>
  <si>
    <t>彩椒</t>
  </si>
  <si>
    <t>3月第五週菜單明細(國小-玉美生技股份有限公司)</t>
    <phoneticPr fontId="6" type="noConversion"/>
  </si>
  <si>
    <t>雞腿丁</t>
  </si>
  <si>
    <t>絞肉</t>
    <phoneticPr fontId="6" type="noConversion"/>
  </si>
  <si>
    <t>香菇絲</t>
  </si>
  <si>
    <t>燒</t>
    <phoneticPr fontId="6" type="noConversion"/>
  </si>
  <si>
    <t>海帶絲</t>
  </si>
  <si>
    <t>柳葉魚</t>
    <phoneticPr fontId="6" type="noConversion"/>
  </si>
  <si>
    <t>酸菜絲</t>
  </si>
  <si>
    <t>豆干絲</t>
    <phoneticPr fontId="6" type="noConversion"/>
  </si>
  <si>
    <t>鴨丁</t>
  </si>
  <si>
    <t>白米</t>
  </si>
  <si>
    <t>海苔絲</t>
  </si>
  <si>
    <t>豆沙包(冷)</t>
    <phoneticPr fontId="6" type="noConversion"/>
  </si>
  <si>
    <t>鮮肉包(冷)</t>
    <phoneticPr fontId="6" type="noConversion"/>
  </si>
  <si>
    <t>日式炒麵</t>
    <phoneticPr fontId="3" type="noConversion"/>
  </si>
  <si>
    <t>蕈菇白醬雞肉麵</t>
    <phoneticPr fontId="3" type="noConversion"/>
  </si>
  <si>
    <t>煉乳銀絲卷(冷.炸)</t>
    <phoneticPr fontId="6" type="noConversion"/>
  </si>
  <si>
    <t>白油麵</t>
  </si>
  <si>
    <t>雞肉清丁</t>
  </si>
  <si>
    <t>烏龍麵</t>
    <phoneticPr fontId="6" type="noConversion"/>
  </si>
  <si>
    <t>古早味雞肉飯</t>
    <phoneticPr fontId="3" type="noConversion"/>
  </si>
  <si>
    <t>豆沙包</t>
    <phoneticPr fontId="3" type="noConversion"/>
  </si>
  <si>
    <t>冷</t>
    <phoneticPr fontId="3" type="noConversion"/>
  </si>
  <si>
    <t>銀絲卷</t>
    <phoneticPr fontId="3" type="noConversion"/>
  </si>
  <si>
    <t>煉乳</t>
    <phoneticPr fontId="3" type="noConversion"/>
  </si>
  <si>
    <t>肉絲炒飯</t>
    <phoneticPr fontId="3" type="noConversion"/>
  </si>
  <si>
    <t>鮮肉包</t>
    <phoneticPr fontId="3" type="noConversion"/>
  </si>
  <si>
    <t>鍋貼</t>
    <phoneticPr fontId="3" type="noConversion"/>
  </si>
  <si>
    <t>油菜</t>
    <phoneticPr fontId="6" type="noConversion"/>
  </si>
  <si>
    <r>
      <rPr>
        <b/>
        <sz val="12"/>
        <color rgb="FF003300"/>
        <rFont val="新細明體"/>
        <family val="1"/>
        <charset val="136"/>
      </rPr>
      <t>炸魚排</t>
    </r>
    <r>
      <rPr>
        <b/>
        <sz val="12"/>
        <color indexed="58"/>
        <rFont val="新細明體"/>
        <family val="1"/>
        <charset val="136"/>
      </rPr>
      <t>（炸.海）</t>
    </r>
    <phoneticPr fontId="6" type="noConversion"/>
  </si>
  <si>
    <t>鍋貼(加)</t>
    <phoneticPr fontId="6" type="noConversion"/>
  </si>
  <si>
    <r>
      <rPr>
        <b/>
        <sz val="14"/>
        <rFont val="新細明體"/>
        <family val="3"/>
        <charset val="136"/>
      </rPr>
      <t>新港國</t>
    </r>
    <r>
      <rPr>
        <b/>
        <sz val="14"/>
        <rFont val="華康POP1體W5(P)"/>
        <family val="3"/>
        <charset val="136"/>
      </rPr>
      <t>小-玉</t>
    </r>
    <r>
      <rPr>
        <b/>
        <sz val="14"/>
        <rFont val="新細明體"/>
        <family val="3"/>
        <charset val="136"/>
      </rPr>
      <t>美生技</t>
    </r>
    <r>
      <rPr>
        <b/>
        <sz val="14"/>
        <rFont val="華康POP1體W5(P)"/>
        <family val="3"/>
        <charset val="136"/>
      </rPr>
      <t>股份有限公司菜單</t>
    </r>
    <phoneticPr fontId="6" type="noConversion"/>
  </si>
  <si>
    <t>薯餅</t>
    <phoneticPr fontId="6" type="noConversion"/>
  </si>
  <si>
    <t>玉米布丁酥</t>
    <phoneticPr fontId="6" type="noConversion"/>
  </si>
  <si>
    <t>QQ地瓜球</t>
    <phoneticPr fontId="6" type="noConversion"/>
  </si>
  <si>
    <t>地瓜片</t>
    <phoneticPr fontId="6" type="noConversion"/>
  </si>
  <si>
    <t>青菜</t>
  </si>
  <si>
    <t>豆</t>
  </si>
  <si>
    <t>彩椒片</t>
  </si>
  <si>
    <t>筍絲</t>
  </si>
  <si>
    <t>醃</t>
  </si>
  <si>
    <t>小牛角</t>
    <phoneticPr fontId="6" type="noConversion"/>
  </si>
  <si>
    <t>加菜</t>
    <phoneticPr fontId="6" type="noConversion"/>
  </si>
  <si>
    <t>小牛角</t>
    <phoneticPr fontId="3" type="noConversion"/>
  </si>
  <si>
    <t>薯餅</t>
    <phoneticPr fontId="3" type="noConversion"/>
  </si>
  <si>
    <t>熱量:</t>
    <phoneticPr fontId="6" type="noConversion"/>
  </si>
  <si>
    <t xml:space="preserve"> 藥膳補湯</t>
    <phoneticPr fontId="6" type="noConversion"/>
  </si>
  <si>
    <t xml:space="preserve"> 筍香金菇湯</t>
    <phoneticPr fontId="6" type="noConversion"/>
  </si>
  <si>
    <t>玉米海根湯</t>
    <phoneticPr fontId="6" type="noConversion"/>
  </si>
  <si>
    <r>
      <t>＊菜單設計者：曾富美 營養師                     ＊專線：7363303＊</t>
    </r>
    <r>
      <rPr>
        <sz val="10"/>
        <color indexed="10"/>
        <rFont val="新細明體"/>
        <family val="1"/>
        <charset val="136"/>
      </rPr>
      <t xml:space="preserve"> (新港國小菜單)    </t>
    </r>
    <r>
      <rPr>
        <sz val="10"/>
        <color indexed="8"/>
        <rFont val="新細明體"/>
        <family val="1"/>
        <charset val="136"/>
      </rPr>
      <t xml:space="preserve">                                                                                                    ＊國華E-mail：kuohow.food@gmail.com                                                                                                                                      ＊飯菜不足或用餐有任何問題，請洽服務人員哦                           110.3月</t>
    </r>
    <phoneticPr fontId="6" type="noConversion"/>
  </si>
  <si>
    <t>深色蔬菜</t>
    <phoneticPr fontId="6" type="noConversion"/>
  </si>
  <si>
    <t xml:space="preserve">   香塔豆腐(豆)  </t>
    <phoneticPr fontId="6" type="noConversion"/>
  </si>
  <si>
    <t xml:space="preserve">  黃金蛋魚(炸海加)</t>
    <phoneticPr fontId="6" type="noConversion"/>
  </si>
  <si>
    <t xml:space="preserve"> 菇菇蒲瓜 </t>
    <phoneticPr fontId="6" type="noConversion"/>
  </si>
  <si>
    <t xml:space="preserve">  炒桂竹筍(醃) </t>
    <phoneticPr fontId="6" type="noConversion"/>
  </si>
  <si>
    <t xml:space="preserve"> 古早味炒蛋+花枝丸(加)</t>
    <phoneticPr fontId="6" type="noConversion"/>
  </si>
  <si>
    <t xml:space="preserve"> 古都肉燥(豆) </t>
    <phoneticPr fontId="6" type="noConversion"/>
  </si>
  <si>
    <t xml:space="preserve"> 麻香蔥燒雞</t>
    <phoneticPr fontId="6" type="noConversion"/>
  </si>
  <si>
    <t>紅燒肉</t>
    <phoneticPr fontId="6" type="noConversion"/>
  </si>
  <si>
    <t>和風雞翅</t>
    <phoneticPr fontId="6" type="noConversion"/>
  </si>
  <si>
    <t>香Q米飯</t>
    <phoneticPr fontId="6" type="noConversion"/>
  </si>
  <si>
    <t>蕎麥Q飯</t>
    <phoneticPr fontId="6" type="noConversion"/>
  </si>
  <si>
    <t>國華食品工廠</t>
    <phoneticPr fontId="6" type="noConversion"/>
  </si>
  <si>
    <r>
      <rPr>
        <b/>
        <sz val="14"/>
        <rFont val="細明體"/>
        <family val="3"/>
        <charset val="136"/>
      </rPr>
      <t>3月31日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三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</si>
  <si>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3月30日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二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</si>
  <si>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3月29日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一</t>
    </r>
    <r>
      <rPr>
        <b/>
        <sz val="14"/>
        <rFont val="Arial"/>
        <family val="2"/>
      </rPr>
      <t>)</t>
    </r>
    <phoneticPr fontId="6" type="noConversion"/>
  </si>
  <si>
    <t xml:space="preserve">海帶豆腐湯(豆) </t>
    <phoneticPr fontId="6" type="noConversion"/>
  </si>
  <si>
    <t>時蔬鴨湯</t>
    <phoneticPr fontId="6" type="noConversion"/>
  </si>
  <si>
    <t>鮮菇肉絲湯</t>
    <phoneticPr fontId="6" type="noConversion"/>
  </si>
  <si>
    <t>洋芋龍骨湯</t>
    <phoneticPr fontId="6" type="noConversion"/>
  </si>
  <si>
    <t>冬瓜雞湯</t>
    <phoneticPr fontId="6" type="noConversion"/>
  </si>
  <si>
    <t>淺色蔬菜</t>
    <phoneticPr fontId="6" type="noConversion"/>
  </si>
  <si>
    <t xml:space="preserve">   什錦冬瓜盅(海)   </t>
    <phoneticPr fontId="6" type="noConversion"/>
  </si>
  <si>
    <t>糖醋豆腐(豆)</t>
    <phoneticPr fontId="6" type="noConversion"/>
  </si>
  <si>
    <t>印度咖哩雞</t>
    <phoneticPr fontId="6" type="noConversion"/>
  </si>
  <si>
    <t>絲瓜麵線+苔絲茶碗蒸</t>
    <phoneticPr fontId="6" type="noConversion"/>
  </si>
  <si>
    <t>蒙古肉末</t>
    <phoneticPr fontId="6" type="noConversion"/>
  </si>
  <si>
    <t xml:space="preserve">   撕香奶香包(冷)  </t>
    <phoneticPr fontId="6" type="noConversion"/>
  </si>
  <si>
    <t xml:space="preserve">  金穗四彩  </t>
    <phoneticPr fontId="6" type="noConversion"/>
  </si>
  <si>
    <t xml:space="preserve">   砂鍋河粉絲(豆)</t>
    <phoneticPr fontId="6" type="noConversion"/>
  </si>
  <si>
    <t xml:space="preserve"> 飄香醬肉(醃)</t>
    <phoneticPr fontId="6" type="noConversion"/>
  </si>
  <si>
    <t>滷味拼盤(豆)</t>
    <phoneticPr fontId="6" type="noConversion"/>
  </si>
  <si>
    <t xml:space="preserve">  黃金雞腿排(炸) </t>
    <phoneticPr fontId="6" type="noConversion"/>
  </si>
  <si>
    <t xml:space="preserve">   成都子雞   </t>
    <phoneticPr fontId="6" type="noConversion"/>
  </si>
  <si>
    <t xml:space="preserve"> 京醬豬肉  </t>
    <phoneticPr fontId="6" type="noConversion"/>
  </si>
  <si>
    <t xml:space="preserve">   五味花枝排(炸海加)</t>
    <phoneticPr fontId="6" type="noConversion"/>
  </si>
  <si>
    <t xml:space="preserve">沙茶肉柳 </t>
    <phoneticPr fontId="6" type="noConversion"/>
  </si>
  <si>
    <t>石板鹹山豬肉炒飯</t>
    <phoneticPr fontId="6" type="noConversion"/>
  </si>
  <si>
    <t>番薯糙米飯</t>
    <phoneticPr fontId="6" type="noConversion"/>
  </si>
  <si>
    <t>雜糧Q飯</t>
    <phoneticPr fontId="6" type="noConversion"/>
  </si>
  <si>
    <r>
      <rPr>
        <b/>
        <sz val="14"/>
        <rFont val="細明體"/>
        <family val="3"/>
        <charset val="136"/>
      </rPr>
      <t>3月26日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五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</si>
  <si>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3月25日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四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</si>
  <si>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3月24日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三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</si>
  <si>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3月23日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二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</si>
  <si>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3月22日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一</t>
    </r>
    <r>
      <rPr>
        <b/>
        <sz val="14"/>
        <rFont val="Arial"/>
        <family val="2"/>
      </rPr>
      <t>)</t>
    </r>
    <phoneticPr fontId="6" type="noConversion"/>
  </si>
  <si>
    <t>脂肪：</t>
    <phoneticPr fontId="6" type="noConversion"/>
  </si>
  <si>
    <t>海芽金菇湯</t>
    <phoneticPr fontId="6" type="noConversion"/>
  </si>
  <si>
    <t xml:space="preserve">   味噌豆腐湯(豆)</t>
    <phoneticPr fontId="6" type="noConversion"/>
  </si>
  <si>
    <t>結頭菜龍骨湯</t>
    <phoneticPr fontId="6" type="noConversion"/>
  </si>
  <si>
    <t>三絲湯</t>
    <phoneticPr fontId="6" type="noConversion"/>
  </si>
  <si>
    <t xml:space="preserve"> 玉米濃湯(芡)  </t>
    <phoneticPr fontId="6" type="noConversion"/>
  </si>
  <si>
    <t xml:space="preserve">  深色蔬菜</t>
    <phoneticPr fontId="6" type="noConversion"/>
  </si>
  <si>
    <t xml:space="preserve">有機淺色蔬菜 </t>
    <phoneticPr fontId="6" type="noConversion"/>
  </si>
  <si>
    <t xml:space="preserve"> 深色蔬菜</t>
    <phoneticPr fontId="6" type="noConversion"/>
  </si>
  <si>
    <t xml:space="preserve">瓜瓜燴玉耳 </t>
    <phoneticPr fontId="6" type="noConversion"/>
  </si>
  <si>
    <t>金絲炒蛋</t>
    <phoneticPr fontId="6" type="noConversion"/>
  </si>
  <si>
    <t xml:space="preserve">  醬偎蘿蔔糕(冷)</t>
    <phoneticPr fontId="6" type="noConversion"/>
  </si>
  <si>
    <t xml:space="preserve">  什味蔬滑肉  </t>
    <phoneticPr fontId="6" type="noConversion"/>
  </si>
  <si>
    <t>鮮味白肉煲(豆)</t>
    <phoneticPr fontId="6" type="noConversion"/>
  </si>
  <si>
    <t xml:space="preserve">  香Q肉圓(加) </t>
    <phoneticPr fontId="6" type="noConversion"/>
  </si>
  <si>
    <t>黃金脆魚(炸海)</t>
    <phoneticPr fontId="6" type="noConversion"/>
  </si>
  <si>
    <t xml:space="preserve">   干絲炒雙絲(豆) </t>
    <phoneticPr fontId="6" type="noConversion"/>
  </si>
  <si>
    <t>鴿蛋絞肉+金元寶(冷)</t>
    <phoneticPr fontId="6" type="noConversion"/>
  </si>
  <si>
    <t>蜜燒翅小腿</t>
    <phoneticPr fontId="6" type="noConversion"/>
  </si>
  <si>
    <t xml:space="preserve">後切里肌排 </t>
    <phoneticPr fontId="6" type="noConversion"/>
  </si>
  <si>
    <t xml:space="preserve"> 三杯雞</t>
    <phoneticPr fontId="6" type="noConversion"/>
  </si>
  <si>
    <t xml:space="preserve">   筍干燉肉(醃)  </t>
    <phoneticPr fontId="6" type="noConversion"/>
  </si>
  <si>
    <t xml:space="preserve">   卡啦雞翅(炸加)</t>
    <phoneticPr fontId="6" type="noConversion"/>
  </si>
  <si>
    <t xml:space="preserve"> 芝麻燒肉</t>
    <phoneticPr fontId="6" type="noConversion"/>
  </si>
  <si>
    <t>茄汁肉醬拌麵</t>
    <phoneticPr fontId="6" type="noConversion"/>
  </si>
  <si>
    <t>地瓜小米飯</t>
    <phoneticPr fontId="6" type="noConversion"/>
  </si>
  <si>
    <t>燕麥糙米飯</t>
    <phoneticPr fontId="6" type="noConversion"/>
  </si>
  <si>
    <t xml:space="preserve">香Q米飯 </t>
    <phoneticPr fontId="6" type="noConversion"/>
  </si>
  <si>
    <r>
      <rPr>
        <b/>
        <sz val="14"/>
        <rFont val="細明體"/>
        <family val="3"/>
        <charset val="136"/>
      </rPr>
      <t>3月19日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五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</si>
  <si>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3月18日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四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</si>
  <si>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3月17日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三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</si>
  <si>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3月16日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二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</si>
  <si>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3月15日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一</t>
    </r>
    <r>
      <rPr>
        <b/>
        <sz val="14"/>
        <rFont val="Arial"/>
        <family val="2"/>
      </rPr>
      <t>)</t>
    </r>
    <phoneticPr fontId="6" type="noConversion"/>
  </si>
  <si>
    <t>蛋白質：</t>
    <phoneticPr fontId="6" type="noConversion"/>
  </si>
  <si>
    <t>冬瓜龍骨湯</t>
    <phoneticPr fontId="6" type="noConversion"/>
  </si>
  <si>
    <t>海帶苗蛋花湯</t>
    <phoneticPr fontId="6" type="noConversion"/>
  </si>
  <si>
    <t xml:space="preserve"> 時蔬雞湯  </t>
    <phoneticPr fontId="6" type="noConversion"/>
  </si>
  <si>
    <t>精力湯</t>
    <phoneticPr fontId="6" type="noConversion"/>
  </si>
  <si>
    <t>土瓶蒸湯</t>
    <phoneticPr fontId="6" type="noConversion"/>
  </si>
  <si>
    <t>和風關東煮</t>
    <phoneticPr fontId="6" type="noConversion"/>
  </si>
  <si>
    <t>海苔大阪燒</t>
    <phoneticPr fontId="6" type="noConversion"/>
  </si>
  <si>
    <t xml:space="preserve"> 芝麻海帶根</t>
    <phoneticPr fontId="6" type="noConversion"/>
  </si>
  <si>
    <t>白菜豬肉</t>
    <phoneticPr fontId="6" type="noConversion"/>
  </si>
  <si>
    <t xml:space="preserve"> 南洋椰香鴿蛋 </t>
    <phoneticPr fontId="6" type="noConversion"/>
  </si>
  <si>
    <t xml:space="preserve"> 黃金脆薯(炸)</t>
    <phoneticPr fontId="6" type="noConversion"/>
  </si>
  <si>
    <t xml:space="preserve">  香汁雞塊(加) </t>
    <phoneticPr fontId="6" type="noConversion"/>
  </si>
  <si>
    <t xml:space="preserve"> 彩雙炒蛋(醃)</t>
    <phoneticPr fontId="6" type="noConversion"/>
  </si>
  <si>
    <t xml:space="preserve">三杯杏鮑菇(豆)+小時候紅豆餅(冷) </t>
    <phoneticPr fontId="6" type="noConversion"/>
  </si>
  <si>
    <t xml:space="preserve">  肉末豆腐(豆)</t>
    <phoneticPr fontId="6" type="noConversion"/>
  </si>
  <si>
    <t xml:space="preserve">  香汁魚(海) </t>
    <phoneticPr fontId="6" type="noConversion"/>
  </si>
  <si>
    <t xml:space="preserve"> 醬燒豬腩丁</t>
    <phoneticPr fontId="6" type="noConversion"/>
  </si>
  <si>
    <t>冬瓜鴨肉</t>
    <phoneticPr fontId="6" type="noConversion"/>
  </si>
  <si>
    <t xml:space="preserve">麻油雞 </t>
    <phoneticPr fontId="6" type="noConversion"/>
  </si>
  <si>
    <t>三節鳳翅</t>
    <phoneticPr fontId="6" type="noConversion"/>
  </si>
  <si>
    <t>招牌油飯</t>
    <phoneticPr fontId="6" type="noConversion"/>
  </si>
  <si>
    <t>地瓜麥片飯</t>
    <phoneticPr fontId="6" type="noConversion"/>
  </si>
  <si>
    <t>什錦穀Q飯</t>
    <phoneticPr fontId="6" type="noConversion"/>
  </si>
  <si>
    <r>
      <rPr>
        <b/>
        <sz val="14"/>
        <rFont val="細明體"/>
        <family val="3"/>
        <charset val="136"/>
      </rPr>
      <t>3月12日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五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</si>
  <si>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3月11日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四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</si>
  <si>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3月10日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三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</si>
  <si>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3月9日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二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</si>
  <si>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3月8日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一</t>
    </r>
    <r>
      <rPr>
        <b/>
        <sz val="14"/>
        <rFont val="Arial"/>
        <family val="2"/>
      </rPr>
      <t>)</t>
    </r>
    <phoneticPr fontId="6" type="noConversion"/>
  </si>
  <si>
    <t>竹筍肉絲湯</t>
    <phoneticPr fontId="6" type="noConversion"/>
  </si>
  <si>
    <t>紫菜蛋花湯</t>
    <phoneticPr fontId="6" type="noConversion"/>
  </si>
  <si>
    <t>蔬菜味噌湯</t>
    <phoneticPr fontId="6" type="noConversion"/>
  </si>
  <si>
    <t>藥膳補湯</t>
    <phoneticPr fontId="6" type="noConversion"/>
  </si>
  <si>
    <t xml:space="preserve">  小籠湯包(冷)</t>
    <phoneticPr fontId="6" type="noConversion"/>
  </si>
  <si>
    <t xml:space="preserve">    鐵板芽菜(豆)   </t>
    <phoneticPr fontId="6" type="noConversion"/>
  </si>
  <si>
    <t xml:space="preserve">      瓜瓜豆腐(豆)   </t>
    <phoneticPr fontId="6" type="noConversion"/>
  </si>
  <si>
    <t xml:space="preserve">  茶碗蒸  </t>
    <phoneticPr fontId="6" type="noConversion"/>
  </si>
  <si>
    <t>小瓜甜不辣(加)</t>
    <phoneticPr fontId="6" type="noConversion"/>
  </si>
  <si>
    <t>義式肉醬</t>
    <phoneticPr fontId="6" type="noConversion"/>
  </si>
  <si>
    <t>白醬五彩</t>
    <phoneticPr fontId="6" type="noConversion"/>
  </si>
  <si>
    <t xml:space="preserve"> XO風味公仔麵+香酥南瓜(炸)   </t>
    <phoneticPr fontId="6" type="noConversion"/>
  </si>
  <si>
    <t>香雞腿</t>
    <phoneticPr fontId="6" type="noConversion"/>
  </si>
  <si>
    <t xml:space="preserve"> 卡啦魚排(炸海加) </t>
    <phoneticPr fontId="6" type="noConversion"/>
  </si>
  <si>
    <t xml:space="preserve">  梅干扣肉(醃)</t>
    <phoneticPr fontId="6" type="noConversion"/>
  </si>
  <si>
    <t>三杯蒜香排骨</t>
    <phoneticPr fontId="6" type="noConversion"/>
  </si>
  <si>
    <t xml:space="preserve"> 家常炒麵 </t>
    <phoneticPr fontId="6" type="noConversion"/>
  </si>
  <si>
    <t>燕麥Q飯</t>
    <phoneticPr fontId="6" type="noConversion"/>
  </si>
  <si>
    <t>地瓜蕎麥飯</t>
    <phoneticPr fontId="6" type="noConversion"/>
  </si>
  <si>
    <r>
      <rPr>
        <b/>
        <sz val="14"/>
        <rFont val="細明體"/>
        <family val="3"/>
        <charset val="136"/>
      </rPr>
      <t>3月5日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五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</si>
  <si>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3月4日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四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</si>
  <si>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3月3日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三</t>
    </r>
    <r>
      <rPr>
        <b/>
        <sz val="14"/>
        <rFont val="Arial"/>
        <family val="2"/>
      </rPr>
      <t>)</t>
    </r>
    <phoneticPr fontId="6" type="noConversion"/>
  </si>
  <si>
    <r>
      <rPr>
        <b/>
        <sz val="14"/>
        <rFont val="細明體"/>
        <family val="3"/>
        <charset val="136"/>
      </rPr>
      <t>3月2日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二</t>
    </r>
    <r>
      <rPr>
        <b/>
        <sz val="14"/>
        <rFont val="Arial"/>
        <family val="2"/>
      </rPr>
      <t>)</t>
    </r>
    <phoneticPr fontId="6" type="noConversion"/>
  </si>
  <si>
    <t xml:space="preserve">本公司使用台灣豬肉 </t>
    <phoneticPr fontId="6" type="noConversion"/>
  </si>
  <si>
    <t>699.0K</t>
    <phoneticPr fontId="6" type="noConversion"/>
  </si>
  <si>
    <t>餐數</t>
    <phoneticPr fontId="6" type="noConversion"/>
  </si>
  <si>
    <t>水果</t>
    <phoneticPr fontId="6" type="noConversion"/>
  </si>
  <si>
    <t>奶類</t>
    <phoneticPr fontId="6" type="noConversion"/>
  </si>
  <si>
    <t xml:space="preserve"> 27.0g</t>
    <phoneticPr fontId="6" type="noConversion"/>
  </si>
  <si>
    <t>胡蘿蔔</t>
    <phoneticPr fontId="6" type="noConversion"/>
  </si>
  <si>
    <t xml:space="preserve"> </t>
    <phoneticPr fontId="6" type="noConversion"/>
  </si>
  <si>
    <t>油</t>
    <phoneticPr fontId="6" type="noConversion"/>
  </si>
  <si>
    <t>水果類</t>
    <phoneticPr fontId="6" type="noConversion"/>
  </si>
  <si>
    <t>韭菜</t>
    <phoneticPr fontId="6" type="noConversion"/>
  </si>
  <si>
    <t>星期五</t>
    <phoneticPr fontId="6" type="noConversion"/>
  </si>
  <si>
    <t>菜</t>
    <phoneticPr fontId="6" type="noConversion"/>
  </si>
  <si>
    <t>油脂類</t>
    <phoneticPr fontId="6" type="noConversion"/>
  </si>
  <si>
    <t>23.0g</t>
    <phoneticPr fontId="6" type="noConversion"/>
  </si>
  <si>
    <t>豆芽菜</t>
    <phoneticPr fontId="6" type="noConversion"/>
  </si>
  <si>
    <t>肉</t>
    <phoneticPr fontId="6" type="noConversion"/>
  </si>
  <si>
    <t>蔬菜類</t>
    <phoneticPr fontId="6" type="noConversion"/>
  </si>
  <si>
    <t>新鮮肉絲</t>
    <phoneticPr fontId="6" type="noConversion"/>
  </si>
  <si>
    <t>加</t>
    <phoneticPr fontId="6" type="noConversion"/>
  </si>
  <si>
    <t>甜不辣</t>
    <phoneticPr fontId="6" type="noConversion"/>
  </si>
  <si>
    <t>新鮮絞肉</t>
    <phoneticPr fontId="6" type="noConversion"/>
  </si>
  <si>
    <t>主食</t>
    <phoneticPr fontId="6" type="noConversion"/>
  </si>
  <si>
    <t>豆魚肉蛋類</t>
    <phoneticPr fontId="6" type="noConversion"/>
  </si>
  <si>
    <t>96.0g</t>
    <phoneticPr fontId="6" type="noConversion"/>
  </si>
  <si>
    <t>新鮮竹筍</t>
    <phoneticPr fontId="6" type="noConversion"/>
  </si>
  <si>
    <t>冷</t>
    <phoneticPr fontId="6" type="noConversion"/>
  </si>
  <si>
    <t>小湯包</t>
    <phoneticPr fontId="6" type="noConversion"/>
  </si>
  <si>
    <t>小瓜</t>
    <phoneticPr fontId="6" type="noConversion"/>
  </si>
  <si>
    <t>新鮮雞腿</t>
    <phoneticPr fontId="6" type="noConversion"/>
  </si>
  <si>
    <t>麵條</t>
    <phoneticPr fontId="6" type="noConversion"/>
  </si>
  <si>
    <t>熱量</t>
    <phoneticPr fontId="6" type="noConversion"/>
  </si>
  <si>
    <t>醣類</t>
    <phoneticPr fontId="6" type="noConversion"/>
  </si>
  <si>
    <t>脂肪</t>
    <phoneticPr fontId="6" type="noConversion"/>
  </si>
  <si>
    <t>蛋白質</t>
    <phoneticPr fontId="6" type="noConversion"/>
  </si>
  <si>
    <t>主食類</t>
    <phoneticPr fontId="6" type="noConversion"/>
  </si>
  <si>
    <t>煮</t>
    <phoneticPr fontId="6" type="noConversion"/>
  </si>
  <si>
    <t>炒</t>
    <phoneticPr fontId="6" type="noConversion"/>
  </si>
  <si>
    <t>蒸</t>
    <phoneticPr fontId="6" type="noConversion"/>
  </si>
  <si>
    <t>滷或烤</t>
    <phoneticPr fontId="6" type="noConversion"/>
  </si>
  <si>
    <t>694.0K</t>
    <phoneticPr fontId="6" type="noConversion"/>
  </si>
  <si>
    <t>27.7g</t>
    <phoneticPr fontId="6" type="noConversion"/>
  </si>
  <si>
    <t>乾木耳</t>
    <phoneticPr fontId="6" type="noConversion"/>
  </si>
  <si>
    <t>星期四</t>
    <phoneticPr fontId="6" type="noConversion"/>
  </si>
  <si>
    <t>蛋</t>
    <phoneticPr fontId="6" type="noConversion"/>
  </si>
  <si>
    <t>豆</t>
    <phoneticPr fontId="6" type="noConversion"/>
  </si>
  <si>
    <t>豆皮</t>
    <phoneticPr fontId="6" type="noConversion"/>
  </si>
  <si>
    <t>玉米粒</t>
    <phoneticPr fontId="6" type="noConversion"/>
  </si>
  <si>
    <t>燕麥</t>
    <phoneticPr fontId="6" type="noConversion"/>
  </si>
  <si>
    <t>94.0g</t>
    <phoneticPr fontId="6" type="noConversion"/>
  </si>
  <si>
    <t>紫菜</t>
    <phoneticPr fontId="6" type="noConversion"/>
  </si>
  <si>
    <t>綠豆芽</t>
    <phoneticPr fontId="6" type="noConversion"/>
  </si>
  <si>
    <t>海加</t>
    <phoneticPr fontId="6" type="noConversion"/>
  </si>
  <si>
    <t>裹粉魚排</t>
    <phoneticPr fontId="6" type="noConversion"/>
  </si>
  <si>
    <t>白米</t>
    <phoneticPr fontId="6" type="noConversion"/>
  </si>
  <si>
    <t>炸</t>
    <phoneticPr fontId="6" type="noConversion"/>
  </si>
  <si>
    <t>690.0K</t>
    <phoneticPr fontId="6" type="noConversion"/>
  </si>
  <si>
    <t>27.1g</t>
    <phoneticPr fontId="6" type="noConversion"/>
  </si>
  <si>
    <t>柴魚片</t>
    <phoneticPr fontId="6" type="noConversion"/>
  </si>
  <si>
    <t>螺旋麵</t>
    <phoneticPr fontId="6" type="noConversion"/>
  </si>
  <si>
    <t>星期三</t>
    <phoneticPr fontId="6" type="noConversion"/>
  </si>
  <si>
    <t>21.5g</t>
    <phoneticPr fontId="6" type="noConversion"/>
  </si>
  <si>
    <t>味噌</t>
    <phoneticPr fontId="6" type="noConversion"/>
  </si>
  <si>
    <t>白蘿蔔</t>
    <phoneticPr fontId="6" type="noConversion"/>
  </si>
  <si>
    <t>豆腐</t>
    <phoneticPr fontId="6" type="noConversion"/>
  </si>
  <si>
    <t>醃</t>
    <phoneticPr fontId="6" type="noConversion"/>
  </si>
  <si>
    <t>梅干菜</t>
    <phoneticPr fontId="6" type="noConversion"/>
  </si>
  <si>
    <t>97.0g</t>
    <phoneticPr fontId="6" type="noConversion"/>
  </si>
  <si>
    <t>小黃瓜</t>
    <phoneticPr fontId="6" type="noConversion"/>
  </si>
  <si>
    <t>馬鈴薯</t>
    <phoneticPr fontId="6" type="noConversion"/>
  </si>
  <si>
    <t>新鮮豬肉</t>
    <phoneticPr fontId="6" type="noConversion"/>
  </si>
  <si>
    <t>滷</t>
    <phoneticPr fontId="6" type="noConversion"/>
  </si>
  <si>
    <t>721.5K</t>
    <phoneticPr fontId="6" type="noConversion"/>
  </si>
  <si>
    <t>酥炸粉</t>
    <phoneticPr fontId="6" type="noConversion"/>
  </si>
  <si>
    <t>南瓜</t>
    <phoneticPr fontId="6" type="noConversion"/>
  </si>
  <si>
    <t>28.6g</t>
    <phoneticPr fontId="6" type="noConversion"/>
  </si>
  <si>
    <t>海苔絲</t>
    <phoneticPr fontId="6" type="noConversion"/>
  </si>
  <si>
    <t>星期二</t>
    <phoneticPr fontId="6" type="noConversion"/>
  </si>
  <si>
    <t>枸杞</t>
    <phoneticPr fontId="6" type="noConversion"/>
  </si>
  <si>
    <t>蕎麥</t>
    <phoneticPr fontId="6" type="noConversion"/>
  </si>
  <si>
    <t>新鮮腿丁</t>
    <phoneticPr fontId="6" type="noConversion"/>
  </si>
  <si>
    <t>蔥</t>
    <phoneticPr fontId="6" type="noConversion"/>
  </si>
  <si>
    <t>新鮮肉丁</t>
    <phoneticPr fontId="6" type="noConversion"/>
  </si>
  <si>
    <t>地瓜</t>
    <phoneticPr fontId="6" type="noConversion"/>
  </si>
  <si>
    <t>100.0g</t>
    <phoneticPr fontId="6" type="noConversion"/>
  </si>
  <si>
    <t>冬瓜</t>
    <phoneticPr fontId="6" type="noConversion"/>
  </si>
  <si>
    <t>雞蛋</t>
    <phoneticPr fontId="6" type="noConversion"/>
  </si>
  <si>
    <t>高麗菜</t>
    <phoneticPr fontId="6" type="noConversion"/>
  </si>
  <si>
    <t>新鮮排骨</t>
    <phoneticPr fontId="6" type="noConversion"/>
  </si>
  <si>
    <t>K</t>
    <phoneticPr fontId="6" type="noConversion"/>
  </si>
  <si>
    <t>g</t>
    <phoneticPr fontId="6" type="noConversion"/>
  </si>
  <si>
    <t>星期一</t>
    <phoneticPr fontId="6" type="noConversion"/>
  </si>
  <si>
    <t>依    合    約    無    提    供    水    果    和    乳    品</t>
    <phoneticPr fontId="6" type="noConversion"/>
  </si>
  <si>
    <t>個人量(克)</t>
    <phoneticPr fontId="6" type="noConversion"/>
  </si>
  <si>
    <t>份數</t>
    <phoneticPr fontId="6" type="noConversion"/>
  </si>
  <si>
    <t>食物類別</t>
    <phoneticPr fontId="6" type="noConversion"/>
  </si>
  <si>
    <t>水果/乳品</t>
    <phoneticPr fontId="6" type="noConversion"/>
  </si>
  <si>
    <t>備註</t>
    <phoneticPr fontId="6" type="noConversion"/>
  </si>
  <si>
    <t>湯  類</t>
    <phoneticPr fontId="6" type="noConversion"/>
  </si>
  <si>
    <t>食材以可食量標示</t>
    <phoneticPr fontId="6" type="noConversion"/>
  </si>
  <si>
    <t>110年3月第ㄧ週菜單明細(新港國小-國華廠商)</t>
    <phoneticPr fontId="6" type="noConversion"/>
  </si>
  <si>
    <t>688.0K</t>
    <phoneticPr fontId="6" type="noConversion"/>
  </si>
  <si>
    <t xml:space="preserve"> 26.5g</t>
    <phoneticPr fontId="6" type="noConversion"/>
  </si>
  <si>
    <t>玉米塊</t>
    <phoneticPr fontId="6" type="noConversion"/>
  </si>
  <si>
    <t>麵輪</t>
    <phoneticPr fontId="6" type="noConversion"/>
  </si>
  <si>
    <t>22.0g</t>
    <phoneticPr fontId="6" type="noConversion"/>
  </si>
  <si>
    <t>米血</t>
    <phoneticPr fontId="6" type="noConversion"/>
  </si>
  <si>
    <t>新鮮龍骨</t>
    <phoneticPr fontId="6" type="noConversion"/>
  </si>
  <si>
    <t>鴿蛋</t>
    <phoneticPr fontId="6" type="noConversion"/>
  </si>
  <si>
    <t>香菇</t>
    <phoneticPr fontId="6" type="noConversion"/>
  </si>
  <si>
    <t>新鮮馬鈴薯</t>
    <phoneticPr fontId="6" type="noConversion"/>
  </si>
  <si>
    <t>海</t>
    <phoneticPr fontId="6" type="noConversion"/>
  </si>
  <si>
    <t>新鮮鯛魚</t>
    <phoneticPr fontId="6" type="noConversion"/>
  </si>
  <si>
    <t>糯米</t>
    <phoneticPr fontId="6" type="noConversion"/>
  </si>
  <si>
    <t>煮或烤</t>
    <phoneticPr fontId="6" type="noConversion"/>
  </si>
  <si>
    <t>煮炒</t>
    <phoneticPr fontId="6" type="noConversion"/>
  </si>
  <si>
    <t>686.5K</t>
    <phoneticPr fontId="6" type="noConversion"/>
  </si>
  <si>
    <t>22.5g</t>
    <phoneticPr fontId="6" type="noConversion"/>
  </si>
  <si>
    <t>麥片</t>
    <phoneticPr fontId="6" type="noConversion"/>
  </si>
  <si>
    <t>海帶苗</t>
    <phoneticPr fontId="6" type="noConversion"/>
  </si>
  <si>
    <t>雞塊</t>
    <phoneticPr fontId="6" type="noConversion"/>
  </si>
  <si>
    <t>烤</t>
    <phoneticPr fontId="6" type="noConversion"/>
  </si>
  <si>
    <t>680.0K</t>
    <phoneticPr fontId="6" type="noConversion"/>
  </si>
  <si>
    <t>26.4g</t>
    <phoneticPr fontId="6" type="noConversion"/>
  </si>
  <si>
    <t>菜脯</t>
    <phoneticPr fontId="6" type="noConversion"/>
  </si>
  <si>
    <t>白芝麻</t>
    <phoneticPr fontId="6" type="noConversion"/>
  </si>
  <si>
    <t>95.0g</t>
    <phoneticPr fontId="6" type="noConversion"/>
  </si>
  <si>
    <t>海帶根</t>
    <phoneticPr fontId="6" type="noConversion"/>
  </si>
  <si>
    <t>洋蔥</t>
    <phoneticPr fontId="6" type="noConversion"/>
  </si>
  <si>
    <t>新鮮鴨丁</t>
    <phoneticPr fontId="6" type="noConversion"/>
  </si>
  <si>
    <t>主食類</t>
    <phoneticPr fontId="6" type="noConversion"/>
  </si>
  <si>
    <t>煮</t>
    <phoneticPr fontId="6" type="noConversion"/>
  </si>
  <si>
    <t>炒</t>
    <phoneticPr fontId="6" type="noConversion"/>
  </si>
  <si>
    <t>蒸</t>
    <phoneticPr fontId="6" type="noConversion"/>
  </si>
  <si>
    <t>727.4K</t>
    <phoneticPr fontId="6" type="noConversion"/>
  </si>
  <si>
    <t>餐數</t>
    <phoneticPr fontId="6" type="noConversion"/>
  </si>
  <si>
    <t>水果</t>
    <phoneticPr fontId="6" type="noConversion"/>
  </si>
  <si>
    <t>奶類</t>
    <phoneticPr fontId="6" type="noConversion"/>
  </si>
  <si>
    <t>28.1g</t>
    <phoneticPr fontId="6" type="noConversion"/>
  </si>
  <si>
    <t>胡蘿蔔</t>
    <phoneticPr fontId="6" type="noConversion"/>
  </si>
  <si>
    <t>烤或蒸冷</t>
    <phoneticPr fontId="6" type="noConversion"/>
  </si>
  <si>
    <t>紅豆餅</t>
    <phoneticPr fontId="6" type="noConversion"/>
  </si>
  <si>
    <t xml:space="preserve"> </t>
    <phoneticPr fontId="6" type="noConversion"/>
  </si>
  <si>
    <t>油</t>
    <phoneticPr fontId="6" type="noConversion"/>
  </si>
  <si>
    <t>水果類</t>
    <phoneticPr fontId="6" type="noConversion"/>
  </si>
  <si>
    <t>芋頭</t>
    <phoneticPr fontId="6" type="noConversion"/>
  </si>
  <si>
    <t>星期二</t>
    <phoneticPr fontId="6" type="noConversion"/>
  </si>
  <si>
    <t>菜</t>
    <phoneticPr fontId="6" type="noConversion"/>
  </si>
  <si>
    <t>油脂類</t>
    <phoneticPr fontId="6" type="noConversion"/>
  </si>
  <si>
    <t>23.0g</t>
    <phoneticPr fontId="6" type="noConversion"/>
  </si>
  <si>
    <t>新鮮龍骨</t>
    <phoneticPr fontId="6" type="noConversion"/>
  </si>
  <si>
    <t>金針菇</t>
    <phoneticPr fontId="6" type="noConversion"/>
  </si>
  <si>
    <t>肉</t>
    <phoneticPr fontId="6" type="noConversion"/>
  </si>
  <si>
    <t>蔬菜類</t>
    <phoneticPr fontId="6" type="noConversion"/>
  </si>
  <si>
    <t>洋蔥</t>
    <phoneticPr fontId="6" type="noConversion"/>
  </si>
  <si>
    <t>新鮮豬肉</t>
    <phoneticPr fontId="6" type="noConversion"/>
  </si>
  <si>
    <t>杏鮑菇</t>
    <phoneticPr fontId="6" type="noConversion"/>
  </si>
  <si>
    <t>什穀米</t>
    <phoneticPr fontId="6" type="noConversion"/>
  </si>
  <si>
    <t>102.0g</t>
    <phoneticPr fontId="6" type="noConversion"/>
  </si>
  <si>
    <t>深色蔬菜</t>
    <phoneticPr fontId="6" type="noConversion"/>
  </si>
  <si>
    <t>大白菜</t>
    <phoneticPr fontId="6" type="noConversion"/>
  </si>
  <si>
    <t>豆</t>
    <phoneticPr fontId="6" type="noConversion"/>
  </si>
  <si>
    <t>豆干</t>
    <phoneticPr fontId="6" type="noConversion"/>
  </si>
  <si>
    <t>新鮮雞肉</t>
    <phoneticPr fontId="6" type="noConversion"/>
  </si>
  <si>
    <t>白米</t>
    <phoneticPr fontId="6" type="noConversion"/>
  </si>
  <si>
    <t>熱量</t>
    <phoneticPr fontId="6" type="noConversion"/>
  </si>
  <si>
    <t>醣類</t>
    <phoneticPr fontId="6" type="noConversion"/>
  </si>
  <si>
    <t>脂肪</t>
    <phoneticPr fontId="6" type="noConversion"/>
  </si>
  <si>
    <t>蛋白質</t>
    <phoneticPr fontId="6" type="noConversion"/>
  </si>
  <si>
    <t>704.0K</t>
    <phoneticPr fontId="6" type="noConversion"/>
  </si>
  <si>
    <t>28.5g</t>
    <phoneticPr fontId="6" type="noConversion"/>
  </si>
  <si>
    <t>咖哩</t>
    <phoneticPr fontId="6" type="noConversion"/>
  </si>
  <si>
    <t>星期一</t>
    <phoneticPr fontId="6" type="noConversion"/>
  </si>
  <si>
    <t>22.0g</t>
    <phoneticPr fontId="6" type="noConversion"/>
  </si>
  <si>
    <t>香菇</t>
    <phoneticPr fontId="6" type="noConversion"/>
  </si>
  <si>
    <t>鴿蛋</t>
    <phoneticPr fontId="6" type="noConversion"/>
  </si>
  <si>
    <t>新鮮腿丁</t>
    <phoneticPr fontId="6" type="noConversion"/>
  </si>
  <si>
    <t>新鮮絞肉</t>
    <phoneticPr fontId="6" type="noConversion"/>
  </si>
  <si>
    <t>主食</t>
    <phoneticPr fontId="6" type="noConversion"/>
  </si>
  <si>
    <t>豆魚肉蛋類</t>
    <phoneticPr fontId="6" type="noConversion"/>
  </si>
  <si>
    <t>98.0g</t>
    <phoneticPr fontId="6" type="noConversion"/>
  </si>
  <si>
    <t>白蘿蔔</t>
    <phoneticPr fontId="6" type="noConversion"/>
  </si>
  <si>
    <t>淺色蔬菜</t>
    <phoneticPr fontId="6" type="noConversion"/>
  </si>
  <si>
    <t>馬鈴薯</t>
    <phoneticPr fontId="6" type="noConversion"/>
  </si>
  <si>
    <t>豆腐</t>
    <phoneticPr fontId="6" type="noConversion"/>
  </si>
  <si>
    <t>新鮮雞翅</t>
    <phoneticPr fontId="6" type="noConversion"/>
  </si>
  <si>
    <t>依    合    約    無    提    供    水    果    和    乳    品</t>
    <phoneticPr fontId="6" type="noConversion"/>
  </si>
  <si>
    <t>個人量(克)</t>
    <phoneticPr fontId="6" type="noConversion"/>
  </si>
  <si>
    <t>滷或烤</t>
    <phoneticPr fontId="6" type="noConversion"/>
  </si>
  <si>
    <t>份數</t>
    <phoneticPr fontId="6" type="noConversion"/>
  </si>
  <si>
    <t>食物類別</t>
    <phoneticPr fontId="6" type="noConversion"/>
  </si>
  <si>
    <t>水果/乳品</t>
    <phoneticPr fontId="6" type="noConversion"/>
  </si>
  <si>
    <t>備註</t>
    <phoneticPr fontId="6" type="noConversion"/>
  </si>
  <si>
    <t>食材以可食量標示</t>
    <phoneticPr fontId="6" type="noConversion"/>
  </si>
  <si>
    <t>110年3月第二週菜單明細(新港國小-國華廠商)</t>
    <phoneticPr fontId="6" type="noConversion"/>
  </si>
  <si>
    <t>710.0K</t>
    <phoneticPr fontId="6" type="noConversion"/>
  </si>
  <si>
    <t>番茄</t>
    <phoneticPr fontId="6" type="noConversion"/>
  </si>
  <si>
    <t xml:space="preserve"> 27.8g</t>
    <phoneticPr fontId="6" type="noConversion"/>
  </si>
  <si>
    <t>海耳</t>
    <phoneticPr fontId="6" type="noConversion"/>
  </si>
  <si>
    <t>日</t>
    <phoneticPr fontId="6" type="noConversion"/>
  </si>
  <si>
    <t>金針菇</t>
    <phoneticPr fontId="6" type="noConversion"/>
  </si>
  <si>
    <t>銀蘿</t>
    <phoneticPr fontId="6" type="noConversion"/>
  </si>
  <si>
    <t>99.0g</t>
    <phoneticPr fontId="6" type="noConversion"/>
  </si>
  <si>
    <t>海芽</t>
    <phoneticPr fontId="6" type="noConversion"/>
  </si>
  <si>
    <t>大黃瓜</t>
    <phoneticPr fontId="6" type="noConversion"/>
  </si>
  <si>
    <t>肉圓</t>
    <phoneticPr fontId="6" type="noConversion"/>
  </si>
  <si>
    <t>新鮮里肌肉</t>
    <phoneticPr fontId="6" type="noConversion"/>
  </si>
  <si>
    <t>692.5K</t>
    <phoneticPr fontId="6" type="noConversion"/>
  </si>
  <si>
    <t xml:space="preserve"> 29.6g</t>
    <phoneticPr fontId="6" type="noConversion"/>
  </si>
  <si>
    <t>小米</t>
    <phoneticPr fontId="6" type="noConversion"/>
  </si>
  <si>
    <t>新鮮魚</t>
    <phoneticPr fontId="6" type="noConversion"/>
  </si>
  <si>
    <t>新鮮骨腿丁</t>
    <phoneticPr fontId="6" type="noConversion"/>
  </si>
  <si>
    <t>698.0K</t>
    <phoneticPr fontId="6" type="noConversion"/>
  </si>
  <si>
    <t>27.0g</t>
    <phoneticPr fontId="6" type="noConversion"/>
  </si>
  <si>
    <t>海帶絲</t>
    <phoneticPr fontId="6" type="noConversion"/>
  </si>
  <si>
    <t>筍干</t>
    <phoneticPr fontId="6" type="noConversion"/>
  </si>
  <si>
    <t>98.0g</t>
    <phoneticPr fontId="6" type="noConversion"/>
  </si>
  <si>
    <t>結頭菜</t>
    <phoneticPr fontId="6" type="noConversion"/>
  </si>
  <si>
    <t>蘿蔔糕</t>
    <phoneticPr fontId="6" type="noConversion"/>
  </si>
  <si>
    <t>干絲</t>
    <phoneticPr fontId="6" type="noConversion"/>
  </si>
  <si>
    <t>746.0K</t>
    <phoneticPr fontId="6" type="noConversion"/>
  </si>
  <si>
    <t>餃子</t>
    <phoneticPr fontId="6" type="noConversion"/>
  </si>
  <si>
    <t>31.3g</t>
    <phoneticPr fontId="6" type="noConversion"/>
  </si>
  <si>
    <t>24.5g</t>
    <phoneticPr fontId="6" type="noConversion"/>
  </si>
  <si>
    <t>糙米</t>
    <phoneticPr fontId="6" type="noConversion"/>
  </si>
  <si>
    <t>有機淺色蔬菜</t>
    <phoneticPr fontId="6" type="noConversion"/>
  </si>
  <si>
    <t>裹粉雞翅</t>
    <phoneticPr fontId="6" type="noConversion"/>
  </si>
  <si>
    <t>695.5K</t>
    <phoneticPr fontId="6" type="noConversion"/>
  </si>
  <si>
    <t>27.4g</t>
    <phoneticPr fontId="6" type="noConversion"/>
  </si>
  <si>
    <t>河粉</t>
    <phoneticPr fontId="6" type="noConversion"/>
  </si>
  <si>
    <t>芝麻</t>
    <phoneticPr fontId="6" type="noConversion"/>
  </si>
  <si>
    <t>新鮮肉片</t>
    <phoneticPr fontId="6" type="noConversion"/>
  </si>
  <si>
    <t>97.0.g</t>
    <phoneticPr fontId="6" type="noConversion"/>
  </si>
  <si>
    <t>包白菜</t>
    <phoneticPr fontId="6" type="noConversion"/>
  </si>
  <si>
    <t>新鮮翅小腿</t>
    <phoneticPr fontId="6" type="noConversion"/>
  </si>
  <si>
    <t>煮芡</t>
    <phoneticPr fontId="6" type="noConversion"/>
  </si>
  <si>
    <t>110年3月第三週菜單明細(新港國小-國華廠商)</t>
    <phoneticPr fontId="6" type="noConversion"/>
  </si>
  <si>
    <t>鹹豬肉</t>
    <phoneticPr fontId="6" type="noConversion"/>
  </si>
  <si>
    <t>新鮮小捲</t>
    <phoneticPr fontId="6" type="noConversion"/>
  </si>
  <si>
    <t>奶香包</t>
    <phoneticPr fontId="6" type="noConversion"/>
  </si>
  <si>
    <t>新鮮雞腿排</t>
    <phoneticPr fontId="6" type="noConversion"/>
  </si>
  <si>
    <t>蒸或煮</t>
    <phoneticPr fontId="6" type="noConversion"/>
  </si>
  <si>
    <t>693.5K</t>
    <phoneticPr fontId="6" type="noConversion"/>
  </si>
  <si>
    <t>花生</t>
    <phoneticPr fontId="6" type="noConversion"/>
  </si>
  <si>
    <t>冬粉</t>
    <phoneticPr fontId="6" type="noConversion"/>
  </si>
  <si>
    <t>新鮮鴨肉</t>
    <phoneticPr fontId="6" type="noConversion"/>
  </si>
  <si>
    <t>彩椒</t>
    <phoneticPr fontId="6" type="noConversion"/>
  </si>
  <si>
    <t>番薯</t>
    <phoneticPr fontId="6" type="noConversion"/>
  </si>
  <si>
    <r>
      <t>新鮮竹筍</t>
    </r>
    <r>
      <rPr>
        <sz val="24"/>
        <rFont val="新細明體"/>
        <family val="1"/>
        <charset val="136"/>
      </rPr>
      <t xml:space="preserve"> </t>
    </r>
    <phoneticPr fontId="6" type="noConversion"/>
  </si>
  <si>
    <t>咖哩</t>
    <phoneticPr fontId="6" type="noConversion"/>
  </si>
  <si>
    <t>新鮮雞肉</t>
    <phoneticPr fontId="6" type="noConversion"/>
  </si>
  <si>
    <t>蘿蔔</t>
    <phoneticPr fontId="6" type="noConversion"/>
  </si>
  <si>
    <t>新鮮豬肉片</t>
    <phoneticPr fontId="6" type="noConversion"/>
  </si>
  <si>
    <t>735.0K</t>
    <phoneticPr fontId="6" type="noConversion"/>
  </si>
  <si>
    <t>30.6g</t>
    <phoneticPr fontId="6" type="noConversion"/>
  </si>
  <si>
    <t>麵線</t>
    <phoneticPr fontId="6" type="noConversion"/>
  </si>
  <si>
    <t>碎瓜</t>
    <phoneticPr fontId="6" type="noConversion"/>
  </si>
  <si>
    <t>雜糧米</t>
    <phoneticPr fontId="6" type="noConversion"/>
  </si>
  <si>
    <t>主食</t>
    <phoneticPr fontId="6" type="noConversion"/>
  </si>
  <si>
    <t>豆魚肉蛋類</t>
    <phoneticPr fontId="6" type="noConversion"/>
  </si>
  <si>
    <t>98.0g</t>
    <phoneticPr fontId="6" type="noConversion"/>
  </si>
  <si>
    <t>馬鈴薯</t>
    <phoneticPr fontId="6" type="noConversion"/>
  </si>
  <si>
    <t>深色蔬菜</t>
    <phoneticPr fontId="6" type="noConversion"/>
  </si>
  <si>
    <t>絲瓜</t>
    <phoneticPr fontId="6" type="noConversion"/>
  </si>
  <si>
    <t>新鮮絞肉</t>
    <phoneticPr fontId="6" type="noConversion"/>
  </si>
  <si>
    <t>海加</t>
    <phoneticPr fontId="6" type="noConversion"/>
  </si>
  <si>
    <t>花枝排</t>
    <phoneticPr fontId="6" type="noConversion"/>
  </si>
  <si>
    <t>白米</t>
    <phoneticPr fontId="6" type="noConversion"/>
  </si>
  <si>
    <t>熱量</t>
    <phoneticPr fontId="6" type="noConversion"/>
  </si>
  <si>
    <t>醣類</t>
    <phoneticPr fontId="6" type="noConversion"/>
  </si>
  <si>
    <t>脂肪</t>
    <phoneticPr fontId="6" type="noConversion"/>
  </si>
  <si>
    <t>蛋白質</t>
    <phoneticPr fontId="6" type="noConversion"/>
  </si>
  <si>
    <t>主食類</t>
    <phoneticPr fontId="6" type="noConversion"/>
  </si>
  <si>
    <t>煮</t>
    <phoneticPr fontId="6" type="noConversion"/>
  </si>
  <si>
    <t>炒</t>
    <phoneticPr fontId="6" type="noConversion"/>
  </si>
  <si>
    <t>炸</t>
    <phoneticPr fontId="6" type="noConversion"/>
  </si>
  <si>
    <t>708.0K</t>
    <phoneticPr fontId="6" type="noConversion"/>
  </si>
  <si>
    <t>29.5g</t>
    <phoneticPr fontId="6" type="noConversion"/>
  </si>
  <si>
    <t>新鮮豬柳</t>
  </si>
  <si>
    <t>豆干</t>
    <phoneticPr fontId="6" type="noConversion"/>
  </si>
  <si>
    <t>110年3月第四週菜單明細(新港國小-國華廠商)</t>
    <phoneticPr fontId="6" type="noConversion"/>
  </si>
  <si>
    <t>686.0K</t>
    <phoneticPr fontId="6" type="noConversion"/>
  </si>
  <si>
    <t>桂竹筍</t>
    <phoneticPr fontId="6" type="noConversion"/>
  </si>
  <si>
    <t>735.5K</t>
    <phoneticPr fontId="6" type="noConversion"/>
  </si>
  <si>
    <t>31.5g</t>
    <phoneticPr fontId="6" type="noConversion"/>
  </si>
  <si>
    <t>花枝丸</t>
    <phoneticPr fontId="6" type="noConversion"/>
  </si>
  <si>
    <t>25.5g</t>
    <phoneticPr fontId="6" type="noConversion"/>
  </si>
  <si>
    <t>喜相逢</t>
    <phoneticPr fontId="6" type="noConversion"/>
  </si>
  <si>
    <t>新鮮豬肉丁</t>
    <phoneticPr fontId="6" type="noConversion"/>
  </si>
  <si>
    <t>700.0K</t>
    <phoneticPr fontId="6" type="noConversion"/>
  </si>
  <si>
    <t>28.3g</t>
    <phoneticPr fontId="6" type="noConversion"/>
  </si>
  <si>
    <t>扁蒲</t>
    <phoneticPr fontId="6" type="noConversion"/>
  </si>
  <si>
    <t>新鮮雞翅</t>
    <phoneticPr fontId="6" type="noConversion"/>
  </si>
  <si>
    <t>110年3月第五週菜單明細(新港國小-國華廠商)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</si>
</sst>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11 月&quot;\ #\ &quot;日（一）&quot;"/>
    <numFmt numFmtId="177" formatCode="0.00_ "/>
    <numFmt numFmtId="178" formatCode="0;_ "/>
    <numFmt numFmtId="179" formatCode="0;_쐀"/>
  </numFmts>
  <fonts count="7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華康粗明體"/>
      <family val="3"/>
      <charset val="136"/>
    </font>
    <font>
      <sz val="9"/>
      <name val="新細明體"/>
      <family val="2"/>
      <charset val="136"/>
      <scheme val="minor"/>
    </font>
    <font>
      <b/>
      <sz val="14"/>
      <name val="華康POP1體W5(P)"/>
      <family val="3"/>
      <charset val="136"/>
    </font>
    <font>
      <b/>
      <sz val="14"/>
      <name val="新細明體"/>
      <family val="3"/>
      <charset val="136"/>
    </font>
    <font>
      <sz val="9"/>
      <name val="新細明體"/>
      <family val="1"/>
      <charset val="136"/>
    </font>
    <font>
      <b/>
      <sz val="16"/>
      <name val="華康粗明體"/>
      <family val="3"/>
      <charset val="136"/>
    </font>
    <font>
      <sz val="12"/>
      <name val="新細明體"/>
      <family val="3"/>
      <charset val="136"/>
    </font>
    <font>
      <sz val="12"/>
      <name val="華康細圓體"/>
      <family val="3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48"/>
      <name val="新細明體"/>
      <family val="1"/>
      <charset val="136"/>
    </font>
    <font>
      <b/>
      <sz val="12"/>
      <color indexed="48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新細明體"/>
      <family val="1"/>
      <charset val="136"/>
    </font>
    <font>
      <sz val="10"/>
      <name val="華康細圓體"/>
      <family val="3"/>
      <charset val="136"/>
    </font>
    <font>
      <b/>
      <sz val="12"/>
      <color rgb="FF003300"/>
      <name val="新細明體"/>
      <family val="1"/>
      <charset val="136"/>
    </font>
    <font>
      <sz val="10"/>
      <name val="華康粗明體"/>
      <family val="3"/>
      <charset val="136"/>
    </font>
    <font>
      <b/>
      <sz val="14"/>
      <name val="微軟正黑體"/>
      <family val="2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Arial"/>
      <family val="2"/>
    </font>
    <font>
      <sz val="12"/>
      <color indexed="8"/>
      <name val="細明體"/>
      <family val="3"/>
      <charset val="136"/>
    </font>
    <font>
      <sz val="12"/>
      <color rgb="FF000000"/>
      <name val="細明體"/>
      <family val="3"/>
      <charset val="136"/>
    </font>
    <font>
      <sz val="12"/>
      <color rgb="FF000000"/>
      <name val="Arial"/>
      <family val="2"/>
    </font>
    <font>
      <sz val="12"/>
      <color rgb="FF000000"/>
      <name val="細明體"/>
      <family val="2"/>
      <charset val="136"/>
    </font>
    <font>
      <sz val="12"/>
      <color rgb="FF000000"/>
      <name val="微軟正黑體"/>
      <family val="2"/>
      <charset val="136"/>
    </font>
    <font>
      <sz val="15"/>
      <name val="新細明體"/>
      <family val="1"/>
      <charset val="136"/>
    </font>
    <font>
      <sz val="24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b/>
      <sz val="12"/>
      <color theme="9" tint="-0.249977111117893"/>
      <name val="新細明體"/>
      <family val="1"/>
      <charset val="136"/>
    </font>
    <font>
      <sz val="14"/>
      <color theme="1"/>
      <name val="標楷體"/>
      <family val="4"/>
      <charset val="136"/>
    </font>
    <font>
      <sz val="6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name val="Arial"/>
      <family val="2"/>
    </font>
    <font>
      <sz val="60"/>
      <color rgb="FF7030A0"/>
      <name val="文鼎粗行楷"/>
      <family val="3"/>
      <charset val="136"/>
    </font>
    <font>
      <b/>
      <sz val="14"/>
      <name val="Arial"/>
      <family val="2"/>
    </font>
    <font>
      <b/>
      <sz val="14"/>
      <name val="細明體"/>
      <family val="3"/>
      <charset val="136"/>
    </font>
    <font>
      <sz val="36"/>
      <color rgb="FF7030A0"/>
      <name val="文鼎勘亭流"/>
      <family val="3"/>
      <charset val="136"/>
    </font>
    <font>
      <b/>
      <sz val="16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24"/>
      <color rgb="FFFF0000"/>
      <name val="新細明體"/>
      <family val="1"/>
      <charset val="136"/>
    </font>
    <font>
      <sz val="20"/>
      <name val="新細明體"/>
      <family val="1"/>
      <charset val="136"/>
    </font>
    <font>
      <sz val="24"/>
      <color rgb="FFFF00FF"/>
      <name val="新細明體"/>
      <family val="1"/>
      <charset val="136"/>
    </font>
    <font>
      <sz val="24"/>
      <color theme="1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8"/>
      <name val="新細明體"/>
      <family val="1"/>
      <charset val="136"/>
    </font>
    <font>
      <sz val="24"/>
      <color rgb="FF0000FF"/>
      <name val="新細明體"/>
      <family val="1"/>
      <charset val="136"/>
    </font>
    <font>
      <b/>
      <sz val="18"/>
      <name val="新細明體"/>
      <family val="1"/>
      <charset val="136"/>
    </font>
    <font>
      <sz val="16"/>
      <name val="標楷體"/>
      <family val="4"/>
      <charset val="136"/>
    </font>
    <font>
      <sz val="28"/>
      <name val="標楷體"/>
      <family val="4"/>
      <charset val="136"/>
    </font>
    <font>
      <sz val="22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0"/>
      <color theme="1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29"/>
      </patternFill>
    </fill>
  </fills>
  <borders count="1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 style="thin">
        <color theme="0"/>
      </bottom>
      <diagonal/>
    </border>
    <border>
      <left style="thin">
        <color theme="1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1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theme="1"/>
      </right>
      <top/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theme="0"/>
      </top>
      <bottom style="thin">
        <color theme="0"/>
      </bottom>
      <diagonal/>
    </border>
    <border>
      <left style="thin">
        <color indexed="59"/>
      </left>
      <right style="thin">
        <color indexed="59"/>
      </right>
      <top/>
      <bottom style="thin">
        <color theme="0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0" fillId="0" borderId="0"/>
    <xf numFmtId="0" fontId="1" fillId="0" borderId="0">
      <alignment vertical="center"/>
    </xf>
    <xf numFmtId="0" fontId="40" fillId="0" borderId="0">
      <alignment vertical="center"/>
    </xf>
  </cellStyleXfs>
  <cellXfs count="789">
    <xf numFmtId="0" fontId="0" fillId="0" borderId="0" xfId="0">
      <alignment vertical="center"/>
    </xf>
    <xf numFmtId="0" fontId="2" fillId="0" borderId="0" xfId="1" applyFont="1"/>
    <xf numFmtId="0" fontId="4" fillId="0" borderId="1" xfId="2" applyFont="1" applyBorder="1">
      <alignment vertical="center"/>
    </xf>
    <xf numFmtId="0" fontId="7" fillId="0" borderId="1" xfId="2" applyFont="1" applyBorder="1">
      <alignment vertical="center"/>
    </xf>
    <xf numFmtId="0" fontId="9" fillId="0" borderId="0" xfId="1" applyFont="1"/>
    <xf numFmtId="0" fontId="12" fillId="0" borderId="0" xfId="1" applyFont="1"/>
    <xf numFmtId="0" fontId="14" fillId="0" borderId="0" xfId="1" applyFont="1"/>
    <xf numFmtId="0" fontId="16" fillId="0" borderId="0" xfId="1" applyFont="1"/>
    <xf numFmtId="0" fontId="18" fillId="0" borderId="0" xfId="1" applyFont="1"/>
    <xf numFmtId="0" fontId="20" fillId="0" borderId="0" xfId="1" applyFont="1"/>
    <xf numFmtId="0" fontId="22" fillId="0" borderId="0" xfId="1" applyFont="1"/>
    <xf numFmtId="0" fontId="23" fillId="0" borderId="6" xfId="1" applyFont="1" applyBorder="1"/>
    <xf numFmtId="0" fontId="23" fillId="0" borderId="7" xfId="1" applyFont="1" applyBorder="1"/>
    <xf numFmtId="0" fontId="23" fillId="0" borderId="8" xfId="1" applyFont="1" applyBorder="1"/>
    <xf numFmtId="0" fontId="24" fillId="0" borderId="0" xfId="1" applyFont="1"/>
    <xf numFmtId="0" fontId="23" fillId="0" borderId="6" xfId="1" applyFont="1" applyBorder="1" applyAlignment="1">
      <alignment vertical="center"/>
    </xf>
    <xf numFmtId="0" fontId="23" fillId="0" borderId="7" xfId="1" applyFont="1" applyBorder="1" applyAlignment="1">
      <alignment vertical="center"/>
    </xf>
    <xf numFmtId="0" fontId="23" fillId="0" borderId="8" xfId="1" applyFont="1" applyBorder="1" applyAlignment="1">
      <alignment vertical="center"/>
    </xf>
    <xf numFmtId="0" fontId="24" fillId="0" borderId="0" xfId="1" applyFont="1" applyAlignment="1">
      <alignment vertical="center"/>
    </xf>
    <xf numFmtId="0" fontId="23" fillId="0" borderId="13" xfId="1" applyFont="1" applyBorder="1" applyAlignment="1">
      <alignment vertical="center"/>
    </xf>
    <xf numFmtId="0" fontId="23" fillId="0" borderId="14" xfId="1" applyFont="1" applyBorder="1" applyAlignment="1">
      <alignment vertical="center"/>
    </xf>
    <xf numFmtId="0" fontId="23" fillId="0" borderId="15" xfId="1" applyFont="1" applyBorder="1" applyAlignment="1">
      <alignment vertical="center"/>
    </xf>
    <xf numFmtId="0" fontId="27" fillId="0" borderId="0" xfId="2" applyFont="1">
      <alignment vertical="center"/>
    </xf>
    <xf numFmtId="0" fontId="28" fillId="0" borderId="0" xfId="2" applyFont="1" applyAlignment="1">
      <alignment shrinkToFit="1"/>
    </xf>
    <xf numFmtId="0" fontId="28" fillId="0" borderId="0" xfId="2" applyFont="1" applyAlignment="1">
      <alignment horizontal="center" shrinkToFit="1"/>
    </xf>
    <xf numFmtId="0" fontId="28" fillId="0" borderId="0" xfId="2" applyFont="1">
      <alignment vertical="center"/>
    </xf>
    <xf numFmtId="0" fontId="28" fillId="0" borderId="0" xfId="2" applyFont="1" applyAlignment="1">
      <alignment horizontal="center" vertical="center"/>
    </xf>
    <xf numFmtId="0" fontId="30" fillId="0" borderId="0" xfId="2" applyFont="1" applyAlignment="1">
      <alignment horizontal="left"/>
    </xf>
    <xf numFmtId="0" fontId="30" fillId="0" borderId="0" xfId="2" applyFont="1" applyAlignment="1">
      <alignment horizontal="center" shrinkToFit="1"/>
    </xf>
    <xf numFmtId="0" fontId="1" fillId="0" borderId="0" xfId="2" applyAlignment="1">
      <alignment horizontal="center" shrinkToFit="1"/>
    </xf>
    <xf numFmtId="0" fontId="1" fillId="0" borderId="0" xfId="2">
      <alignment vertic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77" fontId="1" fillId="0" borderId="17" xfId="2" applyNumberFormat="1" applyBorder="1" applyAlignment="1">
      <alignment horizontal="center" vertical="center" wrapText="1"/>
    </xf>
    <xf numFmtId="0" fontId="1" fillId="0" borderId="18" xfId="2" applyBorder="1" applyAlignment="1">
      <alignment vertical="center" textRotation="255"/>
    </xf>
    <xf numFmtId="0" fontId="1" fillId="0" borderId="19" xfId="2" applyBorder="1" applyAlignment="1">
      <alignment horizontal="center" vertical="center"/>
    </xf>
    <xf numFmtId="0" fontId="1" fillId="0" borderId="19" xfId="2" applyBorder="1" applyAlignment="1">
      <alignment horizontal="center" vertical="center" shrinkToFit="1"/>
    </xf>
    <xf numFmtId="0" fontId="1" fillId="0" borderId="20" xfId="2" applyBorder="1" applyAlignment="1">
      <alignment horizontal="center" vertical="center"/>
    </xf>
    <xf numFmtId="0" fontId="1" fillId="0" borderId="18" xfId="2" applyBorder="1" applyAlignment="1">
      <alignment horizontal="center" vertical="center" shrinkToFit="1"/>
    </xf>
    <xf numFmtId="0" fontId="1" fillId="0" borderId="21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24" xfId="2" applyBorder="1" applyAlignment="1">
      <alignment horizontal="center"/>
    </xf>
    <xf numFmtId="0" fontId="1" fillId="0" borderId="26" xfId="2" applyBorder="1" applyAlignment="1">
      <alignment horizontal="center" vertical="center" shrinkToFit="1"/>
    </xf>
    <xf numFmtId="0" fontId="1" fillId="0" borderId="7" xfId="2" applyBorder="1" applyAlignment="1">
      <alignment horizontal="center" vertical="center" shrinkToFit="1"/>
    </xf>
    <xf numFmtId="0" fontId="1" fillId="0" borderId="26" xfId="2" applyBorder="1" applyAlignment="1">
      <alignment horizontal="center" vertical="center" wrapText="1"/>
    </xf>
    <xf numFmtId="0" fontId="0" fillId="0" borderId="26" xfId="2" applyFont="1" applyBorder="1" applyAlignment="1">
      <alignment horizontal="center" vertical="center" shrinkToFit="1"/>
    </xf>
    <xf numFmtId="0" fontId="1" fillId="0" borderId="28" xfId="2" applyBorder="1">
      <alignment vertical="center"/>
    </xf>
    <xf numFmtId="0" fontId="1" fillId="0" borderId="27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/>
    </xf>
    <xf numFmtId="0" fontId="31" fillId="2" borderId="31" xfId="3" applyFont="1" applyFill="1" applyBorder="1" applyAlignment="1">
      <alignment horizontal="left" vertical="center"/>
    </xf>
    <xf numFmtId="0" fontId="31" fillId="2" borderId="31" xfId="3" applyFont="1" applyFill="1" applyBorder="1" applyAlignment="1">
      <alignment horizontal="right" vertical="center"/>
    </xf>
    <xf numFmtId="0" fontId="32" fillId="0" borderId="31" xfId="2" applyFont="1" applyBorder="1" applyAlignment="1">
      <alignment vertical="center" shrinkToFit="1"/>
    </xf>
    <xf numFmtId="0" fontId="33" fillId="0" borderId="31" xfId="2" applyFont="1" applyBorder="1" applyAlignment="1">
      <alignment vertical="center" wrapText="1"/>
    </xf>
    <xf numFmtId="0" fontId="32" fillId="0" borderId="31" xfId="2" applyFont="1" applyBorder="1" applyAlignment="1">
      <alignment vertical="center" wrapText="1"/>
    </xf>
    <xf numFmtId="0" fontId="1" fillId="0" borderId="32" xfId="2" applyBorder="1" applyAlignment="1">
      <alignment horizontal="right" vertical="center" shrinkToFit="1"/>
    </xf>
    <xf numFmtId="0" fontId="34" fillId="0" borderId="31" xfId="2" applyFont="1" applyBorder="1" applyAlignment="1">
      <alignment vertical="center" wrapText="1"/>
    </xf>
    <xf numFmtId="0" fontId="35" fillId="0" borderId="31" xfId="2" applyFont="1" applyBorder="1" applyAlignment="1">
      <alignment vertical="center" wrapText="1"/>
    </xf>
    <xf numFmtId="0" fontId="32" fillId="0" borderId="31" xfId="2" applyFont="1" applyBorder="1" applyAlignment="1">
      <alignment horizontal="right" vertical="center" shrinkToFit="1"/>
    </xf>
    <xf numFmtId="0" fontId="33" fillId="0" borderId="31" xfId="2" applyFont="1" applyBorder="1" applyAlignment="1">
      <alignment vertical="center" shrinkToFit="1"/>
    </xf>
    <xf numFmtId="0" fontId="1" fillId="0" borderId="32" xfId="2" applyBorder="1" applyAlignment="1">
      <alignment horizontal="left" vertical="center" shrinkToFit="1"/>
    </xf>
    <xf numFmtId="0" fontId="1" fillId="0" borderId="34" xfId="2" applyBorder="1" applyAlignment="1">
      <alignment horizontal="right"/>
    </xf>
    <xf numFmtId="0" fontId="1" fillId="0" borderId="33" xfId="2" applyBorder="1" applyAlignment="1">
      <alignment horizontal="center" vertical="center" shrinkToFit="1"/>
    </xf>
    <xf numFmtId="0" fontId="1" fillId="0" borderId="35" xfId="2" applyBorder="1" applyAlignment="1">
      <alignment horizontal="center" vertical="center"/>
    </xf>
    <xf numFmtId="0" fontId="31" fillId="0" borderId="36" xfId="3" applyFont="1" applyBorder="1" applyAlignment="1">
      <alignment horizontal="left" vertical="center"/>
    </xf>
    <xf numFmtId="0" fontId="31" fillId="0" borderId="36" xfId="3" applyFont="1" applyBorder="1" applyAlignment="1">
      <alignment horizontal="right" vertical="center"/>
    </xf>
    <xf numFmtId="0" fontId="32" fillId="0" borderId="36" xfId="2" applyFont="1" applyBorder="1" applyAlignment="1">
      <alignment vertical="center" shrinkToFit="1"/>
    </xf>
    <xf numFmtId="0" fontId="33" fillId="0" borderId="36" xfId="2" applyFont="1" applyBorder="1" applyAlignment="1">
      <alignment vertical="center" wrapText="1"/>
    </xf>
    <xf numFmtId="0" fontId="32" fillId="0" borderId="36" xfId="2" applyFont="1" applyBorder="1" applyAlignment="1">
      <alignment vertical="center" wrapText="1"/>
    </xf>
    <xf numFmtId="0" fontId="1" fillId="0" borderId="33" xfId="2" applyBorder="1" applyAlignment="1">
      <alignment horizontal="right" vertical="center" shrinkToFit="1"/>
    </xf>
    <xf numFmtId="0" fontId="34" fillId="0" borderId="36" xfId="2" applyFont="1" applyBorder="1" applyAlignment="1">
      <alignment vertical="center" wrapText="1"/>
    </xf>
    <xf numFmtId="0" fontId="35" fillId="0" borderId="36" xfId="2" applyFont="1" applyBorder="1" applyAlignment="1">
      <alignment vertical="center" wrapText="1"/>
    </xf>
    <xf numFmtId="0" fontId="32" fillId="0" borderId="36" xfId="2" applyFont="1" applyBorder="1" applyAlignment="1">
      <alignment horizontal="right" vertical="center" shrinkToFit="1"/>
    </xf>
    <xf numFmtId="0" fontId="1" fillId="0" borderId="33" xfId="2" applyBorder="1" applyAlignment="1">
      <alignment horizontal="left" vertical="center" shrinkToFit="1"/>
    </xf>
    <xf numFmtId="0" fontId="1" fillId="0" borderId="34" xfId="2" applyBorder="1">
      <alignment vertical="center"/>
    </xf>
    <xf numFmtId="0" fontId="1" fillId="0" borderId="33" xfId="2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178" fontId="1" fillId="0" borderId="0" xfId="2" applyNumberFormat="1" applyAlignment="1">
      <alignment horizontal="center" vertical="center"/>
    </xf>
    <xf numFmtId="179" fontId="1" fillId="0" borderId="0" xfId="2" applyNumberFormat="1" applyAlignment="1">
      <alignment horizontal="center" vertical="center"/>
    </xf>
    <xf numFmtId="0" fontId="1" fillId="0" borderId="33" xfId="2" applyBorder="1" applyAlignment="1">
      <alignment vertical="center" textRotation="180" shrinkToFit="1"/>
    </xf>
    <xf numFmtId="0" fontId="33" fillId="0" borderId="36" xfId="2" applyFont="1" applyBorder="1" applyAlignment="1">
      <alignment vertical="center" shrinkToFit="1"/>
    </xf>
    <xf numFmtId="0" fontId="1" fillId="0" borderId="33" xfId="2" applyBorder="1" applyAlignment="1">
      <alignment vertical="center" shrinkToFit="1"/>
    </xf>
    <xf numFmtId="0" fontId="1" fillId="0" borderId="33" xfId="2" applyBorder="1" applyAlignment="1">
      <alignment horizontal="center"/>
    </xf>
    <xf numFmtId="0" fontId="1" fillId="0" borderId="35" xfId="2" applyBorder="1" applyAlignment="1">
      <alignment horizontal="center"/>
    </xf>
    <xf numFmtId="0" fontId="1" fillId="0" borderId="37" xfId="2" applyBorder="1" applyAlignment="1">
      <alignment horizontal="center" vertical="center" shrinkToFit="1"/>
    </xf>
    <xf numFmtId="0" fontId="1" fillId="0" borderId="38" xfId="2" applyBorder="1">
      <alignment vertical="center"/>
    </xf>
    <xf numFmtId="0" fontId="1" fillId="0" borderId="33" xfId="2" applyBorder="1" applyAlignment="1">
      <alignment horizontal="left" vertical="center"/>
    </xf>
    <xf numFmtId="0" fontId="1" fillId="0" borderId="39" xfId="2" applyBorder="1" applyAlignment="1">
      <alignment horizontal="center" vertical="center" shrinkToFit="1"/>
    </xf>
    <xf numFmtId="0" fontId="1" fillId="0" borderId="40" xfId="2" applyBorder="1" applyAlignment="1">
      <alignment horizontal="right"/>
    </xf>
    <xf numFmtId="0" fontId="1" fillId="0" borderId="41" xfId="2" applyBorder="1" applyAlignment="1">
      <alignment vertical="center" textRotation="180" shrinkToFit="1"/>
    </xf>
    <xf numFmtId="0" fontId="1" fillId="0" borderId="41" xfId="2" applyBorder="1" applyAlignment="1">
      <alignment horizontal="left" vertical="center" shrinkToFit="1"/>
    </xf>
    <xf numFmtId="0" fontId="1" fillId="0" borderId="42" xfId="2" applyBorder="1" applyAlignment="1">
      <alignment horizontal="right"/>
    </xf>
    <xf numFmtId="0" fontId="1" fillId="0" borderId="41" xfId="2" applyBorder="1" applyAlignment="1">
      <alignment horizontal="left"/>
    </xf>
    <xf numFmtId="0" fontId="1" fillId="0" borderId="43" xfId="2" applyBorder="1" applyAlignment="1">
      <alignment horizontal="center"/>
    </xf>
    <xf numFmtId="9" fontId="1" fillId="0" borderId="0" xfId="2" applyNumberFormat="1">
      <alignment vertical="center"/>
    </xf>
    <xf numFmtId="0" fontId="1" fillId="3" borderId="26" xfId="2" applyFill="1" applyBorder="1" applyAlignment="1">
      <alignment horizontal="center" vertical="center" shrinkToFit="1"/>
    </xf>
    <xf numFmtId="0" fontId="1" fillId="3" borderId="7" xfId="2" applyFill="1" applyBorder="1" applyAlignment="1">
      <alignment horizontal="center" vertical="center" shrinkToFit="1"/>
    </xf>
    <xf numFmtId="0" fontId="1" fillId="3" borderId="26" xfId="2" applyFill="1" applyBorder="1" applyAlignment="1">
      <alignment horizontal="center" vertical="center" wrapText="1"/>
    </xf>
    <xf numFmtId="0" fontId="0" fillId="3" borderId="26" xfId="2" applyFont="1" applyFill="1" applyBorder="1" applyAlignment="1">
      <alignment horizontal="center" vertical="center" shrinkToFit="1"/>
    </xf>
    <xf numFmtId="0" fontId="1" fillId="3" borderId="44" xfId="2" applyFill="1" applyBorder="1" applyAlignment="1">
      <alignment horizontal="center" vertical="center" shrinkToFit="1"/>
    </xf>
    <xf numFmtId="0" fontId="36" fillId="0" borderId="31" xfId="2" applyFont="1" applyBorder="1" applyAlignment="1">
      <alignment vertical="center" wrapText="1"/>
    </xf>
    <xf numFmtId="0" fontId="1" fillId="0" borderId="45" xfId="2" applyBorder="1" applyAlignment="1">
      <alignment horizontal="right" vertical="center" shrinkToFit="1"/>
    </xf>
    <xf numFmtId="0" fontId="32" fillId="0" borderId="46" xfId="2" applyFont="1" applyBorder="1" applyAlignment="1">
      <alignment vertical="center" shrinkToFit="1"/>
    </xf>
    <xf numFmtId="0" fontId="32" fillId="0" borderId="36" xfId="2" applyFont="1" applyBorder="1" applyAlignment="1">
      <alignment horizontal="left" vertical="center" shrinkToFit="1"/>
    </xf>
    <xf numFmtId="0" fontId="1" fillId="0" borderId="30" xfId="2" applyBorder="1" applyAlignment="1">
      <alignment horizontal="center" vertical="center" shrinkToFit="1"/>
    </xf>
    <xf numFmtId="0" fontId="1" fillId="0" borderId="47" xfId="2" applyBorder="1" applyAlignment="1">
      <alignment horizontal="right"/>
    </xf>
    <xf numFmtId="0" fontId="1" fillId="0" borderId="33" xfId="2" applyBorder="1" applyAlignment="1">
      <alignment horizontal="left"/>
    </xf>
    <xf numFmtId="0" fontId="1" fillId="3" borderId="27" xfId="2" applyFill="1" applyBorder="1" applyAlignment="1">
      <alignment horizontal="center" vertical="center" shrinkToFit="1"/>
    </xf>
    <xf numFmtId="0" fontId="0" fillId="3" borderId="27" xfId="2" applyFont="1" applyFill="1" applyBorder="1" applyAlignment="1">
      <alignment horizontal="center" vertical="center" shrinkToFit="1"/>
    </xf>
    <xf numFmtId="0" fontId="1" fillId="3" borderId="28" xfId="2" applyFill="1" applyBorder="1" applyAlignment="1">
      <alignment horizontal="center" vertical="center" shrinkToFit="1"/>
    </xf>
    <xf numFmtId="0" fontId="0" fillId="3" borderId="48" xfId="2" applyFont="1" applyFill="1" applyBorder="1" applyAlignment="1">
      <alignment horizontal="center" vertical="center" shrinkToFit="1"/>
    </xf>
    <xf numFmtId="0" fontId="1" fillId="3" borderId="31" xfId="2" applyFill="1" applyBorder="1" applyAlignment="1">
      <alignment horizontal="center" vertical="center" shrinkToFit="1"/>
    </xf>
    <xf numFmtId="0" fontId="1" fillId="0" borderId="49" xfId="2" applyBorder="1" applyAlignment="1">
      <alignment horizontal="left" vertical="center" shrinkToFit="1"/>
    </xf>
    <xf numFmtId="0" fontId="32" fillId="0" borderId="36" xfId="4" applyFont="1" applyBorder="1" applyAlignment="1">
      <alignment vertical="center" shrinkToFit="1"/>
    </xf>
    <xf numFmtId="0" fontId="32" fillId="0" borderId="36" xfId="5" applyFont="1" applyBorder="1" applyAlignment="1">
      <alignment vertical="center" shrinkToFit="1"/>
    </xf>
    <xf numFmtId="0" fontId="33" fillId="2" borderId="36" xfId="2" applyFont="1" applyFill="1" applyBorder="1" applyAlignment="1">
      <alignment vertical="center" wrapText="1"/>
    </xf>
    <xf numFmtId="0" fontId="1" fillId="0" borderId="0" xfId="2" applyAlignment="1">
      <alignment vertical="center" textRotation="180" shrinkToFit="1"/>
    </xf>
    <xf numFmtId="0" fontId="0" fillId="0" borderId="33" xfId="2" applyFont="1" applyBorder="1" applyAlignment="1">
      <alignment horizontal="left" vertical="center" shrinkToFit="1"/>
    </xf>
    <xf numFmtId="0" fontId="0" fillId="0" borderId="33" xfId="2" applyFont="1" applyBorder="1" applyAlignment="1">
      <alignment vertical="center" textRotation="180" shrinkToFit="1"/>
    </xf>
    <xf numFmtId="0" fontId="0" fillId="0" borderId="34" xfId="2" applyFont="1" applyBorder="1" applyAlignment="1">
      <alignment horizontal="right" vertical="center" shrinkToFit="1"/>
    </xf>
    <xf numFmtId="0" fontId="32" fillId="2" borderId="36" xfId="2" applyFont="1" applyFill="1" applyBorder="1" applyAlignment="1">
      <alignment vertical="center" wrapText="1"/>
    </xf>
    <xf numFmtId="0" fontId="0" fillId="0" borderId="36" xfId="2" applyFont="1" applyBorder="1" applyAlignment="1">
      <alignment vertical="center" textRotation="180" shrinkToFit="1"/>
    </xf>
    <xf numFmtId="0" fontId="1" fillId="0" borderId="50" xfId="2" applyBorder="1" applyAlignment="1">
      <alignment horizontal="center" vertical="center" shrinkToFit="1"/>
    </xf>
    <xf numFmtId="0" fontId="1" fillId="0" borderId="51" xfId="2" applyBorder="1">
      <alignment vertical="center"/>
    </xf>
    <xf numFmtId="0" fontId="1" fillId="0" borderId="34" xfId="2" applyBorder="1" applyAlignment="1">
      <alignment horizontal="left" vertical="center" shrinkToFit="1"/>
    </xf>
    <xf numFmtId="0" fontId="1" fillId="0" borderId="36" xfId="2" applyBorder="1" applyAlignment="1">
      <alignment horizontal="left" vertical="center" shrinkToFit="1"/>
    </xf>
    <xf numFmtId="0" fontId="1" fillId="0" borderId="52" xfId="2" applyBorder="1" applyAlignment="1">
      <alignment vertical="center" textRotation="180" shrinkToFit="1"/>
    </xf>
    <xf numFmtId="0" fontId="0" fillId="3" borderId="7" xfId="2" applyFont="1" applyFill="1" applyBorder="1" applyAlignment="1">
      <alignment horizontal="center" vertical="center" shrinkToFit="1"/>
    </xf>
    <xf numFmtId="0" fontId="1" fillId="0" borderId="54" xfId="2" applyBorder="1" applyAlignment="1">
      <alignment horizontal="center" vertical="center"/>
    </xf>
    <xf numFmtId="0" fontId="1" fillId="0" borderId="55" xfId="2" applyBorder="1" applyAlignment="1">
      <alignment horizontal="center" vertical="center"/>
    </xf>
    <xf numFmtId="0" fontId="0" fillId="0" borderId="33" xfId="2" applyFont="1" applyBorder="1" applyAlignment="1">
      <alignment horizontal="right" vertical="center" shrinkToFit="1"/>
    </xf>
    <xf numFmtId="0" fontId="1" fillId="0" borderId="56" xfId="2" applyBorder="1" applyAlignment="1">
      <alignment vertical="center" textRotation="180" shrinkToFit="1"/>
    </xf>
    <xf numFmtId="0" fontId="1" fillId="0" borderId="56" xfId="2" applyBorder="1" applyAlignment="1">
      <alignment horizontal="left" vertical="center" shrinkToFit="1"/>
    </xf>
    <xf numFmtId="0" fontId="32" fillId="0" borderId="52" xfId="2" applyFont="1" applyBorder="1" applyAlignment="1">
      <alignment vertical="center" wrapText="1"/>
    </xf>
    <xf numFmtId="0" fontId="1" fillId="0" borderId="56" xfId="2" applyBorder="1" applyAlignment="1">
      <alignment horizontal="right" vertical="center" shrinkToFit="1"/>
    </xf>
    <xf numFmtId="0" fontId="1" fillId="0" borderId="54" xfId="2" applyBorder="1" applyAlignment="1">
      <alignment horizontal="center" vertical="top"/>
    </xf>
    <xf numFmtId="0" fontId="32" fillId="0" borderId="31" xfId="2" applyFont="1" applyBorder="1" applyAlignment="1">
      <alignment horizontal="right" vertical="center" wrapText="1"/>
    </xf>
    <xf numFmtId="0" fontId="32" fillId="0" borderId="36" xfId="2" applyFont="1" applyBorder="1" applyAlignment="1">
      <alignment horizontal="right" vertical="center" wrapText="1"/>
    </xf>
    <xf numFmtId="0" fontId="36" fillId="0" borderId="36" xfId="2" applyFont="1" applyBorder="1" applyAlignment="1">
      <alignment vertical="center" wrapText="1"/>
    </xf>
    <xf numFmtId="0" fontId="37" fillId="0" borderId="36" xfId="2" applyFont="1" applyBorder="1" applyAlignment="1">
      <alignment vertical="center" wrapText="1"/>
    </xf>
    <xf numFmtId="0" fontId="1" fillId="0" borderId="57" xfId="2" applyBorder="1" applyAlignment="1">
      <alignment horizontal="center" vertical="center" shrinkToFit="1"/>
    </xf>
    <xf numFmtId="0" fontId="1" fillId="0" borderId="58" xfId="2" applyBorder="1" applyAlignment="1">
      <alignment horizontal="right"/>
    </xf>
    <xf numFmtId="0" fontId="1" fillId="0" borderId="59" xfId="2" applyBorder="1" applyAlignment="1">
      <alignment vertical="center" textRotation="180" shrinkToFit="1"/>
    </xf>
    <xf numFmtId="0" fontId="1" fillId="0" borderId="59" xfId="2" applyBorder="1" applyAlignment="1">
      <alignment horizontal="left" vertical="center" shrinkToFit="1"/>
    </xf>
    <xf numFmtId="0" fontId="1" fillId="0" borderId="59" xfId="2" applyBorder="1" applyAlignment="1">
      <alignment horizontal="left" vertical="center"/>
    </xf>
    <xf numFmtId="0" fontId="1" fillId="0" borderId="60" xfId="2" applyBorder="1" applyAlignment="1">
      <alignment horizontal="center" vertical="center"/>
    </xf>
    <xf numFmtId="0" fontId="1" fillId="0" borderId="0" xfId="2" applyAlignment="1">
      <alignment vertical="center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 shrinkToFit="1"/>
    </xf>
    <xf numFmtId="0" fontId="1" fillId="0" borderId="0" xfId="2" applyAlignment="1">
      <alignment horizontal="left" vertical="center"/>
    </xf>
    <xf numFmtId="0" fontId="38" fillId="0" borderId="0" xfId="2" applyFont="1">
      <alignment vertical="center"/>
    </xf>
    <xf numFmtId="0" fontId="38" fillId="0" borderId="0" xfId="2" applyFont="1" applyAlignment="1">
      <alignment horizontal="left" vertical="center"/>
    </xf>
    <xf numFmtId="0" fontId="38" fillId="0" borderId="0" xfId="2" applyFont="1" applyAlignment="1">
      <alignment horizontal="center" vertical="center"/>
    </xf>
    <xf numFmtId="0" fontId="39" fillId="0" borderId="0" xfId="2" applyFont="1" applyAlignment="1">
      <alignment horizontal="center" shrinkToFit="1"/>
    </xf>
    <xf numFmtId="0" fontId="1" fillId="3" borderId="7" xfId="2" applyFill="1" applyBorder="1" applyAlignment="1">
      <alignment horizontal="center" vertical="center" wrapText="1" shrinkToFit="1"/>
    </xf>
    <xf numFmtId="0" fontId="1" fillId="0" borderId="31" xfId="3" applyBorder="1">
      <alignment vertical="center"/>
    </xf>
    <xf numFmtId="0" fontId="1" fillId="0" borderId="61" xfId="2" applyBorder="1" applyAlignment="1">
      <alignment horizontal="right" vertical="center" shrinkToFit="1"/>
    </xf>
    <xf numFmtId="0" fontId="0" fillId="0" borderId="36" xfId="3" applyFont="1" applyBorder="1">
      <alignment vertical="center"/>
    </xf>
    <xf numFmtId="0" fontId="37" fillId="0" borderId="36" xfId="2" applyFont="1" applyBorder="1" applyAlignment="1">
      <alignment vertical="center" shrinkToFit="1"/>
    </xf>
    <xf numFmtId="0" fontId="1" fillId="3" borderId="62" xfId="2" applyFill="1" applyBorder="1" applyAlignment="1">
      <alignment horizontal="center" vertical="center" shrinkToFit="1"/>
    </xf>
    <xf numFmtId="0" fontId="31" fillId="0" borderId="31" xfId="3" applyFont="1" applyBorder="1" applyAlignment="1">
      <alignment horizontal="left" vertical="center"/>
    </xf>
    <xf numFmtId="0" fontId="31" fillId="0" borderId="31" xfId="3" applyFont="1" applyBorder="1" applyAlignment="1">
      <alignment horizontal="right" vertical="center"/>
    </xf>
    <xf numFmtId="0" fontId="0" fillId="3" borderId="44" xfId="2" applyFont="1" applyFill="1" applyBorder="1" applyAlignment="1">
      <alignment horizontal="center" vertical="center" shrinkToFit="1"/>
    </xf>
    <xf numFmtId="0" fontId="1" fillId="0" borderId="34" xfId="2" applyBorder="1" applyAlignment="1">
      <alignment vertical="center" shrinkToFit="1"/>
    </xf>
    <xf numFmtId="0" fontId="1" fillId="0" borderId="36" xfId="2" applyBorder="1" applyAlignment="1">
      <alignment horizontal="right" vertical="center" shrinkToFit="1"/>
    </xf>
    <xf numFmtId="0" fontId="1" fillId="0" borderId="36" xfId="2" applyBorder="1" applyAlignment="1">
      <alignment vertical="center" textRotation="180" shrinkToFit="1"/>
    </xf>
    <xf numFmtId="0" fontId="1" fillId="0" borderId="52" xfId="2" applyBorder="1" applyAlignment="1">
      <alignment horizontal="left" vertical="center" shrinkToFit="1"/>
    </xf>
    <xf numFmtId="0" fontId="0" fillId="3" borderId="56" xfId="2" applyFont="1" applyFill="1" applyBorder="1" applyAlignment="1">
      <alignment horizontal="center" vertical="center" shrinkToFit="1"/>
    </xf>
    <xf numFmtId="0" fontId="1" fillId="3" borderId="56" xfId="2" applyFill="1" applyBorder="1" applyAlignment="1">
      <alignment horizontal="center" vertical="center" shrinkToFit="1"/>
    </xf>
    <xf numFmtId="0" fontId="1" fillId="0" borderId="45" xfId="2" applyBorder="1" applyAlignment="1">
      <alignment vertical="center" textRotation="180" shrinkToFit="1"/>
    </xf>
    <xf numFmtId="0" fontId="1" fillId="3" borderId="63" xfId="2" applyFill="1" applyBorder="1" applyAlignment="1">
      <alignment horizontal="center" vertical="center" shrinkToFit="1"/>
    </xf>
    <xf numFmtId="0" fontId="1" fillId="3" borderId="26" xfId="2" applyFill="1" applyBorder="1" applyAlignment="1">
      <alignment horizontal="center" vertical="center" wrapText="1" shrinkToFit="1"/>
    </xf>
    <xf numFmtId="0" fontId="1" fillId="3" borderId="64" xfId="2" applyFill="1" applyBorder="1" applyAlignment="1">
      <alignment horizontal="center" vertical="center" wrapText="1" shrinkToFit="1"/>
    </xf>
    <xf numFmtId="0" fontId="40" fillId="0" borderId="31" xfId="2" applyFont="1" applyBorder="1" applyAlignment="1">
      <alignment vertical="center" wrapText="1"/>
    </xf>
    <xf numFmtId="0" fontId="40" fillId="0" borderId="36" xfId="2" applyFont="1" applyBorder="1" applyAlignment="1">
      <alignment vertical="center" wrapText="1"/>
    </xf>
    <xf numFmtId="0" fontId="1" fillId="2" borderId="36" xfId="3" applyFill="1" applyBorder="1">
      <alignment vertical="center"/>
    </xf>
    <xf numFmtId="0" fontId="40" fillId="0" borderId="33" xfId="2" applyFont="1" applyBorder="1" applyAlignment="1">
      <alignment horizontal="right" vertical="center" wrapText="1"/>
    </xf>
    <xf numFmtId="0" fontId="40" fillId="0" borderId="33" xfId="2" applyFont="1" applyBorder="1" applyAlignment="1">
      <alignment vertical="center" wrapText="1"/>
    </xf>
    <xf numFmtId="0" fontId="1" fillId="0" borderId="47" xfId="2" applyBorder="1" applyAlignment="1">
      <alignment horizontal="left" vertical="center" shrinkToFit="1"/>
    </xf>
    <xf numFmtId="0" fontId="1" fillId="0" borderId="65" xfId="2" applyBorder="1" applyAlignment="1">
      <alignment vertical="center" textRotation="180" shrinkToFit="1"/>
    </xf>
    <xf numFmtId="0" fontId="0" fillId="3" borderId="31" xfId="2" applyFont="1" applyFill="1" applyBorder="1" applyAlignment="1">
      <alignment horizontal="center" vertical="center" shrinkToFit="1"/>
    </xf>
    <xf numFmtId="0" fontId="0" fillId="0" borderId="36" xfId="2" applyFont="1" applyBorder="1" applyAlignment="1">
      <alignment horizontal="left" vertical="center" shrinkToFit="1"/>
    </xf>
    <xf numFmtId="0" fontId="0" fillId="0" borderId="36" xfId="2" applyFont="1" applyBorder="1" applyAlignment="1">
      <alignment horizontal="right" vertical="center" shrinkToFit="1"/>
    </xf>
    <xf numFmtId="0" fontId="40" fillId="0" borderId="36" xfId="2" applyFont="1" applyBorder="1" applyAlignment="1">
      <alignment horizontal="right" vertical="center" wrapText="1"/>
    </xf>
    <xf numFmtId="0" fontId="0" fillId="0" borderId="36" xfId="2" applyFont="1" applyBorder="1" applyAlignment="1">
      <alignment horizontal="left" vertical="center" wrapText="1" shrinkToFit="1"/>
    </xf>
    <xf numFmtId="0" fontId="40" fillId="0" borderId="36" xfId="6" applyBorder="1" applyAlignment="1">
      <alignment vertical="center" wrapText="1"/>
    </xf>
    <xf numFmtId="0" fontId="0" fillId="0" borderId="34" xfId="2" applyFont="1" applyBorder="1" applyAlignment="1">
      <alignment horizontal="left" vertical="center" shrinkToFit="1"/>
    </xf>
    <xf numFmtId="0" fontId="0" fillId="0" borderId="47" xfId="2" applyFont="1" applyBorder="1" applyAlignment="1">
      <alignment horizontal="left" vertical="center" shrinkToFit="1"/>
    </xf>
    <xf numFmtId="0" fontId="40" fillId="0" borderId="33" xfId="2" applyFont="1" applyBorder="1" applyAlignment="1">
      <alignment horizontal="left" vertical="center" wrapText="1"/>
    </xf>
    <xf numFmtId="0" fontId="33" fillId="0" borderId="36" xfId="7" applyFont="1" applyBorder="1" applyAlignment="1">
      <alignment vertical="center" wrapText="1"/>
    </xf>
    <xf numFmtId="0" fontId="32" fillId="0" borderId="36" xfId="7" applyFont="1" applyBorder="1" applyAlignment="1">
      <alignment vertical="center" wrapText="1"/>
    </xf>
    <xf numFmtId="0" fontId="1" fillId="0" borderId="45" xfId="2" applyBorder="1" applyAlignment="1">
      <alignment horizontal="left" vertical="center" shrinkToFit="1"/>
    </xf>
    <xf numFmtId="0" fontId="1" fillId="0" borderId="47" xfId="2" applyBorder="1" applyAlignment="1">
      <alignment vertical="center" textRotation="180" shrinkToFit="1"/>
    </xf>
    <xf numFmtId="0" fontId="0" fillId="0" borderId="45" xfId="2" applyFont="1" applyBorder="1" applyAlignment="1">
      <alignment vertical="center" textRotation="180" shrinkToFit="1"/>
    </xf>
    <xf numFmtId="0" fontId="0" fillId="0" borderId="33" xfId="2" applyFont="1" applyBorder="1" applyAlignment="1">
      <alignment horizontal="left" vertical="center" wrapText="1" shrinkToFit="1"/>
    </xf>
    <xf numFmtId="0" fontId="0" fillId="0" borderId="45" xfId="2" applyFont="1" applyBorder="1" applyAlignment="1">
      <alignment horizontal="left" vertical="center" shrinkToFit="1"/>
    </xf>
    <xf numFmtId="0" fontId="40" fillId="0" borderId="66" xfId="2" applyFont="1" applyBorder="1" applyAlignment="1">
      <alignment vertical="center" wrapText="1"/>
    </xf>
    <xf numFmtId="0" fontId="0" fillId="0" borderId="33" xfId="2" applyFont="1" applyBorder="1" applyAlignment="1">
      <alignment vertical="center" shrinkToFit="1"/>
    </xf>
    <xf numFmtId="0" fontId="40" fillId="0" borderId="36" xfId="2" applyFont="1" applyBorder="1" applyAlignment="1">
      <alignment horizontal="left" vertical="center" wrapText="1"/>
    </xf>
    <xf numFmtId="0" fontId="1" fillId="0" borderId="33" xfId="2" applyBorder="1" applyAlignment="1">
      <alignment horizontal="left" vertical="center" wrapText="1" shrinkToFit="1"/>
    </xf>
    <xf numFmtId="0" fontId="33" fillId="0" borderId="36" xfId="8" applyFont="1" applyBorder="1" applyAlignment="1">
      <alignment vertical="center" wrapText="1"/>
    </xf>
    <xf numFmtId="0" fontId="32" fillId="0" borderId="36" xfId="8" applyFont="1" applyBorder="1" applyAlignment="1">
      <alignment vertical="center" wrapText="1"/>
    </xf>
    <xf numFmtId="0" fontId="1" fillId="0" borderId="44" xfId="2" applyBorder="1" applyAlignment="1">
      <alignment horizontal="center" vertical="center" shrinkToFit="1"/>
    </xf>
    <xf numFmtId="0" fontId="0" fillId="0" borderId="44" xfId="2" applyFont="1" applyBorder="1" applyAlignment="1">
      <alignment horizontal="center" vertical="center" shrinkToFit="1"/>
    </xf>
    <xf numFmtId="0" fontId="1" fillId="0" borderId="31" xfId="2" applyBorder="1" applyAlignment="1">
      <alignment horizontal="left" vertical="center" shrinkToFit="1"/>
    </xf>
    <xf numFmtId="0" fontId="1" fillId="0" borderId="31" xfId="2" applyBorder="1" applyAlignment="1">
      <alignment horizontal="right" vertical="center" shrinkToFit="1"/>
    </xf>
    <xf numFmtId="0" fontId="1" fillId="0" borderId="49" xfId="2" applyBorder="1" applyAlignment="1">
      <alignment vertical="center" textRotation="180" shrinkToFit="1"/>
    </xf>
    <xf numFmtId="0" fontId="0" fillId="0" borderId="7" xfId="2" applyFont="1" applyBorder="1" applyAlignment="1">
      <alignment horizontal="center" vertical="center" shrinkToFit="1"/>
    </xf>
    <xf numFmtId="0" fontId="1" fillId="0" borderId="67" xfId="2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0" fillId="0" borderId="0" xfId="0">
      <alignment vertical="center"/>
    </xf>
    <xf numFmtId="0" fontId="33" fillId="0" borderId="31" xfId="2" applyFont="1" applyBorder="1" applyAlignment="1">
      <alignment vertical="center" wrapText="1"/>
    </xf>
    <xf numFmtId="0" fontId="32" fillId="0" borderId="31" xfId="2" applyFont="1" applyBorder="1" applyAlignment="1">
      <alignment vertical="center" wrapText="1"/>
    </xf>
    <xf numFmtId="0" fontId="34" fillId="0" borderId="31" xfId="2" applyFont="1" applyBorder="1" applyAlignment="1">
      <alignment vertical="center" wrapText="1"/>
    </xf>
    <xf numFmtId="0" fontId="35" fillId="0" borderId="31" xfId="2" applyFont="1" applyBorder="1" applyAlignment="1">
      <alignment vertical="center" wrapText="1"/>
    </xf>
    <xf numFmtId="0" fontId="33" fillId="0" borderId="31" xfId="2" applyFont="1" applyBorder="1" applyAlignment="1">
      <alignment vertical="center" shrinkToFit="1"/>
    </xf>
    <xf numFmtId="0" fontId="1" fillId="0" borderId="32" xfId="2" applyBorder="1" applyAlignment="1">
      <alignment horizontal="left" vertical="center" shrinkToFit="1"/>
    </xf>
    <xf numFmtId="0" fontId="33" fillId="0" borderId="36" xfId="2" applyFont="1" applyBorder="1" applyAlignment="1">
      <alignment vertical="center" wrapText="1"/>
    </xf>
    <xf numFmtId="0" fontId="32" fillId="0" borderId="36" xfId="2" applyFont="1" applyBorder="1" applyAlignment="1">
      <alignment vertical="center" wrapText="1"/>
    </xf>
    <xf numFmtId="0" fontId="34" fillId="0" borderId="36" xfId="2" applyFont="1" applyBorder="1" applyAlignment="1">
      <alignment vertical="center" wrapText="1"/>
    </xf>
    <xf numFmtId="0" fontId="35" fillId="0" borderId="36" xfId="2" applyFont="1" applyBorder="1" applyAlignment="1">
      <alignment vertical="center" wrapText="1"/>
    </xf>
    <xf numFmtId="0" fontId="36" fillId="0" borderId="31" xfId="2" applyFont="1" applyBorder="1" applyAlignment="1">
      <alignment vertical="center" wrapText="1"/>
    </xf>
    <xf numFmtId="0" fontId="0" fillId="0" borderId="33" xfId="2" applyFont="1" applyBorder="1" applyAlignment="1">
      <alignment horizontal="left" vertical="center" shrinkToFit="1"/>
    </xf>
    <xf numFmtId="0" fontId="0" fillId="0" borderId="33" xfId="2" applyFont="1" applyBorder="1" applyAlignment="1">
      <alignment vertical="center" textRotation="180" shrinkToFit="1"/>
    </xf>
    <xf numFmtId="0" fontId="0" fillId="0" borderId="33" xfId="2" applyFont="1" applyBorder="1" applyAlignment="1">
      <alignment horizontal="right" vertical="center" shrinkToFit="1"/>
    </xf>
    <xf numFmtId="0" fontId="36" fillId="0" borderId="36" xfId="2" applyFont="1" applyBorder="1" applyAlignment="1">
      <alignment vertical="center" wrapText="1"/>
    </xf>
    <xf numFmtId="0" fontId="37" fillId="0" borderId="36" xfId="2" applyFont="1" applyBorder="1" applyAlignment="1">
      <alignment vertical="center" wrapText="1"/>
    </xf>
    <xf numFmtId="0" fontId="1" fillId="0" borderId="61" xfId="2" applyBorder="1" applyAlignment="1">
      <alignment horizontal="right" vertical="center" shrinkToFit="1"/>
    </xf>
    <xf numFmtId="0" fontId="40" fillId="0" borderId="31" xfId="2" applyFont="1" applyBorder="1" applyAlignment="1">
      <alignment vertical="center" wrapText="1"/>
    </xf>
    <xf numFmtId="0" fontId="40" fillId="0" borderId="36" xfId="2" applyFont="1" applyBorder="1" applyAlignment="1">
      <alignment vertical="center" wrapText="1"/>
    </xf>
    <xf numFmtId="0" fontId="1" fillId="0" borderId="29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31" fillId="2" borderId="31" xfId="3" applyFont="1" applyFill="1" applyBorder="1" applyAlignment="1">
      <alignment horizontal="left" vertical="center"/>
    </xf>
    <xf numFmtId="0" fontId="31" fillId="2" borderId="31" xfId="3" applyFont="1" applyFill="1" applyBorder="1" applyAlignment="1">
      <alignment horizontal="right" vertical="center"/>
    </xf>
    <xf numFmtId="0" fontId="33" fillId="0" borderId="31" xfId="2" applyFont="1" applyBorder="1" applyAlignment="1">
      <alignment vertical="center" wrapText="1"/>
    </xf>
    <xf numFmtId="0" fontId="32" fillId="0" borderId="31" xfId="2" applyFont="1" applyBorder="1" applyAlignment="1">
      <alignment vertical="center" wrapText="1"/>
    </xf>
    <xf numFmtId="0" fontId="35" fillId="0" borderId="31" xfId="2" applyFont="1" applyBorder="1" applyAlignment="1">
      <alignment vertical="center" wrapText="1"/>
    </xf>
    <xf numFmtId="0" fontId="33" fillId="0" borderId="31" xfId="2" applyFont="1" applyBorder="1" applyAlignment="1">
      <alignment vertical="center" shrinkToFit="1"/>
    </xf>
    <xf numFmtId="0" fontId="1" fillId="0" borderId="32" xfId="2" applyBorder="1" applyAlignment="1">
      <alignment horizontal="left" vertical="center" shrinkToFit="1"/>
    </xf>
    <xf numFmtId="0" fontId="31" fillId="0" borderId="36" xfId="3" applyFont="1" applyBorder="1" applyAlignment="1">
      <alignment horizontal="left" vertical="center"/>
    </xf>
    <xf numFmtId="0" fontId="31" fillId="0" borderId="36" xfId="3" applyFont="1" applyBorder="1" applyAlignment="1">
      <alignment horizontal="right" vertical="center"/>
    </xf>
    <xf numFmtId="0" fontId="33" fillId="0" borderId="36" xfId="2" applyFont="1" applyBorder="1" applyAlignment="1">
      <alignment vertical="center" wrapText="1"/>
    </xf>
    <xf numFmtId="0" fontId="32" fillId="0" borderId="36" xfId="2" applyFont="1" applyBorder="1" applyAlignment="1">
      <alignment vertical="center" wrapText="1"/>
    </xf>
    <xf numFmtId="0" fontId="1" fillId="0" borderId="33" xfId="2" applyBorder="1" applyAlignment="1">
      <alignment horizontal="right" vertical="center" shrinkToFit="1"/>
    </xf>
    <xf numFmtId="0" fontId="34" fillId="0" borderId="36" xfId="2" applyFont="1" applyBorder="1" applyAlignment="1">
      <alignment vertical="center" wrapText="1"/>
    </xf>
    <xf numFmtId="0" fontId="35" fillId="0" borderId="36" xfId="2" applyFont="1" applyBorder="1" applyAlignment="1">
      <alignment vertical="center" wrapText="1"/>
    </xf>
    <xf numFmtId="0" fontId="1" fillId="0" borderId="33" xfId="2" applyBorder="1" applyAlignment="1">
      <alignment horizontal="left" vertical="center" shrinkToFit="1"/>
    </xf>
    <xf numFmtId="0" fontId="1" fillId="0" borderId="33" xfId="2" applyBorder="1" applyAlignment="1">
      <alignment vertical="center" textRotation="180" shrinkToFit="1"/>
    </xf>
    <xf numFmtId="0" fontId="36" fillId="0" borderId="31" xfId="2" applyFont="1" applyBorder="1" applyAlignment="1">
      <alignment vertical="center" wrapText="1"/>
    </xf>
    <xf numFmtId="0" fontId="0" fillId="0" borderId="33" xfId="2" applyFont="1" applyBorder="1" applyAlignment="1">
      <alignment horizontal="left" vertical="center" shrinkToFit="1"/>
    </xf>
    <xf numFmtId="0" fontId="0" fillId="0" borderId="33" xfId="2" applyFont="1" applyBorder="1" applyAlignment="1">
      <alignment vertical="center" textRotation="180" shrinkToFit="1"/>
    </xf>
    <xf numFmtId="0" fontId="36" fillId="0" borderId="36" xfId="2" applyFont="1" applyBorder="1" applyAlignment="1">
      <alignment vertical="center" wrapText="1"/>
    </xf>
    <xf numFmtId="0" fontId="37" fillId="0" borderId="36" xfId="2" applyFont="1" applyBorder="1" applyAlignment="1">
      <alignment vertical="center" wrapText="1"/>
    </xf>
    <xf numFmtId="0" fontId="1" fillId="0" borderId="61" xfId="2" applyBorder="1" applyAlignment="1">
      <alignment horizontal="right" vertical="center" shrinkToFit="1"/>
    </xf>
    <xf numFmtId="0" fontId="1" fillId="0" borderId="36" xfId="2" applyBorder="1" applyAlignment="1">
      <alignment vertical="center" textRotation="180" shrinkToFit="1"/>
    </xf>
    <xf numFmtId="0" fontId="1" fillId="0" borderId="45" xfId="2" applyBorder="1" applyAlignment="1">
      <alignment vertical="center" textRotation="180" shrinkToFit="1"/>
    </xf>
    <xf numFmtId="0" fontId="40" fillId="0" borderId="31" xfId="2" applyFont="1" applyBorder="1" applyAlignment="1">
      <alignment vertical="center" wrapText="1"/>
    </xf>
    <xf numFmtId="0" fontId="40" fillId="0" borderId="36" xfId="2" applyFont="1" applyBorder="1" applyAlignment="1">
      <alignment vertical="center" wrapText="1"/>
    </xf>
    <xf numFmtId="0" fontId="1" fillId="0" borderId="29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38" fillId="0" borderId="0" xfId="2" applyFont="1" applyAlignment="1">
      <alignment horizontal="left" vertical="center"/>
    </xf>
    <xf numFmtId="0" fontId="21" fillId="0" borderId="7" xfId="2" applyFont="1" applyBorder="1" applyAlignment="1">
      <alignment horizontal="center" vertical="center" shrinkToFit="1"/>
    </xf>
    <xf numFmtId="0" fontId="42" fillId="0" borderId="7" xfId="2" applyFont="1" applyBorder="1" applyAlignment="1">
      <alignment horizontal="center" vertical="center" shrinkToFit="1"/>
    </xf>
    <xf numFmtId="0" fontId="11" fillId="0" borderId="68" xfId="2" applyFont="1" applyBorder="1" applyAlignment="1">
      <alignment horizontal="center" vertical="center" shrinkToFit="1"/>
    </xf>
    <xf numFmtId="0" fontId="11" fillId="0" borderId="7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 shrinkToFit="1"/>
    </xf>
    <xf numFmtId="0" fontId="17" fillId="0" borderId="7" xfId="2" applyFont="1" applyBorder="1" applyAlignment="1">
      <alignment horizontal="center" vertical="center" shrinkToFit="1"/>
    </xf>
    <xf numFmtId="0" fontId="17" fillId="0" borderId="8" xfId="2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shrinkToFit="1"/>
    </xf>
    <xf numFmtId="0" fontId="41" fillId="0" borderId="7" xfId="2" applyFont="1" applyBorder="1" applyAlignment="1">
      <alignment horizontal="center" vertical="center" shrinkToFit="1"/>
    </xf>
    <xf numFmtId="176" fontId="0" fillId="0" borderId="2" xfId="2" applyNumberFormat="1" applyFont="1" applyBorder="1" applyAlignment="1">
      <alignment horizontal="center" vertical="center" wrapText="1"/>
    </xf>
    <xf numFmtId="176" fontId="1" fillId="0" borderId="3" xfId="2" applyNumberFormat="1" applyBorder="1" applyAlignment="1">
      <alignment horizontal="center" vertical="center" wrapText="1"/>
    </xf>
    <xf numFmtId="176" fontId="0" fillId="0" borderId="3" xfId="2" applyNumberFormat="1" applyFont="1" applyBorder="1" applyAlignment="1">
      <alignment horizontal="center" vertical="center" wrapText="1"/>
    </xf>
    <xf numFmtId="176" fontId="1" fillId="0" borderId="4" xfId="2" applyNumberForma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21" fillId="0" borderId="6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176" fontId="0" fillId="0" borderId="6" xfId="2" applyNumberFormat="1" applyFont="1" applyBorder="1" applyAlignment="1">
      <alignment horizontal="center" vertical="center" wrapText="1"/>
    </xf>
    <xf numFmtId="176" fontId="1" fillId="0" borderId="7" xfId="2" applyNumberFormat="1" applyBorder="1" applyAlignment="1">
      <alignment horizontal="center" vertical="center" wrapText="1"/>
    </xf>
    <xf numFmtId="176" fontId="0" fillId="0" borderId="7" xfId="2" applyNumberFormat="1" applyFont="1" applyBorder="1" applyAlignment="1">
      <alignment horizontal="center" vertical="center" wrapText="1"/>
    </xf>
    <xf numFmtId="176" fontId="1" fillId="0" borderId="8" xfId="2" applyNumberFormat="1" applyBorder="1" applyAlignment="1">
      <alignment horizontal="center" vertical="center" wrapText="1"/>
    </xf>
    <xf numFmtId="0" fontId="26" fillId="0" borderId="10" xfId="1" applyFont="1" applyBorder="1" applyAlignment="1">
      <alignment horizontal="center" vertical="center"/>
    </xf>
    <xf numFmtId="0" fontId="26" fillId="0" borderId="11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29" fillId="0" borderId="0" xfId="2" applyFont="1" applyAlignment="1">
      <alignment horizontal="center" shrinkToFit="1"/>
    </xf>
    <xf numFmtId="0" fontId="1" fillId="0" borderId="25" xfId="2" applyBorder="1" applyAlignment="1">
      <alignment horizontal="center" vertical="center" textRotation="180" shrinkToFit="1"/>
    </xf>
    <xf numFmtId="0" fontId="1" fillId="0" borderId="27" xfId="2" applyBorder="1" applyAlignment="1">
      <alignment horizontal="center" vertical="center" wrapText="1" shrinkToFit="1"/>
    </xf>
    <xf numFmtId="0" fontId="1" fillId="0" borderId="33" xfId="2" applyBorder="1" applyAlignment="1">
      <alignment horizontal="center" vertical="center" wrapText="1" shrinkToFit="1"/>
    </xf>
    <xf numFmtId="0" fontId="1" fillId="0" borderId="41" xfId="2" applyBorder="1" applyAlignment="1">
      <alignment horizontal="center" vertical="center" wrapText="1" shrinkToFit="1"/>
    </xf>
    <xf numFmtId="0" fontId="0" fillId="0" borderId="30" xfId="2" applyFont="1" applyBorder="1" applyAlignment="1">
      <alignment horizontal="center" vertical="center" textRotation="255" shrinkToFit="1"/>
    </xf>
    <xf numFmtId="0" fontId="1" fillId="0" borderId="30" xfId="2" applyBorder="1" applyAlignment="1">
      <alignment horizontal="center" vertical="center" textRotation="255" shrinkToFit="1"/>
    </xf>
    <xf numFmtId="0" fontId="1" fillId="0" borderId="53" xfId="2" applyBorder="1" applyAlignment="1">
      <alignment horizontal="center" vertical="center" textRotation="180" shrinkToFit="1"/>
    </xf>
    <xf numFmtId="0" fontId="1" fillId="0" borderId="38" xfId="2" applyBorder="1" applyAlignment="1">
      <alignment horizontal="center" vertical="center" wrapText="1" shrinkToFit="1"/>
    </xf>
    <xf numFmtId="0" fontId="1" fillId="0" borderId="59" xfId="2" applyBorder="1" applyAlignment="1">
      <alignment horizontal="center" vertical="center" wrapText="1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28" fillId="0" borderId="0" xfId="2" applyFont="1" applyAlignment="1">
      <alignment horizontal="center" shrinkToFit="1"/>
    </xf>
    <xf numFmtId="0" fontId="1" fillId="0" borderId="47" xfId="2" applyBorder="1" applyAlignment="1">
      <alignment horizontal="center" vertical="center" wrapText="1" shrinkToFit="1"/>
    </xf>
    <xf numFmtId="0" fontId="1" fillId="0" borderId="40" xfId="2" applyBorder="1" applyAlignment="1">
      <alignment horizontal="center" vertical="center" wrapText="1" shrinkToFit="1"/>
    </xf>
    <xf numFmtId="0" fontId="29" fillId="0" borderId="0" xfId="2" applyFont="1" applyAlignment="1">
      <alignment horizontal="right" vertical="top"/>
    </xf>
    <xf numFmtId="0" fontId="38" fillId="0" borderId="0" xfId="2" applyFont="1" applyAlignment="1">
      <alignment horizontal="left" vertical="center"/>
    </xf>
    <xf numFmtId="0" fontId="1" fillId="0" borderId="0" xfId="1"/>
    <xf numFmtId="0" fontId="43" fillId="4" borderId="69" xfId="2" applyFont="1" applyFill="1" applyBorder="1" applyAlignment="1">
      <alignment horizontal="left" vertical="center" wrapText="1"/>
    </xf>
    <xf numFmtId="0" fontId="43" fillId="4" borderId="70" xfId="2" applyFont="1" applyFill="1" applyBorder="1" applyAlignment="1">
      <alignment horizontal="left" vertical="center" wrapText="1"/>
    </xf>
    <xf numFmtId="0" fontId="44" fillId="0" borderId="7" xfId="1" applyFont="1" applyBorder="1" applyAlignment="1">
      <alignment vertical="center"/>
    </xf>
    <xf numFmtId="0" fontId="44" fillId="0" borderId="71" xfId="1" applyFont="1" applyBorder="1" applyAlignment="1">
      <alignment vertical="center"/>
    </xf>
    <xf numFmtId="0" fontId="43" fillId="4" borderId="46" xfId="2" applyFont="1" applyFill="1" applyBorder="1" applyAlignment="1">
      <alignment horizontal="left" vertical="center" wrapText="1"/>
    </xf>
    <xf numFmtId="0" fontId="43" fillId="4" borderId="0" xfId="2" applyFont="1" applyFill="1" applyBorder="1" applyAlignment="1">
      <alignment horizontal="left" vertical="center" wrapText="1"/>
    </xf>
    <xf numFmtId="0" fontId="1" fillId="0" borderId="0" xfId="1" applyFont="1"/>
    <xf numFmtId="0" fontId="45" fillId="4" borderId="72" xfId="2" applyFont="1" applyFill="1" applyBorder="1" applyAlignment="1">
      <alignment horizontal="center" vertical="center" shrinkToFit="1"/>
    </xf>
    <xf numFmtId="0" fontId="45" fillId="4" borderId="73" xfId="2" applyFont="1" applyFill="1" applyBorder="1" applyAlignment="1">
      <alignment horizontal="center" vertical="center" shrinkToFit="1"/>
    </xf>
    <xf numFmtId="0" fontId="45" fillId="4" borderId="74" xfId="2" applyFont="1" applyFill="1" applyBorder="1" applyAlignment="1">
      <alignment horizontal="center" vertical="center" shrinkToFit="1"/>
    </xf>
    <xf numFmtId="0" fontId="45" fillId="4" borderId="52" xfId="2" applyFont="1" applyFill="1" applyBorder="1" applyAlignment="1">
      <alignment horizontal="center" vertical="center" shrinkToFit="1"/>
    </xf>
    <xf numFmtId="0" fontId="45" fillId="4" borderId="52" xfId="2" applyFont="1" applyFill="1" applyBorder="1" applyAlignment="1">
      <alignment horizontal="center" shrinkToFit="1"/>
    </xf>
    <xf numFmtId="0" fontId="43" fillId="4" borderId="75" xfId="2" applyFont="1" applyFill="1" applyBorder="1" applyAlignment="1">
      <alignment horizontal="left" vertical="center" wrapText="1"/>
    </xf>
    <xf numFmtId="0" fontId="43" fillId="4" borderId="76" xfId="2" applyFont="1" applyFill="1" applyBorder="1" applyAlignment="1">
      <alignment horizontal="left" vertical="center" wrapText="1"/>
    </xf>
    <xf numFmtId="0" fontId="46" fillId="4" borderId="76" xfId="2" applyFont="1" applyFill="1" applyBorder="1" applyAlignment="1">
      <alignment horizontal="left" vertical="center" wrapText="1"/>
    </xf>
    <xf numFmtId="0" fontId="45" fillId="4" borderId="77" xfId="2" applyFont="1" applyFill="1" applyBorder="1" applyAlignment="1">
      <alignment horizontal="center" vertical="center"/>
    </xf>
    <xf numFmtId="0" fontId="45" fillId="4" borderId="78" xfId="2" applyFont="1" applyFill="1" applyBorder="1" applyAlignment="1">
      <alignment horizontal="center" vertical="center"/>
    </xf>
    <xf numFmtId="0" fontId="45" fillId="4" borderId="79" xfId="2" applyFont="1" applyFill="1" applyBorder="1" applyAlignment="1">
      <alignment horizontal="center" vertical="center"/>
    </xf>
    <xf numFmtId="0" fontId="49" fillId="4" borderId="80" xfId="2" applyFont="1" applyFill="1" applyBorder="1" applyAlignment="1">
      <alignment horizontal="center" vertical="center"/>
    </xf>
    <xf numFmtId="0" fontId="49" fillId="4" borderId="77" xfId="2" applyFont="1" applyFill="1" applyBorder="1" applyAlignment="1">
      <alignment horizontal="center"/>
    </xf>
    <xf numFmtId="0" fontId="49" fillId="4" borderId="78" xfId="2" applyFont="1" applyFill="1" applyBorder="1" applyAlignment="1">
      <alignment horizontal="center"/>
    </xf>
    <xf numFmtId="0" fontId="49" fillId="4" borderId="79" xfId="2" applyFont="1" applyFill="1" applyBorder="1" applyAlignment="1">
      <alignment horizontal="center"/>
    </xf>
    <xf numFmtId="176" fontId="50" fillId="4" borderId="81" xfId="2" applyNumberFormat="1" applyFont="1" applyFill="1" applyBorder="1" applyAlignment="1">
      <alignment horizontal="center" vertical="center"/>
    </xf>
    <xf numFmtId="176" fontId="50" fillId="4" borderId="82" xfId="2" applyNumberFormat="1" applyFont="1" applyFill="1" applyBorder="1" applyAlignment="1">
      <alignment horizontal="center" vertical="center"/>
    </xf>
    <xf numFmtId="0" fontId="45" fillId="4" borderId="77" xfId="2" applyFont="1" applyFill="1" applyBorder="1" applyAlignment="1">
      <alignment horizontal="center" vertical="center" shrinkToFit="1"/>
    </xf>
    <xf numFmtId="0" fontId="45" fillId="4" borderId="78" xfId="2" applyFont="1" applyFill="1" applyBorder="1" applyAlignment="1">
      <alignment horizontal="center" vertical="center" shrinkToFit="1"/>
    </xf>
    <xf numFmtId="0" fontId="45" fillId="4" borderId="79" xfId="2" applyFont="1" applyFill="1" applyBorder="1" applyAlignment="1">
      <alignment horizontal="center" vertical="center" shrinkToFit="1"/>
    </xf>
    <xf numFmtId="0" fontId="45" fillId="4" borderId="80" xfId="2" applyFont="1" applyFill="1" applyBorder="1" applyAlignment="1">
      <alignment horizontal="center" vertical="center" shrinkToFit="1"/>
    </xf>
    <xf numFmtId="176" fontId="50" fillId="4" borderId="46" xfId="2" applyNumberFormat="1" applyFont="1" applyFill="1" applyBorder="1" applyAlignment="1">
      <alignment horizontal="center" vertical="center"/>
    </xf>
    <xf numFmtId="176" fontId="50" fillId="4" borderId="0" xfId="2" applyNumberFormat="1" applyFont="1" applyFill="1" applyBorder="1" applyAlignment="1">
      <alignment horizontal="center" vertical="center"/>
    </xf>
    <xf numFmtId="0" fontId="45" fillId="4" borderId="80" xfId="2" applyFont="1" applyFill="1" applyBorder="1" applyAlignment="1">
      <alignment horizontal="center" vertical="center"/>
    </xf>
    <xf numFmtId="0" fontId="45" fillId="4" borderId="80" xfId="2" applyFont="1" applyFill="1" applyBorder="1" applyAlignment="1">
      <alignment horizontal="center"/>
    </xf>
    <xf numFmtId="0" fontId="45" fillId="4" borderId="83" xfId="2" applyFont="1" applyFill="1" applyBorder="1" applyAlignment="1">
      <alignment horizontal="center" vertical="center" shrinkToFit="1"/>
    </xf>
    <xf numFmtId="0" fontId="45" fillId="4" borderId="84" xfId="2" applyFont="1" applyFill="1" applyBorder="1" applyAlignment="1">
      <alignment horizontal="center" vertical="center" shrinkToFit="1"/>
    </xf>
    <xf numFmtId="0" fontId="45" fillId="4" borderId="85" xfId="2" applyFont="1" applyFill="1" applyBorder="1" applyAlignment="1">
      <alignment horizontal="center" vertical="center" shrinkToFit="1"/>
    </xf>
    <xf numFmtId="0" fontId="45" fillId="4" borderId="86" xfId="2" applyFont="1" applyFill="1" applyBorder="1" applyAlignment="1">
      <alignment horizontal="center" vertical="center" shrinkToFit="1"/>
    </xf>
    <xf numFmtId="0" fontId="45" fillId="4" borderId="86" xfId="2" applyFont="1" applyFill="1" applyBorder="1" applyAlignment="1">
      <alignment horizontal="center" shrinkToFit="1"/>
    </xf>
    <xf numFmtId="176" fontId="50" fillId="4" borderId="87" xfId="2" applyNumberFormat="1" applyFont="1" applyFill="1" applyBorder="1" applyAlignment="1">
      <alignment horizontal="center" vertical="center"/>
    </xf>
    <xf numFmtId="176" fontId="50" fillId="4" borderId="88" xfId="2" applyNumberFormat="1" applyFont="1" applyFill="1" applyBorder="1" applyAlignment="1">
      <alignment horizontal="center" vertical="center"/>
    </xf>
    <xf numFmtId="176" fontId="51" fillId="4" borderId="88" xfId="2" applyNumberFormat="1" applyFont="1" applyFill="1" applyBorder="1" applyAlignment="1">
      <alignment horizontal="center" vertical="center"/>
    </xf>
    <xf numFmtId="176" fontId="52" fillId="5" borderId="7" xfId="2" applyNumberFormat="1" applyFont="1" applyFill="1" applyBorder="1" applyAlignment="1">
      <alignment horizontal="center"/>
    </xf>
    <xf numFmtId="176" fontId="52" fillId="5" borderId="71" xfId="2" applyNumberFormat="1" applyFont="1" applyFill="1" applyBorder="1" applyAlignment="1">
      <alignment horizontal="center"/>
    </xf>
    <xf numFmtId="176" fontId="52" fillId="5" borderId="68" xfId="2" applyNumberFormat="1" applyFont="1" applyFill="1" applyBorder="1" applyAlignment="1">
      <alignment horizontal="center"/>
    </xf>
    <xf numFmtId="176" fontId="52" fillId="5" borderId="89" xfId="2" applyNumberFormat="1" applyFont="1" applyFill="1" applyBorder="1" applyAlignment="1">
      <alignment horizontal="center"/>
    </xf>
    <xf numFmtId="0" fontId="45" fillId="4" borderId="90" xfId="2" applyFont="1" applyFill="1" applyBorder="1" applyAlignment="1">
      <alignment horizontal="center" vertical="center" shrinkToFit="1"/>
    </xf>
    <xf numFmtId="0" fontId="45" fillId="4" borderId="91" xfId="2" applyFont="1" applyFill="1" applyBorder="1" applyAlignment="1">
      <alignment horizontal="center" vertical="center" shrinkToFit="1"/>
    </xf>
    <xf numFmtId="0" fontId="45" fillId="4" borderId="92" xfId="2" applyFont="1" applyFill="1" applyBorder="1" applyAlignment="1">
      <alignment horizontal="center" vertical="center" shrinkToFit="1"/>
    </xf>
    <xf numFmtId="0" fontId="49" fillId="4" borderId="93" xfId="2" applyFont="1" applyFill="1" applyBorder="1" applyAlignment="1">
      <alignment horizontal="center" vertical="center"/>
    </xf>
    <xf numFmtId="0" fontId="49" fillId="4" borderId="78" xfId="2" applyFont="1" applyFill="1" applyBorder="1" applyAlignment="1">
      <alignment horizontal="center" vertical="center"/>
    </xf>
    <xf numFmtId="0" fontId="49" fillId="4" borderId="94" xfId="2" applyFont="1" applyFill="1" applyBorder="1" applyAlignment="1">
      <alignment horizontal="center" vertical="center"/>
    </xf>
    <xf numFmtId="0" fontId="49" fillId="4" borderId="95" xfId="2" applyFont="1" applyFill="1" applyBorder="1" applyAlignment="1">
      <alignment horizontal="center" vertical="center"/>
    </xf>
    <xf numFmtId="0" fontId="45" fillId="4" borderId="95" xfId="2" applyFont="1" applyFill="1" applyBorder="1" applyAlignment="1">
      <alignment horizontal="center" vertical="center" shrinkToFit="1"/>
    </xf>
    <xf numFmtId="0" fontId="45" fillId="4" borderId="96" xfId="2" applyFont="1" applyFill="1" applyBorder="1" applyAlignment="1">
      <alignment horizontal="center" vertical="center" shrinkToFit="1"/>
    </xf>
    <xf numFmtId="0" fontId="45" fillId="4" borderId="97" xfId="2" applyFont="1" applyFill="1" applyBorder="1" applyAlignment="1">
      <alignment horizontal="center" vertical="center" shrinkToFit="1"/>
    </xf>
    <xf numFmtId="0" fontId="45" fillId="4" borderId="95" xfId="2" applyFont="1" applyFill="1" applyBorder="1" applyAlignment="1">
      <alignment horizontal="center" vertical="center"/>
    </xf>
    <xf numFmtId="0" fontId="45" fillId="4" borderId="96" xfId="2" applyFont="1" applyFill="1" applyBorder="1" applyAlignment="1">
      <alignment horizontal="center" vertical="center"/>
    </xf>
    <xf numFmtId="0" fontId="45" fillId="4" borderId="97" xfId="2" applyFont="1" applyFill="1" applyBorder="1" applyAlignment="1">
      <alignment horizontal="center" vertical="center"/>
    </xf>
    <xf numFmtId="0" fontId="45" fillId="4" borderId="98" xfId="2" applyFont="1" applyFill="1" applyBorder="1" applyAlignment="1">
      <alignment horizontal="center" vertical="center" shrinkToFit="1"/>
    </xf>
    <xf numFmtId="0" fontId="45" fillId="4" borderId="99" xfId="2" applyFont="1" applyFill="1" applyBorder="1" applyAlignment="1">
      <alignment horizontal="center" vertical="center" shrinkToFit="1"/>
    </xf>
    <xf numFmtId="0" fontId="45" fillId="4" borderId="100" xfId="2" applyFont="1" applyFill="1" applyBorder="1" applyAlignment="1">
      <alignment horizontal="center" vertical="center" shrinkToFit="1"/>
    </xf>
    <xf numFmtId="0" fontId="44" fillId="0" borderId="31" xfId="1" applyFont="1" applyBorder="1" applyAlignment="1">
      <alignment vertical="center"/>
    </xf>
    <xf numFmtId="0" fontId="45" fillId="4" borderId="101" xfId="2" applyFont="1" applyFill="1" applyBorder="1" applyAlignment="1">
      <alignment horizontal="center" vertical="center" shrinkToFit="1"/>
    </xf>
    <xf numFmtId="0" fontId="45" fillId="4" borderId="102" xfId="2" applyFont="1" applyFill="1" applyBorder="1" applyAlignment="1">
      <alignment horizontal="center" vertical="center" shrinkToFit="1"/>
    </xf>
    <xf numFmtId="0" fontId="45" fillId="4" borderId="103" xfId="2" applyFont="1" applyFill="1" applyBorder="1" applyAlignment="1">
      <alignment horizontal="center" vertical="center" shrinkToFit="1"/>
    </xf>
    <xf numFmtId="0" fontId="49" fillId="4" borderId="104" xfId="2" applyFont="1" applyFill="1" applyBorder="1" applyAlignment="1">
      <alignment horizontal="center" vertical="center"/>
    </xf>
    <xf numFmtId="0" fontId="49" fillId="4" borderId="105" xfId="2" applyFont="1" applyFill="1" applyBorder="1" applyAlignment="1">
      <alignment horizontal="center" vertical="center"/>
    </xf>
    <xf numFmtId="0" fontId="45" fillId="4" borderId="101" xfId="2" applyFont="1" applyFill="1" applyBorder="1" applyAlignment="1">
      <alignment horizontal="center" vertical="center"/>
    </xf>
    <xf numFmtId="0" fontId="45" fillId="4" borderId="102" xfId="2" applyFont="1" applyFill="1" applyBorder="1" applyAlignment="1">
      <alignment horizontal="center" vertical="center"/>
    </xf>
    <xf numFmtId="0" fontId="45" fillId="4" borderId="103" xfId="2" applyFont="1" applyFill="1" applyBorder="1" applyAlignment="1">
      <alignment horizontal="center" vertical="center"/>
    </xf>
    <xf numFmtId="0" fontId="29" fillId="4" borderId="70" xfId="2" applyFont="1" applyFill="1" applyBorder="1" applyAlignment="1">
      <alignment horizontal="center" vertical="center" wrapText="1" shrinkToFit="1"/>
    </xf>
    <xf numFmtId="0" fontId="29" fillId="4" borderId="0" xfId="2" applyFont="1" applyFill="1" applyBorder="1" applyAlignment="1">
      <alignment horizontal="center" vertical="center" wrapText="1" shrinkToFit="1"/>
    </xf>
    <xf numFmtId="0" fontId="45" fillId="4" borderId="93" xfId="2" applyFont="1" applyFill="1" applyBorder="1" applyAlignment="1">
      <alignment horizontal="center" shrinkToFit="1"/>
    </xf>
    <xf numFmtId="0" fontId="45" fillId="4" borderId="78" xfId="2" applyFont="1" applyFill="1" applyBorder="1" applyAlignment="1">
      <alignment horizontal="center" shrinkToFit="1"/>
    </xf>
    <xf numFmtId="0" fontId="45" fillId="4" borderId="94" xfId="2" applyFont="1" applyFill="1" applyBorder="1" applyAlignment="1">
      <alignment horizontal="center" shrinkToFit="1"/>
    </xf>
    <xf numFmtId="0" fontId="29" fillId="4" borderId="88" xfId="2" applyFont="1" applyFill="1" applyBorder="1" applyAlignment="1">
      <alignment horizontal="center" vertical="center" wrapText="1" shrinkToFit="1"/>
    </xf>
    <xf numFmtId="0" fontId="54" fillId="4" borderId="88" xfId="2" applyFont="1" applyFill="1" applyBorder="1" applyAlignment="1">
      <alignment horizontal="center" vertical="center" wrapText="1" shrinkToFit="1"/>
    </xf>
    <xf numFmtId="0" fontId="0" fillId="0" borderId="0" xfId="1" applyFont="1"/>
    <xf numFmtId="0" fontId="55" fillId="0" borderId="0" xfId="2" applyFont="1" applyBorder="1" applyAlignment="1">
      <alignment horizontal="center" vertical="center"/>
    </xf>
    <xf numFmtId="0" fontId="1" fillId="0" borderId="0" xfId="2" applyFont="1">
      <alignment vertical="center"/>
    </xf>
    <xf numFmtId="0" fontId="1" fillId="0" borderId="0" xfId="2" applyFont="1" applyBorder="1">
      <alignment vertical="center"/>
    </xf>
    <xf numFmtId="0" fontId="1" fillId="0" borderId="0" xfId="2" applyFont="1" applyBorder="1" applyAlignment="1">
      <alignment horizontal="center" vertical="center"/>
    </xf>
    <xf numFmtId="0" fontId="40" fillId="0" borderId="0" xfId="2" applyFont="1" applyFill="1">
      <alignment vertical="center"/>
    </xf>
    <xf numFmtId="0" fontId="1" fillId="0" borderId="0" xfId="2" applyFont="1" applyAlignment="1">
      <alignment vertical="center" shrinkToFit="1"/>
    </xf>
    <xf numFmtId="0" fontId="1" fillId="0" borderId="0" xfId="2" applyFont="1" applyAlignment="1">
      <alignment horizontal="center" vertical="center"/>
    </xf>
    <xf numFmtId="0" fontId="40" fillId="0" borderId="0" xfId="2" applyFont="1" applyFill="1" applyBorder="1">
      <alignment vertical="center"/>
    </xf>
    <xf numFmtId="0" fontId="1" fillId="0" borderId="0" xfId="2" applyFont="1" applyBorder="1" applyAlignment="1">
      <alignment horizontal="right" vertical="top"/>
    </xf>
    <xf numFmtId="0" fontId="29" fillId="0" borderId="0" xfId="2" applyFont="1" applyBorder="1" applyAlignment="1">
      <alignment horizontal="right" vertical="top"/>
    </xf>
    <xf numFmtId="9" fontId="1" fillId="0" borderId="0" xfId="2" applyNumberFormat="1" applyFont="1" applyBorder="1">
      <alignment vertical="center"/>
    </xf>
    <xf numFmtId="0" fontId="1" fillId="0" borderId="0" xfId="2" applyFont="1" applyBorder="1" applyAlignment="1">
      <alignment horizontal="right"/>
    </xf>
    <xf numFmtId="0" fontId="29" fillId="4" borderId="106" xfId="2" applyFont="1" applyFill="1" applyBorder="1" applyAlignment="1">
      <alignment horizontal="center" vertical="center"/>
    </xf>
    <xf numFmtId="0" fontId="29" fillId="0" borderId="56" xfId="2" applyFont="1" applyBorder="1" applyAlignment="1">
      <alignment horizontal="left"/>
    </xf>
    <xf numFmtId="0" fontId="29" fillId="0" borderId="107" xfId="2" applyFont="1" applyBorder="1" applyAlignment="1">
      <alignment horizontal="right"/>
    </xf>
    <xf numFmtId="0" fontId="39" fillId="0" borderId="56" xfId="2" applyFont="1" applyFill="1" applyBorder="1" applyAlignment="1">
      <alignment horizontal="center" vertical="center" wrapText="1" shrinkToFit="1"/>
    </xf>
    <xf numFmtId="0" fontId="39" fillId="0" borderId="56" xfId="2" applyFont="1" applyBorder="1" applyAlignment="1">
      <alignment horizontal="left" vertical="center" shrinkToFit="1"/>
    </xf>
    <xf numFmtId="0" fontId="39" fillId="0" borderId="56" xfId="2" applyFont="1" applyFill="1" applyBorder="1" applyAlignment="1">
      <alignment vertical="center" textRotation="180" shrinkToFit="1"/>
    </xf>
    <xf numFmtId="0" fontId="39" fillId="0" borderId="65" xfId="2" applyFont="1" applyBorder="1" applyAlignment="1">
      <alignment horizontal="left" vertical="center" shrinkToFit="1"/>
    </xf>
    <xf numFmtId="0" fontId="56" fillId="0" borderId="106" xfId="2" applyFont="1" applyBorder="1" applyAlignment="1">
      <alignment horizontal="left" vertical="center" shrinkToFit="1"/>
    </xf>
    <xf numFmtId="0" fontId="56" fillId="0" borderId="56" xfId="2" applyFont="1" applyFill="1" applyBorder="1" applyAlignment="1">
      <alignment vertical="center" textRotation="180" shrinkToFit="1"/>
    </xf>
    <xf numFmtId="0" fontId="56" fillId="4" borderId="65" xfId="2" applyFont="1" applyFill="1" applyBorder="1" applyAlignment="1">
      <alignment horizontal="left" vertical="center" shrinkToFit="1"/>
    </xf>
    <xf numFmtId="0" fontId="39" fillId="4" borderId="52" xfId="2" applyFont="1" applyFill="1" applyBorder="1" applyAlignment="1">
      <alignment horizontal="left" vertical="center" shrinkToFit="1"/>
    </xf>
    <xf numFmtId="0" fontId="39" fillId="4" borderId="108" xfId="2" applyFont="1" applyFill="1" applyBorder="1" applyAlignment="1">
      <alignment vertical="center" textRotation="180" shrinkToFit="1"/>
    </xf>
    <xf numFmtId="0" fontId="39" fillId="4" borderId="70" xfId="2" applyFont="1" applyFill="1" applyBorder="1" applyAlignment="1">
      <alignment horizontal="left" vertical="center" shrinkToFit="1"/>
    </xf>
    <xf numFmtId="0" fontId="39" fillId="4" borderId="52" xfId="2" applyFont="1" applyFill="1" applyBorder="1" applyAlignment="1">
      <alignment vertical="center" textRotation="180" shrinkToFit="1"/>
    </xf>
    <xf numFmtId="0" fontId="39" fillId="4" borderId="107" xfId="2" applyFont="1" applyFill="1" applyBorder="1" applyAlignment="1">
      <alignment horizontal="left" vertical="center" shrinkToFit="1"/>
    </xf>
    <xf numFmtId="0" fontId="57" fillId="4" borderId="106" xfId="2" applyFont="1" applyFill="1" applyBorder="1" applyAlignment="1">
      <alignment horizontal="left" vertical="center" shrinkToFit="1"/>
    </xf>
    <xf numFmtId="0" fontId="57" fillId="4" borderId="56" xfId="2" applyFont="1" applyFill="1" applyBorder="1" applyAlignment="1">
      <alignment horizontal="left" vertical="center" shrinkToFit="1"/>
    </xf>
    <xf numFmtId="0" fontId="57" fillId="0" borderId="109" xfId="2" applyFont="1" applyBorder="1" applyAlignment="1">
      <alignment horizontal="left" vertical="center" shrinkToFit="1"/>
    </xf>
    <xf numFmtId="0" fontId="1" fillId="0" borderId="70" xfId="2" applyFont="1" applyBorder="1" applyAlignment="1">
      <alignment horizontal="right"/>
    </xf>
    <xf numFmtId="0" fontId="58" fillId="0" borderId="109" xfId="2" applyFont="1" applyFill="1" applyBorder="1" applyAlignment="1">
      <alignment horizontal="center" vertical="center" shrinkToFit="1"/>
    </xf>
    <xf numFmtId="0" fontId="29" fillId="4" borderId="45" xfId="2" applyFont="1" applyFill="1" applyBorder="1" applyAlignment="1">
      <alignment horizontal="center" vertical="center"/>
    </xf>
    <xf numFmtId="0" fontId="29" fillId="0" borderId="33" xfId="2" applyFont="1" applyBorder="1" applyAlignment="1">
      <alignment horizontal="left" vertical="center"/>
    </xf>
    <xf numFmtId="0" fontId="29" fillId="0" borderId="34" xfId="2" applyFont="1" applyBorder="1">
      <alignment vertical="center"/>
    </xf>
    <xf numFmtId="0" fontId="39" fillId="0" borderId="33" xfId="2" applyFont="1" applyFill="1" applyBorder="1" applyAlignment="1">
      <alignment horizontal="center" vertical="center" wrapText="1" shrinkToFit="1"/>
    </xf>
    <xf numFmtId="0" fontId="39" fillId="0" borderId="33" xfId="2" applyFont="1" applyBorder="1" applyAlignment="1">
      <alignment horizontal="left" vertical="center" shrinkToFit="1"/>
    </xf>
    <xf numFmtId="0" fontId="39" fillId="0" borderId="33" xfId="2" applyFont="1" applyFill="1" applyBorder="1" applyAlignment="1">
      <alignment horizontal="left" vertical="center" shrinkToFit="1"/>
    </xf>
    <xf numFmtId="0" fontId="39" fillId="4" borderId="47" xfId="2" applyFont="1" applyFill="1" applyBorder="1" applyAlignment="1">
      <alignment horizontal="left" vertical="center" shrinkToFit="1"/>
    </xf>
    <xf numFmtId="0" fontId="58" fillId="4" borderId="33" xfId="2" applyFont="1" applyFill="1" applyBorder="1" applyAlignment="1">
      <alignment horizontal="left" vertical="center" shrinkToFit="1"/>
    </xf>
    <xf numFmtId="0" fontId="39" fillId="4" borderId="36" xfId="2" applyFont="1" applyFill="1" applyBorder="1" applyAlignment="1">
      <alignment horizontal="left" vertical="center" shrinkToFit="1"/>
    </xf>
    <xf numFmtId="0" fontId="39" fillId="4" borderId="34" xfId="2" applyFont="1" applyFill="1" applyBorder="1" applyAlignment="1">
      <alignment horizontal="left" vertical="center" shrinkToFit="1"/>
    </xf>
    <xf numFmtId="0" fontId="39" fillId="4" borderId="33" xfId="2" applyFont="1" applyFill="1" applyBorder="1" applyAlignment="1">
      <alignment horizontal="left" vertical="center" shrinkToFit="1"/>
    </xf>
    <xf numFmtId="0" fontId="39" fillId="4" borderId="0" xfId="2" applyFont="1" applyFill="1" applyBorder="1" applyAlignment="1">
      <alignment horizontal="left" vertical="center" shrinkToFit="1"/>
    </xf>
    <xf numFmtId="0" fontId="59" fillId="4" borderId="34" xfId="2" applyFont="1" applyFill="1" applyBorder="1" applyAlignment="1">
      <alignment horizontal="left" vertical="center" shrinkToFit="1"/>
    </xf>
    <xf numFmtId="0" fontId="39" fillId="4" borderId="33" xfId="2" applyFont="1" applyFill="1" applyBorder="1" applyAlignment="1">
      <alignment vertical="center" textRotation="180" shrinkToFit="1"/>
    </xf>
    <xf numFmtId="0" fontId="57" fillId="4" borderId="45" xfId="2" applyFont="1" applyFill="1" applyBorder="1" applyAlignment="1">
      <alignment horizontal="left" vertical="center" shrinkToFit="1"/>
    </xf>
    <xf numFmtId="0" fontId="57" fillId="4" borderId="33" xfId="2" applyFont="1" applyFill="1" applyBorder="1" applyAlignment="1">
      <alignment horizontal="left" vertical="center" shrinkToFit="1"/>
    </xf>
    <xf numFmtId="0" fontId="57" fillId="0" borderId="49" xfId="2" applyFont="1" applyBorder="1" applyAlignment="1">
      <alignment horizontal="left" vertical="center" shrinkToFit="1"/>
    </xf>
    <xf numFmtId="0" fontId="1" fillId="0" borderId="48" xfId="2" applyFont="1" applyBorder="1">
      <alignment vertical="center"/>
    </xf>
    <xf numFmtId="0" fontId="58" fillId="0" borderId="110" xfId="2" applyFont="1" applyFill="1" applyBorder="1" applyAlignment="1">
      <alignment horizontal="center" vertical="center" shrinkToFit="1"/>
    </xf>
    <xf numFmtId="0" fontId="29" fillId="0" borderId="33" xfId="2" applyFont="1" applyBorder="1" applyAlignment="1">
      <alignment horizontal="center"/>
    </xf>
    <xf numFmtId="0" fontId="29" fillId="0" borderId="34" xfId="2" applyFont="1" applyBorder="1" applyAlignment="1">
      <alignment horizontal="right"/>
    </xf>
    <xf numFmtId="0" fontId="57" fillId="0" borderId="33" xfId="2" applyFont="1" applyBorder="1" applyAlignment="1">
      <alignment horizontal="left" vertical="center" shrinkToFit="1"/>
    </xf>
    <xf numFmtId="0" fontId="57" fillId="0" borderId="33" xfId="2" applyFont="1" applyFill="1" applyBorder="1" applyAlignment="1">
      <alignment horizontal="left" vertical="center" shrinkToFit="1"/>
    </xf>
    <xf numFmtId="0" fontId="57" fillId="4" borderId="47" xfId="2" applyFont="1" applyFill="1" applyBorder="1" applyAlignment="1">
      <alignment horizontal="left" vertical="center" shrinkToFit="1"/>
    </xf>
    <xf numFmtId="0" fontId="58" fillId="4" borderId="33" xfId="2" applyFont="1" applyFill="1" applyBorder="1" applyAlignment="1">
      <alignment vertical="center" textRotation="180" shrinkToFit="1"/>
    </xf>
    <xf numFmtId="0" fontId="39" fillId="4" borderId="66" xfId="2" applyFont="1" applyFill="1" applyBorder="1" applyAlignment="1">
      <alignment horizontal="left" vertical="center" shrinkToFit="1"/>
    </xf>
    <xf numFmtId="0" fontId="60" fillId="4" borderId="33" xfId="2" applyFont="1" applyFill="1" applyBorder="1" applyAlignment="1">
      <alignment horizontal="left" vertical="center" shrinkToFit="1"/>
    </xf>
    <xf numFmtId="0" fontId="60" fillId="4" borderId="33" xfId="2" applyFont="1" applyFill="1" applyBorder="1" applyAlignment="1">
      <alignment vertical="center" textRotation="180" shrinkToFit="1"/>
    </xf>
    <xf numFmtId="0" fontId="39" fillId="0" borderId="47" xfId="2" applyFont="1" applyBorder="1" applyAlignment="1">
      <alignment horizontal="left" vertical="center" shrinkToFit="1"/>
    </xf>
    <xf numFmtId="0" fontId="39" fillId="0" borderId="36" xfId="2" applyFont="1" applyFill="1" applyBorder="1" applyAlignment="1">
      <alignment vertical="center" textRotation="180" shrinkToFit="1"/>
    </xf>
    <xf numFmtId="0" fontId="39" fillId="0" borderId="34" xfId="2" applyFont="1" applyBorder="1" applyAlignment="1">
      <alignment horizontal="left" vertical="center" shrinkToFit="1"/>
    </xf>
    <xf numFmtId="0" fontId="29" fillId="0" borderId="53" xfId="2" applyFont="1" applyBorder="1" applyAlignment="1">
      <alignment horizontal="center" vertical="center" textRotation="180" shrinkToFit="1"/>
    </xf>
    <xf numFmtId="0" fontId="58" fillId="0" borderId="49" xfId="2" applyFont="1" applyBorder="1" applyAlignment="1">
      <alignment horizontal="center" vertical="center" textRotation="255" shrinkToFit="1"/>
    </xf>
    <xf numFmtId="0" fontId="29" fillId="0" borderId="33" xfId="2" applyFont="1" applyBorder="1" applyAlignment="1">
      <alignment horizontal="center" vertical="center"/>
    </xf>
    <xf numFmtId="0" fontId="61" fillId="0" borderId="111" xfId="2" applyFont="1" applyBorder="1" applyAlignment="1">
      <alignment horizontal="left" vertical="center" shrinkToFit="1"/>
    </xf>
    <xf numFmtId="0" fontId="61" fillId="0" borderId="33" xfId="2" applyFont="1" applyFill="1" applyBorder="1" applyAlignment="1">
      <alignment vertical="center" textRotation="180" shrinkToFit="1"/>
    </xf>
    <xf numFmtId="0" fontId="61" fillId="4" borderId="47" xfId="2" applyFont="1" applyFill="1" applyBorder="1" applyAlignment="1">
      <alignment horizontal="left" vertical="center" shrinkToFit="1"/>
    </xf>
    <xf numFmtId="0" fontId="61" fillId="4" borderId="33" xfId="2" applyFont="1" applyFill="1" applyBorder="1" applyAlignment="1">
      <alignment horizontal="left" vertical="center" shrinkToFit="1"/>
    </xf>
    <xf numFmtId="0" fontId="39" fillId="4" borderId="36" xfId="2" applyFont="1" applyFill="1" applyBorder="1" applyAlignment="1">
      <alignment vertical="center" textRotation="180" shrinkToFit="1"/>
    </xf>
    <xf numFmtId="0" fontId="61" fillId="0" borderId="33" xfId="2" applyFont="1" applyBorder="1" applyAlignment="1">
      <alignment horizontal="left" vertical="center" shrinkToFit="1"/>
    </xf>
    <xf numFmtId="0" fontId="61" fillId="0" borderId="47" xfId="2" applyFont="1" applyBorder="1" applyAlignment="1">
      <alignment horizontal="left" vertical="center" shrinkToFit="1"/>
    </xf>
    <xf numFmtId="0" fontId="60" fillId="4" borderId="0" xfId="2" applyFont="1" applyFill="1" applyBorder="1" applyAlignment="1">
      <alignment horizontal="left" vertical="center" shrinkToFit="1"/>
    </xf>
    <xf numFmtId="0" fontId="60" fillId="4" borderId="36" xfId="2" applyFont="1" applyFill="1" applyBorder="1" applyAlignment="1">
      <alignment horizontal="left" vertical="center" shrinkToFit="1"/>
    </xf>
    <xf numFmtId="0" fontId="60" fillId="4" borderId="34" xfId="2" applyFont="1" applyFill="1" applyBorder="1" applyAlignment="1">
      <alignment horizontal="left" vertical="center" shrinkToFit="1"/>
    </xf>
    <xf numFmtId="0" fontId="62" fillId="0" borderId="49" xfId="2" applyFont="1" applyBorder="1" applyAlignment="1">
      <alignment horizontal="center"/>
    </xf>
    <xf numFmtId="179" fontId="1" fillId="0" borderId="0" xfId="2" applyNumberFormat="1" applyFont="1" applyBorder="1" applyAlignment="1">
      <alignment horizontal="center" vertical="center"/>
    </xf>
    <xf numFmtId="178" fontId="1" fillId="0" borderId="0" xfId="2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wrapText="1"/>
    </xf>
    <xf numFmtId="0" fontId="39" fillId="4" borderId="45" xfId="2" applyFont="1" applyFill="1" applyBorder="1" applyAlignment="1">
      <alignment horizontal="left" vertical="center" shrinkToFit="1"/>
    </xf>
    <xf numFmtId="0" fontId="39" fillId="4" borderId="47" xfId="2" applyFont="1" applyFill="1" applyBorder="1">
      <alignment vertical="center"/>
    </xf>
    <xf numFmtId="0" fontId="39" fillId="4" borderId="36" xfId="2" applyFont="1" applyFill="1" applyBorder="1" applyAlignment="1">
      <alignment vertical="center" shrinkToFit="1"/>
    </xf>
    <xf numFmtId="0" fontId="39" fillId="4" borderId="0" xfId="2" applyFont="1" applyFill="1" applyBorder="1">
      <alignment vertical="center"/>
    </xf>
    <xf numFmtId="0" fontId="39" fillId="0" borderId="36" xfId="2" applyFont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center" vertical="center"/>
    </xf>
    <xf numFmtId="0" fontId="29" fillId="0" borderId="33" xfId="2" applyFont="1" applyBorder="1" applyAlignment="1">
      <alignment horizontal="center" vertical="center" shrinkToFit="1"/>
    </xf>
    <xf numFmtId="0" fontId="39" fillId="4" borderId="38" xfId="2" applyFont="1" applyFill="1" applyBorder="1" applyAlignment="1">
      <alignment horizontal="left" vertical="center" shrinkToFit="1"/>
    </xf>
    <xf numFmtId="0" fontId="39" fillId="4" borderId="31" xfId="2" applyFont="1" applyFill="1" applyBorder="1" applyAlignment="1">
      <alignment horizontal="left" vertical="center" shrinkToFit="1"/>
    </xf>
    <xf numFmtId="0" fontId="39" fillId="4" borderId="28" xfId="2" applyFont="1" applyFill="1" applyBorder="1" applyAlignment="1">
      <alignment horizontal="left" vertical="center" shrinkToFit="1"/>
    </xf>
    <xf numFmtId="0" fontId="29" fillId="4" borderId="112" xfId="2" applyFont="1" applyFill="1" applyBorder="1" applyAlignment="1">
      <alignment horizontal="center" vertical="center"/>
    </xf>
    <xf numFmtId="0" fontId="29" fillId="0" borderId="32" xfId="2" applyFont="1" applyBorder="1" applyAlignment="1">
      <alignment horizontal="center" vertical="center"/>
    </xf>
    <xf numFmtId="0" fontId="29" fillId="0" borderId="61" xfId="2" applyFont="1" applyBorder="1">
      <alignment vertical="center"/>
    </xf>
    <xf numFmtId="0" fontId="39" fillId="6" borderId="113" xfId="2" applyFont="1" applyFill="1" applyBorder="1" applyAlignment="1">
      <alignment horizontal="center" vertical="center" shrinkToFit="1"/>
    </xf>
    <xf numFmtId="0" fontId="39" fillId="6" borderId="114" xfId="2" applyFont="1" applyFill="1" applyBorder="1" applyAlignment="1">
      <alignment horizontal="center" vertical="center" shrinkToFit="1"/>
    </xf>
    <xf numFmtId="0" fontId="39" fillId="6" borderId="68" xfId="2" applyFont="1" applyFill="1" applyBorder="1" applyAlignment="1">
      <alignment horizontal="center" vertical="center" shrinkToFit="1"/>
    </xf>
    <xf numFmtId="0" fontId="39" fillId="6" borderId="64" xfId="2" applyFont="1" applyFill="1" applyBorder="1" applyAlignment="1">
      <alignment horizontal="center" vertical="center" shrinkToFit="1"/>
    </xf>
    <xf numFmtId="0" fontId="39" fillId="6" borderId="26" xfId="2" applyFont="1" applyFill="1" applyBorder="1" applyAlignment="1">
      <alignment horizontal="center" vertical="center" shrinkToFit="1"/>
    </xf>
    <xf numFmtId="0" fontId="39" fillId="6" borderId="115" xfId="2" applyFont="1" applyFill="1" applyBorder="1" applyAlignment="1">
      <alignment horizontal="center" vertical="center" shrinkToFit="1"/>
    </xf>
    <xf numFmtId="0" fontId="39" fillId="6" borderId="7" xfId="2" applyFont="1" applyFill="1" applyBorder="1" applyAlignment="1">
      <alignment horizontal="center" vertical="center" shrinkToFit="1"/>
    </xf>
    <xf numFmtId="0" fontId="39" fillId="6" borderId="116" xfId="2" applyFont="1" applyFill="1" applyBorder="1" applyAlignment="1">
      <alignment horizontal="center" vertical="center" shrinkToFit="1"/>
    </xf>
    <xf numFmtId="0" fontId="39" fillId="6" borderId="63" xfId="2" applyFont="1" applyFill="1" applyBorder="1" applyAlignment="1">
      <alignment horizontal="center" vertical="center" shrinkToFit="1"/>
    </xf>
    <xf numFmtId="0" fontId="62" fillId="0" borderId="110" xfId="2" applyFont="1" applyBorder="1" applyAlignment="1">
      <alignment horizontal="center"/>
    </xf>
    <xf numFmtId="0" fontId="29" fillId="4" borderId="117" xfId="2" applyFont="1" applyFill="1" applyBorder="1" applyAlignment="1">
      <alignment horizontal="center" vertical="center"/>
    </xf>
    <xf numFmtId="0" fontId="29" fillId="0" borderId="33" xfId="2" applyFont="1" applyBorder="1" applyAlignment="1">
      <alignment horizontal="left"/>
    </xf>
    <xf numFmtId="0" fontId="39" fillId="0" borderId="33" xfId="2" applyFont="1" applyFill="1" applyBorder="1" applyAlignment="1">
      <alignment vertical="center" textRotation="180" shrinkToFit="1"/>
    </xf>
    <xf numFmtId="0" fontId="39" fillId="0" borderId="106" xfId="2" applyFont="1" applyBorder="1" applyAlignment="1">
      <alignment horizontal="left" vertical="center" shrinkToFit="1"/>
    </xf>
    <xf numFmtId="0" fontId="39" fillId="0" borderId="109" xfId="2" applyFont="1" applyBorder="1" applyAlignment="1">
      <alignment horizontal="left" vertical="center" shrinkToFit="1"/>
    </xf>
    <xf numFmtId="0" fontId="1" fillId="0" borderId="47" xfId="2" applyFont="1" applyBorder="1" applyAlignment="1">
      <alignment horizontal="right"/>
    </xf>
    <xf numFmtId="0" fontId="58" fillId="0" borderId="49" xfId="2" applyFont="1" applyFill="1" applyBorder="1" applyAlignment="1">
      <alignment horizontal="center" vertical="center" shrinkToFit="1"/>
    </xf>
    <xf numFmtId="0" fontId="61" fillId="4" borderId="33" xfId="2" applyFont="1" applyFill="1" applyBorder="1" applyAlignment="1">
      <alignment vertical="center" textRotation="180" shrinkToFit="1"/>
    </xf>
    <xf numFmtId="0" fontId="39" fillId="4" borderId="49" xfId="2" applyFont="1" applyFill="1" applyBorder="1" applyAlignment="1">
      <alignment horizontal="left" vertical="center" shrinkToFit="1"/>
    </xf>
    <xf numFmtId="0" fontId="1" fillId="0" borderId="38" xfId="2" applyFont="1" applyBorder="1">
      <alignment vertical="center"/>
    </xf>
    <xf numFmtId="0" fontId="29" fillId="0" borderId="25" xfId="2" applyFont="1" applyBorder="1" applyAlignment="1">
      <alignment horizontal="center" vertical="center" textRotation="180" shrinkToFit="1"/>
    </xf>
    <xf numFmtId="0" fontId="61" fillId="4" borderId="45" xfId="2" applyFont="1" applyFill="1" applyBorder="1" applyAlignment="1">
      <alignment horizontal="left" vertical="center" shrinkToFit="1"/>
    </xf>
    <xf numFmtId="0" fontId="61" fillId="4" borderId="49" xfId="2" applyFont="1" applyFill="1" applyBorder="1" applyAlignment="1">
      <alignment horizontal="left" vertical="center" shrinkToFit="1"/>
    </xf>
    <xf numFmtId="0" fontId="61" fillId="4" borderId="112" xfId="2" applyFont="1" applyFill="1" applyBorder="1" applyAlignment="1">
      <alignment horizontal="left" vertical="center" shrinkToFit="1"/>
    </xf>
    <xf numFmtId="0" fontId="61" fillId="4" borderId="32" xfId="2" applyFont="1" applyFill="1" applyBorder="1" applyAlignment="1">
      <alignment vertical="center" textRotation="180" shrinkToFit="1"/>
    </xf>
    <xf numFmtId="0" fontId="61" fillId="4" borderId="118" xfId="2" applyFont="1" applyFill="1" applyBorder="1" applyAlignment="1">
      <alignment horizontal="left" vertical="center" shrinkToFit="1"/>
    </xf>
    <xf numFmtId="0" fontId="29" fillId="4" borderId="119" xfId="2" applyFont="1" applyFill="1" applyBorder="1" applyAlignment="1">
      <alignment horizontal="center" vertical="center"/>
    </xf>
    <xf numFmtId="0" fontId="29" fillId="0" borderId="27" xfId="2" applyFont="1" applyBorder="1" applyAlignment="1">
      <alignment horizontal="center" vertical="center"/>
    </xf>
    <xf numFmtId="0" fontId="29" fillId="0" borderId="28" xfId="2" applyFont="1" applyBorder="1">
      <alignment vertical="center"/>
    </xf>
    <xf numFmtId="0" fontId="39" fillId="6" borderId="25" xfId="2" applyFont="1" applyFill="1" applyBorder="1" applyAlignment="1">
      <alignment horizontal="center" vertical="center" shrinkToFit="1"/>
    </xf>
    <xf numFmtId="0" fontId="39" fillId="6" borderId="27" xfId="2" applyFont="1" applyFill="1" applyBorder="1" applyAlignment="1">
      <alignment horizontal="center" vertical="center" shrinkToFit="1"/>
    </xf>
    <xf numFmtId="0" fontId="58" fillId="0" borderId="0" xfId="2" applyFont="1">
      <alignment vertical="center"/>
    </xf>
    <xf numFmtId="0" fontId="58" fillId="0" borderId="0" xfId="2" applyFont="1" applyBorder="1">
      <alignment vertical="center"/>
    </xf>
    <xf numFmtId="0" fontId="58" fillId="0" borderId="0" xfId="2" applyFont="1" applyBorder="1" applyAlignment="1">
      <alignment horizontal="center" vertical="center"/>
    </xf>
    <xf numFmtId="0" fontId="58" fillId="0" borderId="0" xfId="2" applyFont="1" applyBorder="1" applyAlignment="1">
      <alignment horizontal="right"/>
    </xf>
    <xf numFmtId="0" fontId="29" fillId="0" borderId="120" xfId="2" applyFont="1" applyBorder="1" applyAlignment="1">
      <alignment horizontal="left" vertical="center"/>
    </xf>
    <xf numFmtId="0" fontId="29" fillId="0" borderId="121" xfId="2" applyFont="1" applyBorder="1" applyAlignment="1">
      <alignment horizontal="right"/>
    </xf>
    <xf numFmtId="0" fontId="39" fillId="4" borderId="106" xfId="2" applyFont="1" applyFill="1" applyBorder="1" applyAlignment="1">
      <alignment horizontal="left" vertical="center" shrinkToFit="1"/>
    </xf>
    <xf numFmtId="0" fontId="39" fillId="4" borderId="56" xfId="2" applyFont="1" applyFill="1" applyBorder="1" applyAlignment="1">
      <alignment horizontal="left" vertical="center" shrinkToFit="1"/>
    </xf>
    <xf numFmtId="0" fontId="57" fillId="4" borderId="109" xfId="2" applyFont="1" applyFill="1" applyBorder="1" applyAlignment="1">
      <alignment horizontal="left" vertical="center" shrinkToFit="1"/>
    </xf>
    <xf numFmtId="0" fontId="58" fillId="0" borderId="51" xfId="2" applyFont="1" applyBorder="1">
      <alignment vertical="center"/>
    </xf>
    <xf numFmtId="0" fontId="58" fillId="0" borderId="66" xfId="2" applyFont="1" applyBorder="1" applyAlignment="1">
      <alignment horizontal="center" vertical="center" shrinkToFit="1"/>
    </xf>
    <xf numFmtId="0" fontId="60" fillId="0" borderId="33" xfId="2" applyFont="1" applyFill="1" applyBorder="1" applyAlignment="1">
      <alignment horizontal="left" vertical="center" shrinkToFit="1"/>
    </xf>
    <xf numFmtId="0" fontId="57" fillId="4" borderId="33" xfId="2" applyFont="1" applyFill="1" applyBorder="1" applyAlignment="1">
      <alignment vertical="center" textRotation="180" shrinkToFit="1"/>
    </xf>
    <xf numFmtId="0" fontId="57" fillId="0" borderId="33" xfId="2" applyFont="1" applyFill="1" applyBorder="1" applyAlignment="1">
      <alignment vertical="center" textRotation="180" shrinkToFit="1"/>
    </xf>
    <xf numFmtId="0" fontId="58" fillId="0" borderId="38" xfId="2" applyFont="1" applyBorder="1">
      <alignment vertical="center"/>
    </xf>
    <xf numFmtId="0" fontId="58" fillId="0" borderId="49" xfId="2" applyFont="1" applyFill="1" applyBorder="1" applyAlignment="1">
      <alignment horizontal="center" vertical="center" textRotation="255" shrinkToFit="1"/>
    </xf>
    <xf numFmtId="0" fontId="60" fillId="0" borderId="33" xfId="2" applyFont="1" applyBorder="1" applyAlignment="1">
      <alignment horizontal="left" vertical="center" shrinkToFit="1"/>
    </xf>
    <xf numFmtId="0" fontId="61" fillId="4" borderId="36" xfId="2" applyFont="1" applyFill="1" applyBorder="1" applyAlignment="1">
      <alignment horizontal="left" vertical="center" shrinkToFit="1"/>
    </xf>
    <xf numFmtId="0" fontId="61" fillId="4" borderId="34" xfId="2" applyFont="1" applyFill="1" applyBorder="1" applyAlignment="1">
      <alignment horizontal="left" vertical="center" shrinkToFit="1"/>
    </xf>
    <xf numFmtId="0" fontId="62" fillId="0" borderId="49" xfId="2" applyFont="1" applyFill="1" applyBorder="1" applyAlignment="1">
      <alignment horizontal="center"/>
    </xf>
    <xf numFmtId="0" fontId="61" fillId="4" borderId="31" xfId="2" applyFont="1" applyFill="1" applyBorder="1" applyAlignment="1">
      <alignment vertical="center" textRotation="180" shrinkToFit="1"/>
    </xf>
    <xf numFmtId="0" fontId="39" fillId="4" borderId="112" xfId="2" applyFont="1" applyFill="1" applyBorder="1" applyAlignment="1">
      <alignment horizontal="left" vertical="center" shrinkToFit="1"/>
    </xf>
    <xf numFmtId="0" fontId="39" fillId="4" borderId="32" xfId="2" applyFont="1" applyFill="1" applyBorder="1" applyAlignment="1">
      <alignment horizontal="left" vertical="center" shrinkToFit="1"/>
    </xf>
    <xf numFmtId="0" fontId="39" fillId="4" borderId="118" xfId="2" applyFont="1" applyFill="1" applyBorder="1" applyAlignment="1">
      <alignment horizontal="left" vertical="center" shrinkToFit="1"/>
    </xf>
    <xf numFmtId="0" fontId="62" fillId="0" borderId="110" xfId="2" applyFont="1" applyFill="1" applyBorder="1" applyAlignment="1">
      <alignment horizontal="center"/>
    </xf>
    <xf numFmtId="0" fontId="29" fillId="4" borderId="117" xfId="2" applyFont="1" applyFill="1" applyBorder="1" applyAlignment="1">
      <alignment horizontal="center"/>
    </xf>
    <xf numFmtId="0" fontId="63" fillId="4" borderId="33" xfId="2" applyFont="1" applyFill="1" applyBorder="1" applyAlignment="1">
      <alignment vertical="center" textRotation="180" shrinkToFit="1"/>
    </xf>
    <xf numFmtId="0" fontId="60" fillId="4" borderId="47" xfId="2" applyFont="1" applyFill="1" applyBorder="1" applyAlignment="1">
      <alignment horizontal="left" vertical="center" shrinkToFit="1"/>
    </xf>
    <xf numFmtId="0" fontId="39" fillId="6" borderId="41" xfId="2" applyFont="1" applyFill="1" applyBorder="1" applyAlignment="1">
      <alignment horizontal="center" vertical="center" shrinkToFit="1"/>
    </xf>
    <xf numFmtId="0" fontId="29" fillId="0" borderId="41" xfId="2" applyFont="1" applyBorder="1" applyAlignment="1">
      <alignment horizontal="left"/>
    </xf>
    <xf numFmtId="0" fontId="61" fillId="4" borderId="52" xfId="2" applyFont="1" applyFill="1" applyBorder="1" applyAlignment="1">
      <alignment horizontal="left" vertical="center" shrinkToFit="1"/>
    </xf>
    <xf numFmtId="0" fontId="57" fillId="4" borderId="34" xfId="2" applyFont="1" applyFill="1" applyBorder="1" applyAlignment="1">
      <alignment horizontal="left" vertical="center" shrinkToFit="1"/>
    </xf>
    <xf numFmtId="0" fontId="39" fillId="0" borderId="0" xfId="2" applyFont="1" applyBorder="1">
      <alignment vertical="center"/>
    </xf>
    <xf numFmtId="0" fontId="39" fillId="0" borderId="36" xfId="2" applyFont="1" applyBorder="1" applyAlignment="1">
      <alignment vertical="center" shrinkToFit="1"/>
    </xf>
    <xf numFmtId="0" fontId="39" fillId="0" borderId="0" xfId="2" applyFont="1">
      <alignment vertical="center"/>
    </xf>
    <xf numFmtId="0" fontId="57" fillId="4" borderId="36" xfId="2" applyFont="1" applyFill="1" applyBorder="1" applyAlignment="1">
      <alignment horizontal="left" vertical="center" shrinkToFit="1"/>
    </xf>
    <xf numFmtId="0" fontId="63" fillId="4" borderId="33" xfId="2" applyFont="1" applyFill="1" applyBorder="1" applyAlignment="1">
      <alignment horizontal="left" vertical="center" shrinkToFit="1"/>
    </xf>
    <xf numFmtId="0" fontId="39" fillId="0" borderId="27" xfId="2" applyFont="1" applyFill="1" applyBorder="1" applyAlignment="1">
      <alignment horizontal="center" vertical="center" wrapText="1" shrinkToFit="1"/>
    </xf>
    <xf numFmtId="0" fontId="29" fillId="6" borderId="25" xfId="2" applyFont="1" applyFill="1" applyBorder="1" applyAlignment="1">
      <alignment horizontal="center" vertical="center" wrapText="1" shrinkToFit="1"/>
    </xf>
    <xf numFmtId="0" fontId="29" fillId="0" borderId="0" xfId="2" applyFont="1">
      <alignment vertical="center"/>
    </xf>
    <xf numFmtId="0" fontId="28" fillId="0" borderId="0" xfId="2" applyFont="1" applyBorder="1" applyAlignment="1">
      <alignment horizontal="center" vertical="center"/>
    </xf>
    <xf numFmtId="0" fontId="38" fillId="0" borderId="122" xfId="2" applyFont="1" applyBorder="1" applyAlignment="1">
      <alignment horizontal="center" vertical="center"/>
    </xf>
    <xf numFmtId="0" fontId="38" fillId="0" borderId="113" xfId="2" applyFont="1" applyBorder="1" applyAlignment="1">
      <alignment horizontal="center" vertical="center"/>
    </xf>
    <xf numFmtId="0" fontId="38" fillId="0" borderId="123" xfId="2" applyFont="1" applyBorder="1" applyAlignment="1">
      <alignment horizontal="center" vertical="center"/>
    </xf>
    <xf numFmtId="0" fontId="29" fillId="0" borderId="113" xfId="2" applyFont="1" applyFill="1" applyBorder="1" applyAlignment="1">
      <alignment horizontal="center" vertical="center"/>
    </xf>
    <xf numFmtId="0" fontId="29" fillId="0" borderId="113" xfId="2" applyFont="1" applyFill="1" applyBorder="1" applyAlignment="1">
      <alignment horizontal="center" vertical="center" shrinkToFit="1"/>
    </xf>
    <xf numFmtId="0" fontId="29" fillId="0" borderId="124" xfId="2" applyFont="1" applyFill="1" applyBorder="1" applyAlignment="1">
      <alignment horizontal="center" vertical="center"/>
    </xf>
    <xf numFmtId="0" fontId="29" fillId="0" borderId="113" xfId="2" applyFont="1" applyFill="1" applyBorder="1" applyAlignment="1">
      <alignment horizontal="center" vertical="center" wrapText="1"/>
    </xf>
    <xf numFmtId="0" fontId="29" fillId="0" borderId="124" xfId="2" applyFont="1" applyBorder="1" applyAlignment="1">
      <alignment vertical="center" textRotation="255"/>
    </xf>
    <xf numFmtId="0" fontId="38" fillId="0" borderId="125" xfId="2" applyFont="1" applyBorder="1" applyAlignment="1">
      <alignment horizontal="center" vertical="center" textRotation="255"/>
    </xf>
    <xf numFmtId="0" fontId="38" fillId="0" borderId="0" xfId="2" applyFont="1" applyBorder="1" applyAlignment="1">
      <alignment horizontal="center"/>
    </xf>
    <xf numFmtId="0" fontId="38" fillId="0" borderId="0" xfId="2" applyFont="1" applyBorder="1" applyAlignment="1">
      <alignment horizontal="left"/>
    </xf>
    <xf numFmtId="0" fontId="38" fillId="0" borderId="0" xfId="2" applyFont="1" applyBorder="1" applyAlignment="1">
      <alignment horizontal="right"/>
    </xf>
    <xf numFmtId="0" fontId="40" fillId="0" borderId="0" xfId="2" applyFont="1" applyFill="1" applyBorder="1" applyAlignment="1">
      <alignment horizontal="center" shrinkToFit="1"/>
    </xf>
    <xf numFmtId="0" fontId="1" fillId="0" borderId="0" xfId="2" applyFont="1" applyBorder="1" applyAlignment="1">
      <alignment horizontal="center" shrinkToFit="1"/>
    </xf>
    <xf numFmtId="0" fontId="1" fillId="0" borderId="0" xfId="2" applyFont="1" applyBorder="1" applyAlignment="1">
      <alignment horizontal="left"/>
    </xf>
    <xf numFmtId="0" fontId="64" fillId="0" borderId="0" xfId="2" applyFont="1" applyBorder="1" applyAlignment="1">
      <alignment horizontal="left"/>
    </xf>
    <xf numFmtId="0" fontId="39" fillId="0" borderId="0" xfId="2" applyFont="1" applyBorder="1" applyAlignment="1">
      <alignment horizontal="center" shrinkToFit="1"/>
    </xf>
    <xf numFmtId="0" fontId="38" fillId="0" borderId="0" xfId="2" applyFont="1" applyBorder="1" applyAlignment="1">
      <alignment horizontal="center" shrinkToFit="1"/>
    </xf>
    <xf numFmtId="0" fontId="38" fillId="0" borderId="0" xfId="2" applyFont="1" applyBorder="1" applyAlignment="1">
      <alignment horizontal="left" shrinkToFit="1"/>
    </xf>
    <xf numFmtId="0" fontId="61" fillId="0" borderId="0" xfId="2" applyFont="1" applyFill="1" applyBorder="1" applyAlignment="1">
      <alignment horizontal="center" shrinkToFit="1"/>
    </xf>
    <xf numFmtId="0" fontId="58" fillId="0" borderId="0" xfId="2" applyFont="1" applyBorder="1" applyAlignment="1">
      <alignment horizontal="left" shrinkToFit="1"/>
    </xf>
    <xf numFmtId="0" fontId="58" fillId="0" borderId="0" xfId="2" applyFont="1" applyBorder="1" applyAlignment="1">
      <alignment horizontal="left" shrinkToFit="1"/>
    </xf>
    <xf numFmtId="0" fontId="65" fillId="0" borderId="0" xfId="2" applyFont="1" applyBorder="1" applyAlignment="1">
      <alignment horizontal="left" shrinkToFit="1"/>
    </xf>
    <xf numFmtId="0" fontId="66" fillId="0" borderId="0" xfId="2" applyFont="1" applyBorder="1" applyAlignment="1">
      <alignment horizontal="center" shrinkToFit="1"/>
    </xf>
    <xf numFmtId="0" fontId="38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left" vertical="center" shrinkToFit="1"/>
    </xf>
    <xf numFmtId="0" fontId="67" fillId="0" borderId="0" xfId="2" applyFont="1" applyBorder="1">
      <alignment vertical="center"/>
    </xf>
    <xf numFmtId="0" fontId="1" fillId="0" borderId="0" xfId="2" applyFont="1" applyBorder="1" applyAlignment="1">
      <alignment horizontal="left" vertical="center"/>
    </xf>
    <xf numFmtId="0" fontId="38" fillId="0" borderId="0" xfId="2" applyFont="1" applyBorder="1" applyAlignment="1">
      <alignment horizontal="left" vertical="center"/>
    </xf>
    <xf numFmtId="0" fontId="29" fillId="0" borderId="0" xfId="2" applyFont="1" applyBorder="1" applyAlignment="1">
      <alignment horizontal="right" vertical="top"/>
    </xf>
    <xf numFmtId="0" fontId="29" fillId="0" borderId="108" xfId="2" applyFont="1" applyBorder="1" applyAlignment="1">
      <alignment horizontal="right"/>
    </xf>
    <xf numFmtId="0" fontId="39" fillId="4" borderId="56" xfId="2" applyFont="1" applyFill="1" applyBorder="1" applyAlignment="1">
      <alignment vertical="center" textRotation="180" shrinkToFit="1"/>
    </xf>
    <xf numFmtId="0" fontId="63" fillId="4" borderId="56" xfId="2" applyFont="1" applyFill="1" applyBorder="1" applyAlignment="1">
      <alignment horizontal="left" vertical="center" shrinkToFit="1"/>
    </xf>
    <xf numFmtId="0" fontId="63" fillId="4" borderId="56" xfId="2" applyFont="1" applyFill="1" applyBorder="1" applyAlignment="1">
      <alignment vertical="center" textRotation="180" shrinkToFit="1"/>
    </xf>
    <xf numFmtId="0" fontId="1" fillId="0" borderId="65" xfId="2" applyFont="1" applyBorder="1" applyAlignment="1">
      <alignment horizontal="right"/>
    </xf>
    <xf numFmtId="0" fontId="1" fillId="0" borderId="109" xfId="2" applyFont="1" applyFill="1" applyBorder="1" applyAlignment="1">
      <alignment horizontal="center" vertical="center" shrinkToFit="1"/>
    </xf>
    <xf numFmtId="0" fontId="29" fillId="0" borderId="66" xfId="2" applyFont="1" applyBorder="1">
      <alignment vertical="center"/>
    </xf>
    <xf numFmtId="0" fontId="1" fillId="0" borderId="110" xfId="2" applyFont="1" applyFill="1" applyBorder="1" applyAlignment="1">
      <alignment horizontal="center" vertical="center" shrinkToFit="1"/>
    </xf>
    <xf numFmtId="0" fontId="29" fillId="0" borderId="66" xfId="2" applyFont="1" applyBorder="1" applyAlignment="1">
      <alignment horizontal="right"/>
    </xf>
    <xf numFmtId="0" fontId="58" fillId="4" borderId="36" xfId="2" applyFont="1" applyFill="1" applyBorder="1" applyAlignment="1">
      <alignment vertical="center" textRotation="180" shrinkToFit="1"/>
    </xf>
    <xf numFmtId="0" fontId="61" fillId="0" borderId="36" xfId="2" applyFont="1" applyFill="1" applyBorder="1" applyAlignment="1">
      <alignment vertical="center" textRotation="180" shrinkToFit="1"/>
    </xf>
    <xf numFmtId="0" fontId="61" fillId="0" borderId="45" xfId="2" applyFont="1" applyBorder="1" applyAlignment="1">
      <alignment horizontal="left" vertical="center" shrinkToFit="1"/>
    </xf>
    <xf numFmtId="0" fontId="60" fillId="0" borderId="33" xfId="2" applyFont="1" applyFill="1" applyBorder="1" applyAlignment="1">
      <alignment vertical="center" textRotation="180" shrinkToFit="1"/>
    </xf>
    <xf numFmtId="0" fontId="39" fillId="4" borderId="46" xfId="2" applyFont="1" applyFill="1" applyBorder="1" applyAlignment="1">
      <alignment horizontal="left" vertical="center" shrinkToFit="1"/>
    </xf>
    <xf numFmtId="0" fontId="39" fillId="4" borderId="49" xfId="2" applyFont="1" applyFill="1" applyBorder="1" applyAlignment="1">
      <alignment vertical="center" shrinkToFit="1"/>
    </xf>
    <xf numFmtId="0" fontId="39" fillId="4" borderId="0" xfId="2" applyFont="1" applyFill="1">
      <alignment vertical="center"/>
    </xf>
    <xf numFmtId="0" fontId="62" fillId="4" borderId="49" xfId="2" applyFont="1" applyFill="1" applyBorder="1" applyAlignment="1">
      <alignment horizontal="center"/>
    </xf>
    <xf numFmtId="0" fontId="29" fillId="0" borderId="126" xfId="2" applyFont="1" applyBorder="1">
      <alignment vertical="center"/>
    </xf>
    <xf numFmtId="0" fontId="61" fillId="0" borderId="33" xfId="2" applyFont="1" applyFill="1" applyBorder="1" applyAlignment="1">
      <alignment horizontal="left" vertical="center" shrinkToFit="1"/>
    </xf>
    <xf numFmtId="0" fontId="61" fillId="4" borderId="36" xfId="2" applyFont="1" applyFill="1" applyBorder="1" applyAlignment="1">
      <alignment vertical="center" textRotation="180" shrinkToFit="1"/>
    </xf>
    <xf numFmtId="0" fontId="61" fillId="6" borderId="25" xfId="2" applyFont="1" applyFill="1" applyBorder="1" applyAlignment="1">
      <alignment horizontal="center" vertical="center" shrinkToFit="1"/>
    </xf>
    <xf numFmtId="0" fontId="29" fillId="4" borderId="127" xfId="2" applyFont="1" applyFill="1" applyBorder="1" applyAlignment="1">
      <alignment horizontal="center" vertical="center"/>
    </xf>
    <xf numFmtId="0" fontId="68" fillId="4" borderId="47" xfId="2" applyFont="1" applyFill="1" applyBorder="1" applyAlignment="1">
      <alignment horizontal="left" vertical="center" shrinkToFit="1"/>
    </xf>
    <xf numFmtId="0" fontId="68" fillId="4" borderId="52" xfId="2" applyFont="1" applyFill="1" applyBorder="1" applyAlignment="1">
      <alignment vertical="center" textRotation="180" shrinkToFit="1"/>
    </xf>
    <xf numFmtId="0" fontId="68" fillId="4" borderId="34" xfId="2" applyFont="1" applyFill="1" applyBorder="1" applyAlignment="1">
      <alignment horizontal="left" vertical="center" shrinkToFit="1"/>
    </xf>
    <xf numFmtId="0" fontId="57" fillId="4" borderId="49" xfId="2" applyFont="1" applyFill="1" applyBorder="1" applyAlignment="1">
      <alignment horizontal="left" vertical="center" shrinkToFit="1"/>
    </xf>
    <xf numFmtId="0" fontId="29" fillId="4" borderId="128" xfId="2" applyFont="1" applyFill="1" applyBorder="1" applyAlignment="1">
      <alignment horizontal="center" vertical="center"/>
    </xf>
    <xf numFmtId="0" fontId="56" fillId="4" borderId="47" xfId="2" applyFont="1" applyFill="1" applyBorder="1" applyAlignment="1">
      <alignment horizontal="left" vertical="center" shrinkToFit="1"/>
    </xf>
    <xf numFmtId="0" fontId="56" fillId="4" borderId="36" xfId="2" applyFont="1" applyFill="1" applyBorder="1" applyAlignment="1">
      <alignment horizontal="left" vertical="center" shrinkToFit="1"/>
    </xf>
    <xf numFmtId="0" fontId="56" fillId="4" borderId="34" xfId="2" applyFont="1" applyFill="1" applyBorder="1" applyAlignment="1">
      <alignment horizontal="left" vertical="center" shrinkToFit="1"/>
    </xf>
    <xf numFmtId="0" fontId="60" fillId="4" borderId="45" xfId="2" applyFont="1" applyFill="1" applyBorder="1" applyAlignment="1">
      <alignment horizontal="left" vertical="center" shrinkToFit="1"/>
    </xf>
    <xf numFmtId="0" fontId="58" fillId="4" borderId="47" xfId="2" applyFont="1" applyFill="1" applyBorder="1" applyAlignment="1">
      <alignment horizontal="left" vertical="center" shrinkToFit="1"/>
    </xf>
    <xf numFmtId="0" fontId="58" fillId="4" borderId="36" xfId="2" applyFont="1" applyFill="1" applyBorder="1" applyAlignment="1">
      <alignment horizontal="left" vertical="center" shrinkToFit="1"/>
    </xf>
    <xf numFmtId="0" fontId="58" fillId="4" borderId="34" xfId="2" applyFont="1" applyFill="1" applyBorder="1" applyAlignment="1">
      <alignment horizontal="left" vertical="center" shrinkToFit="1"/>
    </xf>
    <xf numFmtId="0" fontId="1" fillId="4" borderId="0" xfId="2" applyFont="1" applyFill="1">
      <alignment vertical="center"/>
    </xf>
    <xf numFmtId="0" fontId="1" fillId="4" borderId="36" xfId="2" applyFont="1" applyFill="1" applyBorder="1" applyAlignment="1">
      <alignment vertical="center" shrinkToFit="1"/>
    </xf>
    <xf numFmtId="0" fontId="39" fillId="4" borderId="33" xfId="2" applyFont="1" applyFill="1" applyBorder="1" applyAlignment="1">
      <alignment horizontal="left" shrinkToFit="1"/>
    </xf>
    <xf numFmtId="0" fontId="29" fillId="4" borderId="129" xfId="2" applyFont="1" applyFill="1" applyBorder="1" applyAlignment="1">
      <alignment horizontal="center" vertical="center"/>
    </xf>
    <xf numFmtId="0" fontId="57" fillId="4" borderId="36" xfId="2" applyFont="1" applyFill="1" applyBorder="1" applyAlignment="1">
      <alignment vertical="center" textRotation="180" shrinkToFit="1"/>
    </xf>
    <xf numFmtId="0" fontId="69" fillId="4" borderId="33" xfId="2" applyFont="1" applyFill="1" applyBorder="1" applyAlignment="1">
      <alignment horizontal="left" vertical="center" shrinkToFit="1"/>
    </xf>
    <xf numFmtId="0" fontId="39" fillId="4" borderId="130" xfId="2" applyFont="1" applyFill="1" applyBorder="1" applyAlignment="1">
      <alignment horizontal="left" vertical="center" shrinkToFit="1"/>
    </xf>
    <xf numFmtId="0" fontId="61" fillId="0" borderId="52" xfId="2" applyFont="1" applyFill="1" applyBorder="1" applyAlignment="1">
      <alignment vertical="center" textRotation="180" shrinkToFit="1"/>
    </xf>
    <xf numFmtId="0" fontId="61" fillId="0" borderId="34" xfId="2" applyFont="1" applyFill="1" applyBorder="1" applyAlignment="1">
      <alignment horizontal="left" vertical="center" shrinkToFit="1"/>
    </xf>
    <xf numFmtId="0" fontId="29" fillId="6" borderId="64" xfId="2" applyFont="1" applyFill="1" applyBorder="1" applyAlignment="1">
      <alignment horizontal="center" vertical="center" wrapText="1" shrinkToFit="1"/>
    </xf>
    <xf numFmtId="0" fontId="29" fillId="6" borderId="53" xfId="2" applyFont="1" applyFill="1" applyBorder="1" applyAlignment="1">
      <alignment horizontal="center" vertical="center" wrapText="1" shrinkToFit="1"/>
    </xf>
    <xf numFmtId="0" fontId="29" fillId="0" borderId="32" xfId="2" applyFont="1" applyFill="1" applyBorder="1" applyAlignment="1">
      <alignment horizontal="center" vertical="center"/>
    </xf>
    <xf numFmtId="0" fontId="29" fillId="0" borderId="32" xfId="2" applyFont="1" applyFill="1" applyBorder="1" applyAlignment="1">
      <alignment horizontal="center" vertical="center" shrinkToFit="1"/>
    </xf>
    <xf numFmtId="0" fontId="29" fillId="0" borderId="61" xfId="2" applyFont="1" applyFill="1" applyBorder="1" applyAlignment="1">
      <alignment horizontal="center" vertical="center"/>
    </xf>
    <xf numFmtId="0" fontId="40" fillId="0" borderId="0" xfId="2" applyFont="1">
      <alignment vertical="center"/>
    </xf>
    <xf numFmtId="0" fontId="40" fillId="0" borderId="0" xfId="2" applyFont="1" applyBorder="1">
      <alignment vertical="center"/>
    </xf>
    <xf numFmtId="0" fontId="40" fillId="0" borderId="0" xfId="2" applyFont="1" applyBorder="1" applyAlignment="1">
      <alignment horizontal="center" vertical="center"/>
    </xf>
    <xf numFmtId="0" fontId="70" fillId="0" borderId="0" xfId="2" applyFont="1" applyAlignment="1">
      <alignment horizontal="center" vertical="center"/>
    </xf>
    <xf numFmtId="0" fontId="70" fillId="0" borderId="0" xfId="2" applyFont="1">
      <alignment vertical="center"/>
    </xf>
    <xf numFmtId="0" fontId="40" fillId="0" borderId="0" xfId="2" applyFont="1" applyAlignment="1">
      <alignment vertical="center" shrinkToFit="1"/>
    </xf>
    <xf numFmtId="0" fontId="40" fillId="0" borderId="0" xfId="2" applyFont="1" applyAlignment="1">
      <alignment horizontal="center" vertical="center"/>
    </xf>
    <xf numFmtId="0" fontId="70" fillId="0" borderId="0" xfId="2" applyFont="1" applyBorder="1" applyAlignment="1">
      <alignment horizontal="center" vertical="center"/>
    </xf>
    <xf numFmtId="0" fontId="40" fillId="0" borderId="0" xfId="2" applyFont="1" applyBorder="1" applyAlignment="1">
      <alignment horizontal="left" vertical="center" shrinkToFit="1"/>
    </xf>
    <xf numFmtId="0" fontId="40" fillId="0" borderId="0" xfId="2" applyFont="1" applyBorder="1" applyAlignment="1">
      <alignment horizontal="left" vertical="center"/>
    </xf>
    <xf numFmtId="0" fontId="70" fillId="0" borderId="0" xfId="2" applyFont="1" applyBorder="1" applyAlignment="1">
      <alignment horizontal="left" vertical="center"/>
    </xf>
    <xf numFmtId="0" fontId="40" fillId="0" borderId="0" xfId="2" applyFont="1" applyBorder="1" applyAlignment="1">
      <alignment horizontal="right" vertical="top"/>
    </xf>
    <xf numFmtId="0" fontId="71" fillId="0" borderId="0" xfId="2" applyFont="1" applyBorder="1" applyAlignment="1">
      <alignment horizontal="right" vertical="top"/>
    </xf>
    <xf numFmtId="9" fontId="40" fillId="0" borderId="0" xfId="2" applyNumberFormat="1" applyFont="1" applyBorder="1">
      <alignment vertical="center"/>
    </xf>
    <xf numFmtId="0" fontId="40" fillId="0" borderId="0" xfId="2" applyFont="1" applyBorder="1" applyAlignment="1">
      <alignment horizontal="right"/>
    </xf>
    <xf numFmtId="0" fontId="71" fillId="4" borderId="131" xfId="2" applyFont="1" applyFill="1" applyBorder="1" applyAlignment="1">
      <alignment horizontal="center" vertical="center"/>
    </xf>
    <xf numFmtId="0" fontId="71" fillId="0" borderId="34" xfId="2" applyFont="1" applyBorder="1" applyAlignment="1">
      <alignment horizontal="right"/>
    </xf>
    <xf numFmtId="0" fontId="61" fillId="4" borderId="56" xfId="2" applyFont="1" applyFill="1" applyBorder="1" applyAlignment="1">
      <alignment horizontal="left" vertical="center" shrinkToFit="1"/>
    </xf>
    <xf numFmtId="0" fontId="61" fillId="4" borderId="56" xfId="2" applyFont="1" applyFill="1" applyBorder="1" applyAlignment="1">
      <alignment vertical="center" textRotation="180" shrinkToFit="1"/>
    </xf>
    <xf numFmtId="0" fontId="61" fillId="4" borderId="65" xfId="2" applyFont="1" applyFill="1" applyBorder="1" applyAlignment="1">
      <alignment horizontal="left" vertical="center" shrinkToFit="1"/>
    </xf>
    <xf numFmtId="0" fontId="61" fillId="0" borderId="56" xfId="2" applyFont="1" applyBorder="1" applyAlignment="1">
      <alignment horizontal="left" vertical="center" shrinkToFit="1"/>
    </xf>
    <xf numFmtId="0" fontId="61" fillId="0" borderId="56" xfId="2" applyFont="1" applyFill="1" applyBorder="1" applyAlignment="1">
      <alignment vertical="center" textRotation="180" shrinkToFit="1"/>
    </xf>
    <xf numFmtId="0" fontId="61" fillId="4" borderId="106" xfId="2" applyFont="1" applyFill="1" applyBorder="1" applyAlignment="1">
      <alignment horizontal="left" vertical="center" shrinkToFit="1"/>
    </xf>
    <xf numFmtId="0" fontId="61" fillId="4" borderId="109" xfId="2" applyFont="1" applyFill="1" applyBorder="1" applyAlignment="1">
      <alignment horizontal="left" vertical="center" shrinkToFit="1"/>
    </xf>
    <xf numFmtId="0" fontId="40" fillId="0" borderId="70" xfId="2" applyFont="1" applyBorder="1" applyAlignment="1">
      <alignment horizontal="right"/>
    </xf>
    <xf numFmtId="0" fontId="56" fillId="0" borderId="109" xfId="2" applyFont="1" applyFill="1" applyBorder="1" applyAlignment="1">
      <alignment horizontal="center" vertical="center" shrinkToFit="1"/>
    </xf>
    <xf numFmtId="0" fontId="71" fillId="4" borderId="117" xfId="2" applyFont="1" applyFill="1" applyBorder="1" applyAlignment="1">
      <alignment horizontal="center" vertical="center"/>
    </xf>
    <xf numFmtId="0" fontId="71" fillId="0" borderId="34" xfId="2" applyFont="1" applyBorder="1">
      <alignment vertical="center"/>
    </xf>
    <xf numFmtId="0" fontId="40" fillId="0" borderId="48" xfId="2" applyFont="1" applyBorder="1">
      <alignment vertical="center"/>
    </xf>
    <xf numFmtId="0" fontId="71" fillId="0" borderId="53" xfId="2" applyFont="1" applyBorder="1" applyAlignment="1">
      <alignment horizontal="center" vertical="center" textRotation="180" shrinkToFit="1"/>
    </xf>
    <xf numFmtId="0" fontId="56" fillId="0" borderId="49" xfId="2" applyFont="1" applyBorder="1" applyAlignment="1">
      <alignment horizontal="center" vertical="center" textRotation="255" shrinkToFit="1"/>
    </xf>
    <xf numFmtId="0" fontId="72" fillId="0" borderId="49" xfId="2" applyFont="1" applyBorder="1" applyAlignment="1">
      <alignment horizontal="center"/>
    </xf>
    <xf numFmtId="179" fontId="40" fillId="0" borderId="0" xfId="2" applyNumberFormat="1" applyFont="1" applyBorder="1" applyAlignment="1">
      <alignment horizontal="center" vertical="center"/>
    </xf>
    <xf numFmtId="178" fontId="40" fillId="0" borderId="0" xfId="2" applyNumberFormat="1" applyFont="1" applyBorder="1" applyAlignment="1">
      <alignment horizontal="center" vertical="center"/>
    </xf>
    <xf numFmtId="0" fontId="40" fillId="0" borderId="0" xfId="2" applyFont="1" applyFill="1" applyBorder="1" applyAlignment="1">
      <alignment horizontal="left" vertical="center" wrapText="1"/>
    </xf>
    <xf numFmtId="0" fontId="40" fillId="0" borderId="0" xfId="2" applyFont="1" applyFill="1" applyBorder="1" applyAlignment="1">
      <alignment horizontal="center" vertical="center"/>
    </xf>
    <xf numFmtId="0" fontId="73" fillId="0" borderId="0" xfId="2" applyFont="1">
      <alignment vertical="center"/>
    </xf>
    <xf numFmtId="0" fontId="71" fillId="4" borderId="119" xfId="2" applyFont="1" applyFill="1" applyBorder="1" applyAlignment="1">
      <alignment horizontal="center" vertical="center"/>
    </xf>
    <xf numFmtId="0" fontId="71" fillId="0" borderId="28" xfId="2" applyFont="1" applyBorder="1">
      <alignment vertical="center"/>
    </xf>
    <xf numFmtId="0" fontId="61" fillId="6" borderId="41" xfId="2" applyFont="1" applyFill="1" applyBorder="1" applyAlignment="1">
      <alignment horizontal="center" vertical="center" shrinkToFit="1"/>
    </xf>
    <xf numFmtId="0" fontId="61" fillId="6" borderId="132" xfId="2" applyFont="1" applyFill="1" applyBorder="1" applyAlignment="1">
      <alignment horizontal="center" vertical="center" shrinkToFit="1"/>
    </xf>
    <xf numFmtId="0" fontId="61" fillId="6" borderId="64" xfId="2" applyFont="1" applyFill="1" applyBorder="1" applyAlignment="1">
      <alignment horizontal="center" vertical="center" shrinkToFit="1"/>
    </xf>
    <xf numFmtId="0" fontId="61" fillId="6" borderId="26" xfId="2" applyFont="1" applyFill="1" applyBorder="1" applyAlignment="1">
      <alignment horizontal="center" vertical="center" shrinkToFit="1"/>
    </xf>
    <xf numFmtId="0" fontId="61" fillId="6" borderId="63" xfId="2" applyFont="1" applyFill="1" applyBorder="1" applyAlignment="1">
      <alignment horizontal="center" vertical="center" shrinkToFit="1"/>
    </xf>
    <xf numFmtId="0" fontId="72" fillId="0" borderId="110" xfId="2" applyFont="1" applyBorder="1" applyAlignment="1">
      <alignment horizontal="center"/>
    </xf>
    <xf numFmtId="0" fontId="40" fillId="0" borderId="47" xfId="2" applyFont="1" applyBorder="1" applyAlignment="1">
      <alignment horizontal="right"/>
    </xf>
    <xf numFmtId="0" fontId="56" fillId="0" borderId="49" xfId="2" applyFont="1" applyFill="1" applyBorder="1" applyAlignment="1">
      <alignment horizontal="center" vertical="center" shrinkToFit="1"/>
    </xf>
    <xf numFmtId="0" fontId="40" fillId="0" borderId="38" xfId="2" applyFont="1" applyBorder="1">
      <alignment vertical="center"/>
    </xf>
    <xf numFmtId="0" fontId="40" fillId="0" borderId="36" xfId="2" applyFont="1" applyBorder="1" applyAlignment="1">
      <alignment vertical="center" shrinkToFit="1"/>
    </xf>
    <xf numFmtId="0" fontId="40" fillId="4" borderId="36" xfId="2" applyFont="1" applyFill="1" applyBorder="1">
      <alignment vertical="center"/>
    </xf>
    <xf numFmtId="0" fontId="71" fillId="0" borderId="25" xfId="2" applyFont="1" applyBorder="1" applyAlignment="1">
      <alignment horizontal="center" vertical="center" textRotation="180" shrinkToFit="1"/>
    </xf>
    <xf numFmtId="0" fontId="63" fillId="4" borderId="34" xfId="2" applyFont="1" applyFill="1" applyBorder="1" applyAlignment="1">
      <alignment horizontal="left" vertical="center" shrinkToFit="1"/>
    </xf>
    <xf numFmtId="0" fontId="61" fillId="6" borderId="53" xfId="2" applyFont="1" applyFill="1" applyBorder="1" applyAlignment="1">
      <alignment horizontal="center" vertical="center" shrinkToFit="1"/>
    </xf>
    <xf numFmtId="0" fontId="56" fillId="0" borderId="0" xfId="2" applyFont="1">
      <alignment vertical="center"/>
    </xf>
    <xf numFmtId="0" fontId="56" fillId="0" borderId="0" xfId="2" applyFont="1" applyBorder="1">
      <alignment vertical="center"/>
    </xf>
    <xf numFmtId="0" fontId="56" fillId="0" borderId="0" xfId="2" applyFont="1" applyBorder="1" applyAlignment="1">
      <alignment horizontal="center" vertical="center"/>
    </xf>
    <xf numFmtId="0" fontId="56" fillId="0" borderId="0" xfId="2" applyFont="1" applyBorder="1" applyAlignment="1">
      <alignment horizontal="right"/>
    </xf>
    <xf numFmtId="0" fontId="71" fillId="0" borderId="127" xfId="2" applyFont="1" applyBorder="1" applyAlignment="1">
      <alignment horizontal="center" vertical="center"/>
    </xf>
    <xf numFmtId="0" fontId="71" fillId="0" borderId="121" xfId="2" applyFont="1" applyBorder="1" applyAlignment="1">
      <alignment horizontal="right"/>
    </xf>
    <xf numFmtId="0" fontId="56" fillId="0" borderId="51" xfId="2" applyFont="1" applyBorder="1">
      <alignment vertical="center"/>
    </xf>
    <xf numFmtId="0" fontId="56" fillId="0" borderId="66" xfId="2" applyFont="1" applyBorder="1" applyAlignment="1">
      <alignment horizontal="center" vertical="center" shrinkToFit="1"/>
    </xf>
    <xf numFmtId="0" fontId="71" fillId="4" borderId="128" xfId="2" applyFont="1" applyFill="1" applyBorder="1" applyAlignment="1">
      <alignment horizontal="center" vertical="center"/>
    </xf>
    <xf numFmtId="0" fontId="56" fillId="0" borderId="38" xfId="2" applyFont="1" applyBorder="1">
      <alignment vertical="center"/>
    </xf>
    <xf numFmtId="0" fontId="56" fillId="0" borderId="49" xfId="2" applyFont="1" applyFill="1" applyBorder="1" applyAlignment="1">
      <alignment horizontal="center" vertical="center" textRotation="255" shrinkToFit="1"/>
    </xf>
    <xf numFmtId="0" fontId="72" fillId="0" borderId="49" xfId="2" applyFont="1" applyFill="1" applyBorder="1" applyAlignment="1">
      <alignment horizontal="center"/>
    </xf>
    <xf numFmtId="0" fontId="39" fillId="4" borderId="27" xfId="2" applyFont="1" applyFill="1" applyBorder="1" applyAlignment="1">
      <alignment horizontal="left" vertical="center" shrinkToFit="1"/>
    </xf>
    <xf numFmtId="0" fontId="71" fillId="4" borderId="129" xfId="2" applyFont="1" applyFill="1" applyBorder="1" applyAlignment="1">
      <alignment horizontal="center" vertical="center"/>
    </xf>
    <xf numFmtId="0" fontId="72" fillId="0" borderId="110" xfId="2" applyFont="1" applyFill="1" applyBorder="1" applyAlignment="1">
      <alignment horizontal="center"/>
    </xf>
    <xf numFmtId="0" fontId="71" fillId="4" borderId="117" xfId="2" applyFont="1" applyFill="1" applyBorder="1" applyAlignment="1">
      <alignment horizontal="center"/>
    </xf>
    <xf numFmtId="0" fontId="61" fillId="0" borderId="0" xfId="2" applyFont="1" applyBorder="1">
      <alignment vertical="center"/>
    </xf>
    <xf numFmtId="0" fontId="61" fillId="0" borderId="36" xfId="2" applyFont="1" applyBorder="1" applyAlignment="1">
      <alignment vertical="center" shrinkToFit="1"/>
    </xf>
    <xf numFmtId="0" fontId="61" fillId="0" borderId="34" xfId="2" applyFont="1" applyBorder="1" applyAlignment="1">
      <alignment horizontal="left" vertical="center" shrinkToFit="1"/>
    </xf>
    <xf numFmtId="0" fontId="61" fillId="4" borderId="0" xfId="2" applyFont="1" applyFill="1" applyBorder="1">
      <alignment vertical="center"/>
    </xf>
    <xf numFmtId="0" fontId="61" fillId="4" borderId="36" xfId="2" applyFont="1" applyFill="1" applyBorder="1" applyAlignment="1">
      <alignment vertical="center" shrinkToFit="1"/>
    </xf>
    <xf numFmtId="0" fontId="61" fillId="4" borderId="111" xfId="2" applyFont="1" applyFill="1" applyBorder="1" applyAlignment="1">
      <alignment horizontal="left" vertical="center" shrinkToFit="1"/>
    </xf>
    <xf numFmtId="0" fontId="61" fillId="6" borderId="7" xfId="2" applyFont="1" applyFill="1" applyBorder="1" applyAlignment="1">
      <alignment horizontal="center" vertical="center" shrinkToFit="1"/>
    </xf>
    <xf numFmtId="0" fontId="61" fillId="6" borderId="71" xfId="2" applyFont="1" applyFill="1" applyBorder="1" applyAlignment="1">
      <alignment horizontal="center" vertical="center" shrinkToFit="1"/>
    </xf>
    <xf numFmtId="0" fontId="56" fillId="4" borderId="33" xfId="2" applyFont="1" applyFill="1" applyBorder="1" applyAlignment="1">
      <alignment horizontal="left" vertical="center" shrinkToFit="1"/>
    </xf>
    <xf numFmtId="0" fontId="61" fillId="0" borderId="111" xfId="2" applyFont="1" applyFill="1" applyBorder="1" applyAlignment="1">
      <alignment horizontal="left" vertical="center" shrinkToFit="1"/>
    </xf>
    <xf numFmtId="0" fontId="61" fillId="4" borderId="27" xfId="2" applyFont="1" applyFill="1" applyBorder="1" applyAlignment="1">
      <alignment horizontal="left" vertical="center" shrinkToFit="1"/>
    </xf>
    <xf numFmtId="0" fontId="71" fillId="0" borderId="0" xfId="2" applyFont="1">
      <alignment vertical="center"/>
    </xf>
    <xf numFmtId="0" fontId="73" fillId="0" borderId="0" xfId="2" applyFont="1" applyBorder="1" applyAlignment="1">
      <alignment horizontal="center" vertical="center"/>
    </xf>
    <xf numFmtId="0" fontId="70" fillId="0" borderId="122" xfId="2" applyFont="1" applyBorder="1" applyAlignment="1">
      <alignment horizontal="center" vertical="center"/>
    </xf>
    <xf numFmtId="0" fontId="70" fillId="0" borderId="123" xfId="2" applyFont="1" applyBorder="1" applyAlignment="1">
      <alignment horizontal="center" vertical="center"/>
    </xf>
    <xf numFmtId="0" fontId="71" fillId="0" borderId="113" xfId="2" applyFont="1" applyFill="1" applyBorder="1" applyAlignment="1">
      <alignment horizontal="center" vertical="center"/>
    </xf>
    <xf numFmtId="0" fontId="71" fillId="0" borderId="124" xfId="2" applyFont="1" applyFill="1" applyBorder="1" applyAlignment="1">
      <alignment horizontal="center" vertical="center"/>
    </xf>
    <xf numFmtId="0" fontId="71" fillId="0" borderId="113" xfId="2" applyFont="1" applyFill="1" applyBorder="1" applyAlignment="1">
      <alignment horizontal="center" vertical="center" wrapText="1"/>
    </xf>
    <xf numFmtId="0" fontId="71" fillId="0" borderId="124" xfId="2" applyFont="1" applyBorder="1" applyAlignment="1">
      <alignment vertical="center" textRotation="255"/>
    </xf>
    <xf numFmtId="0" fontId="70" fillId="0" borderId="125" xfId="2" applyFont="1" applyBorder="1" applyAlignment="1">
      <alignment horizontal="center" vertical="center" textRotation="255"/>
    </xf>
    <xf numFmtId="0" fontId="70" fillId="0" borderId="0" xfId="2" applyFont="1" applyBorder="1" applyAlignment="1">
      <alignment horizontal="center"/>
    </xf>
    <xf numFmtId="0" fontId="70" fillId="0" borderId="0" xfId="2" applyFont="1" applyBorder="1" applyAlignment="1">
      <alignment horizontal="right"/>
    </xf>
    <xf numFmtId="0" fontId="40" fillId="0" borderId="0" xfId="2" applyFont="1" applyBorder="1" applyAlignment="1">
      <alignment horizontal="center" shrinkToFit="1"/>
    </xf>
    <xf numFmtId="0" fontId="40" fillId="0" borderId="0" xfId="2" applyFont="1" applyBorder="1" applyAlignment="1">
      <alignment horizontal="left"/>
    </xf>
    <xf numFmtId="0" fontId="61" fillId="0" borderId="0" xfId="2" applyFont="1" applyBorder="1" applyAlignment="1">
      <alignment horizontal="center" shrinkToFit="1"/>
    </xf>
    <xf numFmtId="0" fontId="70" fillId="0" borderId="0" xfId="2" applyFont="1" applyBorder="1" applyAlignment="1">
      <alignment horizontal="center" shrinkToFit="1"/>
    </xf>
    <xf numFmtId="0" fontId="56" fillId="0" borderId="0" xfId="2" applyFont="1" applyBorder="1" applyAlignment="1">
      <alignment horizontal="left" shrinkToFit="1"/>
    </xf>
    <xf numFmtId="0" fontId="56" fillId="0" borderId="0" xfId="2" applyFont="1" applyBorder="1" applyAlignment="1">
      <alignment horizontal="left" shrinkToFit="1"/>
    </xf>
    <xf numFmtId="0" fontId="74" fillId="0" borderId="0" xfId="2" applyFont="1" applyBorder="1" applyAlignment="1">
      <alignment horizontal="left" shrinkToFit="1"/>
    </xf>
    <xf numFmtId="0" fontId="71" fillId="4" borderId="106" xfId="2" applyFont="1" applyFill="1" applyBorder="1" applyAlignment="1">
      <alignment horizontal="center" vertical="center"/>
    </xf>
    <xf numFmtId="0" fontId="71" fillId="0" borderId="108" xfId="2" applyFont="1" applyBorder="1" applyAlignment="1">
      <alignment horizontal="right"/>
    </xf>
    <xf numFmtId="0" fontId="61" fillId="0" borderId="65" xfId="2" applyFont="1" applyBorder="1" applyAlignment="1">
      <alignment horizontal="left" vertical="center" shrinkToFit="1"/>
    </xf>
    <xf numFmtId="0" fontId="57" fillId="0" borderId="106" xfId="2" applyFont="1" applyBorder="1" applyAlignment="1">
      <alignment horizontal="left" vertical="center" shrinkToFit="1"/>
    </xf>
    <xf numFmtId="0" fontId="57" fillId="0" borderId="56" xfId="2" applyFont="1" applyFill="1" applyBorder="1" applyAlignment="1">
      <alignment vertical="center" textRotation="180" shrinkToFit="1"/>
    </xf>
    <xf numFmtId="0" fontId="71" fillId="0" borderId="109" xfId="2" applyFont="1" applyFill="1" applyBorder="1" applyAlignment="1">
      <alignment horizontal="center" vertical="center" shrinkToFit="1"/>
    </xf>
    <xf numFmtId="0" fontId="71" fillId="4" borderId="45" xfId="2" applyFont="1" applyFill="1" applyBorder="1" applyAlignment="1">
      <alignment horizontal="center" vertical="center"/>
    </xf>
    <xf numFmtId="0" fontId="71" fillId="0" borderId="66" xfId="2" applyFont="1" applyBorder="1">
      <alignment vertical="center"/>
    </xf>
    <xf numFmtId="0" fontId="29" fillId="0" borderId="110" xfId="2" applyFont="1" applyFill="1" applyBorder="1" applyAlignment="1">
      <alignment horizontal="center" vertical="center" shrinkToFit="1"/>
    </xf>
    <xf numFmtId="0" fontId="71" fillId="0" borderId="66" xfId="2" applyFont="1" applyBorder="1" applyAlignment="1">
      <alignment horizontal="right"/>
    </xf>
    <xf numFmtId="0" fontId="56" fillId="0" borderId="33" xfId="2" applyFont="1" applyBorder="1" applyAlignment="1">
      <alignment horizontal="left" vertical="center" shrinkToFit="1"/>
    </xf>
    <xf numFmtId="0" fontId="56" fillId="0" borderId="33" xfId="2" applyFont="1" applyFill="1" applyBorder="1" applyAlignment="1">
      <alignment vertical="center" textRotation="180" shrinkToFit="1"/>
    </xf>
    <xf numFmtId="0" fontId="69" fillId="4" borderId="34" xfId="2" applyFont="1" applyFill="1" applyBorder="1" applyAlignment="1">
      <alignment horizontal="left" vertical="center" shrinkToFit="1"/>
    </xf>
    <xf numFmtId="0" fontId="71" fillId="0" borderId="49" xfId="2" applyFont="1" applyBorder="1" applyAlignment="1">
      <alignment horizontal="center" vertical="center" textRotation="255" shrinkToFit="1"/>
    </xf>
    <xf numFmtId="0" fontId="58" fillId="0" borderId="33" xfId="2" applyFont="1" applyBorder="1" applyAlignment="1">
      <alignment horizontal="left" vertical="center" shrinkToFit="1"/>
    </xf>
    <xf numFmtId="0" fontId="39" fillId="0" borderId="45" xfId="2" applyFont="1" applyBorder="1" applyAlignment="1">
      <alignment horizontal="left" vertical="center" shrinkToFit="1"/>
    </xf>
    <xf numFmtId="0" fontId="39" fillId="0" borderId="49" xfId="2" applyFont="1" applyBorder="1" applyAlignment="1">
      <alignment horizontal="left" vertical="center" shrinkToFit="1"/>
    </xf>
    <xf numFmtId="0" fontId="61" fillId="0" borderId="49" xfId="2" applyFont="1" applyBorder="1" applyAlignment="1">
      <alignment horizontal="left" vertical="center" shrinkToFit="1"/>
    </xf>
    <xf numFmtId="0" fontId="61" fillId="4" borderId="32" xfId="2" applyFont="1" applyFill="1" applyBorder="1" applyAlignment="1">
      <alignment horizontal="left" vertical="center" shrinkToFit="1"/>
    </xf>
    <xf numFmtId="0" fontId="71" fillId="4" borderId="112" xfId="2" applyFont="1" applyFill="1" applyBorder="1" applyAlignment="1">
      <alignment horizontal="center" vertical="center"/>
    </xf>
    <xf numFmtId="0" fontId="71" fillId="0" borderId="126" xfId="2" applyFont="1" applyBorder="1">
      <alignment vertical="center"/>
    </xf>
    <xf numFmtId="0" fontId="61" fillId="6" borderId="27" xfId="2" applyFont="1" applyFill="1" applyBorder="1" applyAlignment="1">
      <alignment horizontal="center" vertical="center" shrinkToFit="1"/>
    </xf>
    <xf numFmtId="0" fontId="71" fillId="0" borderId="49" xfId="2" applyFont="1" applyFill="1" applyBorder="1" applyAlignment="1">
      <alignment horizontal="center" vertical="center" shrinkToFit="1"/>
    </xf>
    <xf numFmtId="0" fontId="68" fillId="0" borderId="133" xfId="2" applyFont="1" applyBorder="1" applyAlignment="1">
      <alignment horizontal="left" vertical="center" shrinkToFit="1"/>
    </xf>
    <xf numFmtId="0" fontId="58" fillId="0" borderId="133" xfId="2" applyFont="1" applyFill="1" applyBorder="1" applyAlignment="1">
      <alignment vertical="center" textRotation="180" shrinkToFit="1"/>
    </xf>
    <xf numFmtId="0" fontId="68" fillId="0" borderId="133" xfId="2" applyFont="1" applyFill="1" applyBorder="1" applyAlignment="1">
      <alignment horizontal="left" vertical="center" shrinkToFit="1"/>
    </xf>
    <xf numFmtId="0" fontId="58" fillId="0" borderId="133" xfId="2" applyFont="1" applyBorder="1" applyAlignment="1">
      <alignment horizontal="left" vertical="center" shrinkToFit="1"/>
    </xf>
    <xf numFmtId="0" fontId="58" fillId="0" borderId="133" xfId="2" applyFont="1" applyFill="1" applyBorder="1" applyAlignment="1">
      <alignment horizontal="left" vertical="center" shrinkToFit="1"/>
    </xf>
    <xf numFmtId="0" fontId="58" fillId="4" borderId="134" xfId="2" applyFont="1" applyFill="1" applyBorder="1" applyAlignment="1">
      <alignment horizontal="left" vertical="center" shrinkToFit="1"/>
    </xf>
    <xf numFmtId="0" fontId="71" fillId="4" borderId="127" xfId="2" applyFont="1" applyFill="1" applyBorder="1" applyAlignment="1">
      <alignment horizontal="center" vertical="center"/>
    </xf>
    <xf numFmtId="0" fontId="71" fillId="0" borderId="66" xfId="2" applyFont="1" applyBorder="1" applyAlignment="1">
      <alignment horizontal="center" vertical="center" shrinkToFit="1"/>
    </xf>
    <xf numFmtId="0" fontId="71" fillId="0" borderId="49" xfId="2" applyFont="1" applyFill="1" applyBorder="1" applyAlignment="1">
      <alignment horizontal="center" vertical="center" textRotation="255" shrinkToFit="1"/>
    </xf>
    <xf numFmtId="0" fontId="61" fillId="6" borderId="44" xfId="2" applyFont="1" applyFill="1" applyBorder="1" applyAlignment="1">
      <alignment horizontal="center" vertical="center" shrinkToFit="1"/>
    </xf>
    <xf numFmtId="0" fontId="61" fillId="6" borderId="135" xfId="2" applyFont="1" applyFill="1" applyBorder="1" applyAlignment="1">
      <alignment horizontal="center" vertical="center" shrinkToFit="1"/>
    </xf>
    <xf numFmtId="0" fontId="39" fillId="4" borderId="33" xfId="2" applyFont="1" applyFill="1" applyBorder="1" applyAlignment="1">
      <alignment horizontal="left" vertical="center" wrapText="1" shrinkToFit="1"/>
    </xf>
    <xf numFmtId="0" fontId="61" fillId="0" borderId="106" xfId="2" applyFont="1" applyBorder="1" applyAlignment="1">
      <alignment horizontal="left" vertical="center" shrinkToFit="1"/>
    </xf>
    <xf numFmtId="0" fontId="57" fillId="0" borderId="56" xfId="2" applyFont="1" applyBorder="1" applyAlignment="1">
      <alignment horizontal="left" vertical="center" shrinkToFit="1"/>
    </xf>
    <xf numFmtId="0" fontId="61" fillId="0" borderId="109" xfId="2" applyFont="1" applyFill="1" applyBorder="1" applyAlignment="1">
      <alignment vertical="center" textRotation="180" shrinkToFit="1"/>
    </xf>
    <xf numFmtId="0" fontId="63" fillId="4" borderId="45" xfId="2" applyFont="1" applyFill="1" applyBorder="1" applyAlignment="1">
      <alignment horizontal="left" vertical="center" shrinkToFit="1"/>
    </xf>
    <xf numFmtId="0" fontId="29" fillId="4" borderId="41" xfId="2" applyFont="1" applyFill="1" applyBorder="1" applyAlignment="1">
      <alignment horizontal="left"/>
    </xf>
    <xf numFmtId="0" fontId="29" fillId="4" borderId="33" xfId="2" applyFont="1" applyFill="1" applyBorder="1" applyAlignment="1">
      <alignment horizontal="left" vertical="center"/>
    </xf>
    <xf numFmtId="0" fontId="29" fillId="4" borderId="33" xfId="2" applyFont="1" applyFill="1" applyBorder="1" applyAlignment="1">
      <alignment horizontal="center"/>
    </xf>
    <xf numFmtId="0" fontId="29" fillId="4" borderId="33" xfId="2" applyFont="1" applyFill="1" applyBorder="1" applyAlignment="1">
      <alignment horizontal="center" vertical="center"/>
    </xf>
    <xf numFmtId="0" fontId="29" fillId="4" borderId="33" xfId="2" applyFont="1" applyFill="1" applyBorder="1" applyAlignment="1">
      <alignment horizontal="center" vertical="center" shrinkToFit="1"/>
    </xf>
    <xf numFmtId="0" fontId="29" fillId="4" borderId="27" xfId="2" applyFont="1" applyFill="1" applyBorder="1" applyAlignment="1">
      <alignment horizontal="center" vertical="center"/>
    </xf>
    <xf numFmtId="0" fontId="29" fillId="4" borderId="120" xfId="2" applyFont="1" applyFill="1" applyBorder="1" applyAlignment="1">
      <alignment horizontal="left" vertical="center"/>
    </xf>
    <xf numFmtId="0" fontId="39" fillId="4" borderId="45" xfId="2" applyFont="1" applyFill="1" applyBorder="1" applyAlignment="1">
      <alignment vertical="center" textRotation="180" shrinkToFit="1"/>
    </xf>
    <xf numFmtId="0" fontId="39" fillId="0" borderId="27" xfId="2" applyFont="1" applyBorder="1" applyAlignment="1">
      <alignment horizontal="left" vertical="center" shrinkToFit="1"/>
    </xf>
    <xf numFmtId="0" fontId="39" fillId="4" borderId="0" xfId="2" applyFont="1" applyFill="1" applyAlignment="1">
      <alignment horizontal="left" vertical="center"/>
    </xf>
    <xf numFmtId="0" fontId="39" fillId="4" borderId="46" xfId="2" applyFont="1" applyFill="1" applyBorder="1" applyAlignment="1">
      <alignment vertical="center" shrinkToFit="1"/>
    </xf>
    <xf numFmtId="0" fontId="39" fillId="4" borderId="45" xfId="2" applyFont="1" applyFill="1" applyBorder="1">
      <alignment vertical="center"/>
    </xf>
  </cellXfs>
  <cellStyles count="9">
    <cellStyle name="一般" xfId="0" builtinId="0"/>
    <cellStyle name="一般 2 2 2" xfId="8"/>
    <cellStyle name="一般 2 2 3" xfId="2"/>
    <cellStyle name="一般 3 2" xfId="5"/>
    <cellStyle name="一般 3 3" xfId="4"/>
    <cellStyle name="一般 5" xfId="6"/>
    <cellStyle name="一般_101.06" xfId="3"/>
    <cellStyle name="一般_102.11" xfId="7"/>
    <cellStyle name="一般_新增Microsoft Excel 工作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view="pageBreakPreview" topLeftCell="A19" zoomScale="90" zoomScaleNormal="100" zoomScaleSheetLayoutView="90" workbookViewId="0">
      <selection activeCell="P55" sqref="P55"/>
    </sheetView>
  </sheetViews>
  <sheetFormatPr defaultRowHeight="16.5"/>
  <cols>
    <col min="1" max="20" width="8.625" style="319" customWidth="1"/>
    <col min="21" max="16384" width="9" style="319"/>
  </cols>
  <sheetData>
    <row r="1" spans="1:20" ht="6.75" customHeight="1">
      <c r="A1" s="396"/>
      <c r="G1" s="397"/>
      <c r="H1" s="397"/>
      <c r="I1" s="397"/>
      <c r="J1" s="397"/>
      <c r="K1" s="397"/>
      <c r="O1" s="396"/>
    </row>
    <row r="2" spans="1:20" ht="18" customHeight="1">
      <c r="A2" s="395" t="s">
        <v>480</v>
      </c>
      <c r="B2" s="394"/>
      <c r="C2" s="394"/>
      <c r="D2" s="394"/>
      <c r="E2" s="360" t="s">
        <v>479</v>
      </c>
      <c r="F2" s="360"/>
      <c r="G2" s="360"/>
      <c r="H2" s="360"/>
      <c r="I2" s="360" t="s">
        <v>478</v>
      </c>
      <c r="J2" s="360"/>
      <c r="K2" s="360"/>
      <c r="L2" s="360"/>
      <c r="M2" s="360" t="s">
        <v>477</v>
      </c>
      <c r="N2" s="360"/>
      <c r="O2" s="360"/>
      <c r="P2" s="360"/>
      <c r="Q2" s="360" t="s">
        <v>476</v>
      </c>
      <c r="R2" s="360"/>
      <c r="S2" s="360"/>
      <c r="T2" s="360"/>
    </row>
    <row r="3" spans="1:20" s="326" customFormat="1" ht="18" customHeight="1">
      <c r="A3" s="390"/>
      <c r="B3" s="390"/>
      <c r="C3" s="390"/>
      <c r="D3" s="390"/>
      <c r="E3" s="377" t="s">
        <v>475</v>
      </c>
      <c r="F3" s="377"/>
      <c r="G3" s="377"/>
      <c r="H3" s="377"/>
      <c r="I3" s="377" t="s">
        <v>360</v>
      </c>
      <c r="J3" s="377"/>
      <c r="K3" s="377"/>
      <c r="L3" s="378"/>
      <c r="M3" s="377" t="s">
        <v>474</v>
      </c>
      <c r="N3" s="377"/>
      <c r="O3" s="377"/>
      <c r="P3" s="377"/>
      <c r="Q3" s="377" t="s">
        <v>473</v>
      </c>
      <c r="R3" s="377"/>
      <c r="S3" s="377"/>
      <c r="T3" s="377"/>
    </row>
    <row r="4" spans="1:20" s="326" customFormat="1" ht="18" customHeight="1">
      <c r="A4" s="390"/>
      <c r="B4" s="390"/>
      <c r="C4" s="390"/>
      <c r="D4" s="390"/>
      <c r="E4" s="386" t="s">
        <v>472</v>
      </c>
      <c r="F4" s="386"/>
      <c r="G4" s="386"/>
      <c r="H4" s="386"/>
      <c r="I4" s="386" t="s">
        <v>471</v>
      </c>
      <c r="J4" s="386"/>
      <c r="K4" s="386"/>
      <c r="L4" s="387"/>
      <c r="M4" s="386" t="s">
        <v>470</v>
      </c>
      <c r="N4" s="386"/>
      <c r="O4" s="386"/>
      <c r="P4" s="386"/>
      <c r="Q4" s="386" t="s">
        <v>469</v>
      </c>
      <c r="R4" s="386"/>
      <c r="S4" s="386"/>
      <c r="T4" s="386"/>
    </row>
    <row r="5" spans="1:20" s="326" customFormat="1" ht="18" customHeight="1">
      <c r="A5" s="390"/>
      <c r="B5" s="390"/>
      <c r="C5" s="390"/>
      <c r="D5" s="390"/>
      <c r="E5" s="393" t="s">
        <v>468</v>
      </c>
      <c r="F5" s="392"/>
      <c r="G5" s="392"/>
      <c r="H5" s="391"/>
      <c r="I5" s="371" t="s">
        <v>467</v>
      </c>
      <c r="J5" s="371"/>
      <c r="K5" s="371"/>
      <c r="L5" s="372"/>
      <c r="M5" s="371" t="s">
        <v>466</v>
      </c>
      <c r="N5" s="371"/>
      <c r="O5" s="371"/>
      <c r="P5" s="371"/>
      <c r="Q5" s="371" t="s">
        <v>465</v>
      </c>
      <c r="R5" s="371"/>
      <c r="S5" s="371"/>
      <c r="T5" s="371"/>
    </row>
    <row r="6" spans="1:20" s="326" customFormat="1" ht="18" customHeight="1">
      <c r="A6" s="390"/>
      <c r="B6" s="390"/>
      <c r="C6" s="390"/>
      <c r="D6" s="390"/>
      <c r="E6" s="381" t="s">
        <v>464</v>
      </c>
      <c r="F6" s="381"/>
      <c r="G6" s="381"/>
      <c r="H6" s="381"/>
      <c r="I6" s="381" t="s">
        <v>463</v>
      </c>
      <c r="J6" s="381"/>
      <c r="K6" s="381"/>
      <c r="L6" s="382"/>
      <c r="M6" s="381" t="s">
        <v>462</v>
      </c>
      <c r="N6" s="381"/>
      <c r="O6" s="381"/>
      <c r="P6" s="381"/>
      <c r="Q6" s="381" t="s">
        <v>461</v>
      </c>
      <c r="R6" s="381"/>
      <c r="S6" s="381"/>
      <c r="T6" s="381"/>
    </row>
    <row r="7" spans="1:20" s="326" customFormat="1" ht="18" customHeight="1">
      <c r="A7" s="390"/>
      <c r="B7" s="390"/>
      <c r="C7" s="390"/>
      <c r="D7" s="390"/>
      <c r="E7" s="370" t="s">
        <v>350</v>
      </c>
      <c r="F7" s="370"/>
      <c r="G7" s="370"/>
      <c r="H7" s="370"/>
      <c r="I7" s="370" t="s">
        <v>350</v>
      </c>
      <c r="J7" s="370"/>
      <c r="K7" s="370"/>
      <c r="L7" s="370"/>
      <c r="M7" s="370" t="s">
        <v>371</v>
      </c>
      <c r="N7" s="370"/>
      <c r="O7" s="370"/>
      <c r="P7" s="370"/>
      <c r="Q7" s="370" t="s">
        <v>350</v>
      </c>
      <c r="R7" s="370"/>
      <c r="S7" s="370"/>
      <c r="T7" s="384"/>
    </row>
    <row r="8" spans="1:20" s="326" customFormat="1" ht="18" customHeight="1">
      <c r="A8" s="390"/>
      <c r="B8" s="390"/>
      <c r="C8" s="390"/>
      <c r="D8" s="390"/>
      <c r="E8" s="365" t="s">
        <v>460</v>
      </c>
      <c r="F8" s="365"/>
      <c r="G8" s="365"/>
      <c r="H8" s="365"/>
      <c r="I8" s="365" t="s">
        <v>459</v>
      </c>
      <c r="J8" s="365"/>
      <c r="K8" s="365"/>
      <c r="L8" s="365"/>
      <c r="M8" s="365" t="s">
        <v>458</v>
      </c>
      <c r="N8" s="365"/>
      <c r="O8" s="365"/>
      <c r="P8" s="365"/>
      <c r="Q8" s="365" t="s">
        <v>457</v>
      </c>
      <c r="R8" s="365"/>
      <c r="S8" s="365"/>
      <c r="T8" s="364"/>
    </row>
    <row r="9" spans="1:20" ht="8.1" customHeight="1">
      <c r="A9" s="390"/>
      <c r="B9" s="390"/>
      <c r="C9" s="390"/>
      <c r="D9" s="390"/>
      <c r="E9" s="322" t="s">
        <v>345</v>
      </c>
      <c r="F9" s="322" t="str">
        <f>第ㄧ週明細!W20</f>
        <v>721.5K</v>
      </c>
      <c r="G9" s="322" t="s">
        <v>33</v>
      </c>
      <c r="H9" s="322" t="str">
        <f>第ㄧ週明細!W16</f>
        <v>23.0g</v>
      </c>
      <c r="I9" s="322" t="s">
        <v>345</v>
      </c>
      <c r="J9" s="322" t="str">
        <f>第ㄧ週明細!W28</f>
        <v>690.0K</v>
      </c>
      <c r="K9" s="322" t="s">
        <v>33</v>
      </c>
      <c r="L9" s="322" t="str">
        <f>第ㄧ週明細!W24</f>
        <v>21.5g</v>
      </c>
      <c r="M9" s="322" t="s">
        <v>345</v>
      </c>
      <c r="N9" s="322" t="str">
        <f>第ㄧ週明細!W36</f>
        <v>694.0K</v>
      </c>
      <c r="O9" s="322" t="s">
        <v>33</v>
      </c>
      <c r="P9" s="322" t="str">
        <f>第ㄧ週明細!W32</f>
        <v>23.0g</v>
      </c>
      <c r="Q9" s="322" t="s">
        <v>345</v>
      </c>
      <c r="R9" s="322" t="str">
        <f>第ㄧ週明細!W44</f>
        <v>699.0K</v>
      </c>
      <c r="S9" s="322" t="s">
        <v>33</v>
      </c>
      <c r="T9" s="322" t="str">
        <f>第ㄧ週明細!W40</f>
        <v>23.0g</v>
      </c>
    </row>
    <row r="10" spans="1:20" ht="8.1" customHeight="1">
      <c r="A10" s="389"/>
      <c r="B10" s="389"/>
      <c r="C10" s="389"/>
      <c r="D10" s="389"/>
      <c r="E10" s="380" t="s">
        <v>34</v>
      </c>
      <c r="F10" s="380" t="str">
        <f>第ㄧ週明細!W14</f>
        <v>100.0g</v>
      </c>
      <c r="G10" s="380" t="s">
        <v>35</v>
      </c>
      <c r="H10" s="380" t="str">
        <f>第ㄧ週明細!W18</f>
        <v>28.6g</v>
      </c>
      <c r="I10" s="380" t="s">
        <v>34</v>
      </c>
      <c r="J10" s="380" t="str">
        <f>第ㄧ週明細!W22</f>
        <v>97.0g</v>
      </c>
      <c r="K10" s="380" t="s">
        <v>35</v>
      </c>
      <c r="L10" s="380" t="str">
        <f>第ㄧ週明細!W26</f>
        <v>27.1g</v>
      </c>
      <c r="M10" s="380" t="s">
        <v>34</v>
      </c>
      <c r="N10" s="380" t="str">
        <f>第ㄧ週明細!W30</f>
        <v>94.0g</v>
      </c>
      <c r="O10" s="380" t="s">
        <v>35</v>
      </c>
      <c r="P10" s="380" t="str">
        <f>第ㄧ週明細!W34</f>
        <v>27.7g</v>
      </c>
      <c r="Q10" s="380" t="s">
        <v>34</v>
      </c>
      <c r="R10" s="380" t="str">
        <f>第ㄧ週明細!W38</f>
        <v>96.0g</v>
      </c>
      <c r="S10" s="380" t="s">
        <v>35</v>
      </c>
      <c r="T10" s="380" t="str">
        <f>第ㄧ週明細!W42</f>
        <v xml:space="preserve"> 27.0g</v>
      </c>
    </row>
    <row r="11" spans="1:20" ht="18" customHeight="1">
      <c r="A11" s="361" t="s">
        <v>456</v>
      </c>
      <c r="B11" s="363"/>
      <c r="C11" s="363"/>
      <c r="D11" s="362"/>
      <c r="E11" s="360" t="s">
        <v>455</v>
      </c>
      <c r="F11" s="360"/>
      <c r="G11" s="360"/>
      <c r="H11" s="360"/>
      <c r="I11" s="360" t="s">
        <v>454</v>
      </c>
      <c r="J11" s="360"/>
      <c r="K11" s="360"/>
      <c r="L11" s="360"/>
      <c r="M11" s="360" t="s">
        <v>453</v>
      </c>
      <c r="N11" s="360"/>
      <c r="O11" s="360"/>
      <c r="P11" s="360"/>
      <c r="Q11" s="360" t="s">
        <v>452</v>
      </c>
      <c r="R11" s="360"/>
      <c r="S11" s="360"/>
      <c r="T11" s="360"/>
    </row>
    <row r="12" spans="1:20" s="326" customFormat="1" ht="18" customHeight="1">
      <c r="A12" s="379" t="s">
        <v>360</v>
      </c>
      <c r="B12" s="377"/>
      <c r="C12" s="377"/>
      <c r="D12" s="377"/>
      <c r="E12" s="377" t="s">
        <v>451</v>
      </c>
      <c r="F12" s="377"/>
      <c r="G12" s="377"/>
      <c r="H12" s="377"/>
      <c r="I12" s="377" t="s">
        <v>360</v>
      </c>
      <c r="J12" s="377"/>
      <c r="K12" s="377"/>
      <c r="L12" s="378"/>
      <c r="M12" s="377" t="s">
        <v>450</v>
      </c>
      <c r="N12" s="377"/>
      <c r="O12" s="377"/>
      <c r="P12" s="377"/>
      <c r="Q12" s="377" t="s">
        <v>449</v>
      </c>
      <c r="R12" s="377"/>
      <c r="S12" s="377"/>
      <c r="T12" s="377"/>
    </row>
    <row r="13" spans="1:20" s="326" customFormat="1" ht="18" customHeight="1">
      <c r="A13" s="388" t="s">
        <v>448</v>
      </c>
      <c r="B13" s="386"/>
      <c r="C13" s="386"/>
      <c r="D13" s="386"/>
      <c r="E13" s="386" t="s">
        <v>447</v>
      </c>
      <c r="F13" s="386"/>
      <c r="G13" s="386"/>
      <c r="H13" s="386"/>
      <c r="I13" s="386" t="s">
        <v>446</v>
      </c>
      <c r="J13" s="386"/>
      <c r="K13" s="386"/>
      <c r="L13" s="387"/>
      <c r="M13" s="386" t="s">
        <v>445</v>
      </c>
      <c r="N13" s="386"/>
      <c r="O13" s="386"/>
      <c r="P13" s="386"/>
      <c r="Q13" s="386" t="s">
        <v>444</v>
      </c>
      <c r="R13" s="386"/>
      <c r="S13" s="386"/>
      <c r="T13" s="386"/>
    </row>
    <row r="14" spans="1:20" s="326" customFormat="1" ht="18" customHeight="1">
      <c r="A14" s="373" t="s">
        <v>443</v>
      </c>
      <c r="B14" s="371"/>
      <c r="C14" s="371"/>
      <c r="D14" s="371"/>
      <c r="E14" s="371" t="s">
        <v>442</v>
      </c>
      <c r="F14" s="371"/>
      <c r="G14" s="371"/>
      <c r="H14" s="371"/>
      <c r="I14" s="371" t="s">
        <v>441</v>
      </c>
      <c r="J14" s="371"/>
      <c r="K14" s="371"/>
      <c r="L14" s="372"/>
      <c r="M14" s="371" t="s">
        <v>440</v>
      </c>
      <c r="N14" s="371"/>
      <c r="O14" s="371"/>
      <c r="P14" s="371"/>
      <c r="Q14" s="371" t="s">
        <v>439</v>
      </c>
      <c r="R14" s="371"/>
      <c r="S14" s="371"/>
      <c r="T14" s="371"/>
    </row>
    <row r="15" spans="1:20" s="326" customFormat="1" ht="18" customHeight="1">
      <c r="A15" s="383" t="s">
        <v>438</v>
      </c>
      <c r="B15" s="381"/>
      <c r="C15" s="381"/>
      <c r="D15" s="381"/>
      <c r="E15" s="381" t="s">
        <v>437</v>
      </c>
      <c r="F15" s="381"/>
      <c r="G15" s="381"/>
      <c r="H15" s="381"/>
      <c r="I15" s="381" t="s">
        <v>436</v>
      </c>
      <c r="J15" s="381"/>
      <c r="K15" s="381"/>
      <c r="L15" s="382"/>
      <c r="M15" s="381" t="s">
        <v>435</v>
      </c>
      <c r="N15" s="381"/>
      <c r="O15" s="381"/>
      <c r="P15" s="381"/>
      <c r="Q15" s="381" t="s">
        <v>434</v>
      </c>
      <c r="R15" s="381"/>
      <c r="S15" s="381"/>
      <c r="T15" s="381"/>
    </row>
    <row r="16" spans="1:20" s="326" customFormat="1" ht="18" customHeight="1">
      <c r="A16" s="385" t="s">
        <v>371</v>
      </c>
      <c r="B16" s="370"/>
      <c r="C16" s="370"/>
      <c r="D16" s="370"/>
      <c r="E16" s="370" t="s">
        <v>350</v>
      </c>
      <c r="F16" s="370"/>
      <c r="G16" s="370"/>
      <c r="H16" s="370"/>
      <c r="I16" s="370" t="s">
        <v>371</v>
      </c>
      <c r="J16" s="370"/>
      <c r="K16" s="370"/>
      <c r="L16" s="370"/>
      <c r="M16" s="370" t="s">
        <v>350</v>
      </c>
      <c r="N16" s="370"/>
      <c r="O16" s="370"/>
      <c r="P16" s="370"/>
      <c r="Q16" s="370" t="s">
        <v>350</v>
      </c>
      <c r="R16" s="370"/>
      <c r="S16" s="370"/>
      <c r="T16" s="384"/>
    </row>
    <row r="17" spans="1:20" s="326" customFormat="1" ht="18" customHeight="1">
      <c r="A17" s="366" t="s">
        <v>433</v>
      </c>
      <c r="B17" s="365"/>
      <c r="C17" s="365"/>
      <c r="D17" s="365"/>
      <c r="E17" s="365" t="s">
        <v>432</v>
      </c>
      <c r="F17" s="365"/>
      <c r="G17" s="365"/>
      <c r="H17" s="365"/>
      <c r="I17" s="365" t="s">
        <v>431</v>
      </c>
      <c r="J17" s="365"/>
      <c r="K17" s="365"/>
      <c r="L17" s="365"/>
      <c r="M17" s="365" t="s">
        <v>430</v>
      </c>
      <c r="N17" s="365"/>
      <c r="O17" s="365"/>
      <c r="P17" s="365"/>
      <c r="Q17" s="365" t="s">
        <v>429</v>
      </c>
      <c r="R17" s="365"/>
      <c r="S17" s="365"/>
      <c r="T17" s="364"/>
    </row>
    <row r="18" spans="1:20" ht="8.1" customHeight="1">
      <c r="A18" s="322" t="s">
        <v>345</v>
      </c>
      <c r="B18" s="322" t="str">
        <f>'第二週明細 (2)'!W12</f>
        <v>704.0K</v>
      </c>
      <c r="C18" s="322" t="s">
        <v>33</v>
      </c>
      <c r="D18" s="322" t="str">
        <f>'第二週明細 (2)'!W8</f>
        <v>22.0g</v>
      </c>
      <c r="E18" s="322" t="s">
        <v>345</v>
      </c>
      <c r="F18" s="322" t="str">
        <f>'第二週明細 (2)'!W20</f>
        <v>727.4K</v>
      </c>
      <c r="G18" s="322" t="s">
        <v>33</v>
      </c>
      <c r="H18" s="322" t="str">
        <f>'第二週明細 (2)'!W16</f>
        <v>23.0g</v>
      </c>
      <c r="I18" s="322" t="s">
        <v>345</v>
      </c>
      <c r="J18" s="322" t="str">
        <f>'第二週明細 (2)'!W28</f>
        <v>680.0K</v>
      </c>
      <c r="K18" s="322" t="s">
        <v>33</v>
      </c>
      <c r="L18" s="322" t="str">
        <f>'第二週明細 (2)'!W24</f>
        <v>21.5g</v>
      </c>
      <c r="M18" s="322" t="s">
        <v>345</v>
      </c>
      <c r="N18" s="322" t="str">
        <f>'第二週明細 (2)'!W36</f>
        <v>686.5K</v>
      </c>
      <c r="O18" s="322" t="s">
        <v>33</v>
      </c>
      <c r="P18" s="322" t="str">
        <f>'第二週明細 (2)'!W32</f>
        <v>22.5g</v>
      </c>
      <c r="Q18" s="322" t="s">
        <v>345</v>
      </c>
      <c r="R18" s="322" t="str">
        <f>'第二週明細 (2)'!W44</f>
        <v>688.0K</v>
      </c>
      <c r="S18" s="322" t="s">
        <v>395</v>
      </c>
      <c r="T18" s="322" t="str">
        <f>'第二週明細 (2)'!W40</f>
        <v>22.0g</v>
      </c>
    </row>
    <row r="19" spans="1:20" ht="8.1" customHeight="1">
      <c r="A19" s="380" t="s">
        <v>34</v>
      </c>
      <c r="B19" s="380" t="str">
        <f>'第二週明細 (2)'!W6</f>
        <v>98.0g</v>
      </c>
      <c r="C19" s="380" t="s">
        <v>35</v>
      </c>
      <c r="D19" s="380" t="str">
        <f>'第二週明細 (2)'!W10</f>
        <v>28.5g</v>
      </c>
      <c r="E19" s="380" t="s">
        <v>34</v>
      </c>
      <c r="F19" s="380" t="str">
        <f>'第二週明細 (2)'!W14</f>
        <v>102.0g</v>
      </c>
      <c r="G19" s="380" t="s">
        <v>35</v>
      </c>
      <c r="H19" s="380" t="str">
        <f>'第二週明細 (2)'!W18</f>
        <v>28.1g</v>
      </c>
      <c r="I19" s="380" t="s">
        <v>34</v>
      </c>
      <c r="J19" s="380" t="str">
        <f>'第二週明細 (2)'!W22</f>
        <v>95.0g</v>
      </c>
      <c r="K19" s="380" t="s">
        <v>428</v>
      </c>
      <c r="L19" s="380" t="str">
        <f>'第二週明細 (2)'!W26</f>
        <v>26.4g</v>
      </c>
      <c r="M19" s="380" t="s">
        <v>34</v>
      </c>
      <c r="N19" s="380" t="str">
        <f>'第二週明細 (2)'!W30</f>
        <v>94.0g</v>
      </c>
      <c r="O19" s="380" t="s">
        <v>35</v>
      </c>
      <c r="P19" s="380" t="str">
        <f>'第二週明細 (2)'!W34</f>
        <v xml:space="preserve"> 27.0g</v>
      </c>
      <c r="Q19" s="380" t="s">
        <v>34</v>
      </c>
      <c r="R19" s="380" t="str">
        <f>'第二週明細 (2)'!W38</f>
        <v>96.0g</v>
      </c>
      <c r="S19" s="380" t="s">
        <v>35</v>
      </c>
      <c r="T19" s="380" t="str">
        <f>'第二週明細 (2)'!W42</f>
        <v xml:space="preserve"> 26.5g</v>
      </c>
    </row>
    <row r="20" spans="1:20" ht="18" customHeight="1">
      <c r="A20" s="361" t="s">
        <v>427</v>
      </c>
      <c r="B20" s="363"/>
      <c r="C20" s="363"/>
      <c r="D20" s="362"/>
      <c r="E20" s="360" t="s">
        <v>426</v>
      </c>
      <c r="F20" s="360"/>
      <c r="G20" s="360"/>
      <c r="H20" s="360"/>
      <c r="I20" s="360" t="s">
        <v>425</v>
      </c>
      <c r="J20" s="360"/>
      <c r="K20" s="360"/>
      <c r="L20" s="360"/>
      <c r="M20" s="360" t="s">
        <v>424</v>
      </c>
      <c r="N20" s="360"/>
      <c r="O20" s="360"/>
      <c r="P20" s="360"/>
      <c r="Q20" s="360" t="s">
        <v>423</v>
      </c>
      <c r="R20" s="360"/>
      <c r="S20" s="360"/>
      <c r="T20" s="360"/>
    </row>
    <row r="21" spans="1:20" s="326" customFormat="1" ht="18" customHeight="1">
      <c r="A21" s="383" t="s">
        <v>422</v>
      </c>
      <c r="B21" s="381"/>
      <c r="C21" s="381"/>
      <c r="D21" s="381"/>
      <c r="E21" s="381" t="s">
        <v>421</v>
      </c>
      <c r="F21" s="381"/>
      <c r="G21" s="381"/>
      <c r="H21" s="381"/>
      <c r="I21" s="381" t="s">
        <v>360</v>
      </c>
      <c r="J21" s="381"/>
      <c r="K21" s="381"/>
      <c r="L21" s="382"/>
      <c r="M21" s="381" t="s">
        <v>420</v>
      </c>
      <c r="N21" s="381"/>
      <c r="O21" s="381"/>
      <c r="P21" s="381"/>
      <c r="Q21" s="381" t="s">
        <v>419</v>
      </c>
      <c r="R21" s="381"/>
      <c r="S21" s="381"/>
      <c r="T21" s="381"/>
    </row>
    <row r="22" spans="1:20" s="326" customFormat="1" ht="18" customHeight="1">
      <c r="A22" s="376" t="s">
        <v>418</v>
      </c>
      <c r="B22" s="374"/>
      <c r="C22" s="374"/>
      <c r="D22" s="374"/>
      <c r="E22" s="374" t="s">
        <v>417</v>
      </c>
      <c r="F22" s="374"/>
      <c r="G22" s="374"/>
      <c r="H22" s="374"/>
      <c r="I22" s="374" t="s">
        <v>416</v>
      </c>
      <c r="J22" s="374"/>
      <c r="K22" s="374"/>
      <c r="L22" s="375"/>
      <c r="M22" s="374" t="s">
        <v>415</v>
      </c>
      <c r="N22" s="374"/>
      <c r="O22" s="374"/>
      <c r="P22" s="374"/>
      <c r="Q22" s="374" t="s">
        <v>414</v>
      </c>
      <c r="R22" s="374"/>
      <c r="S22" s="374"/>
      <c r="T22" s="374"/>
    </row>
    <row r="23" spans="1:20" s="326" customFormat="1" ht="18" customHeight="1">
      <c r="A23" s="383" t="s">
        <v>413</v>
      </c>
      <c r="B23" s="381"/>
      <c r="C23" s="381"/>
      <c r="D23" s="381"/>
      <c r="E23" s="381" t="s">
        <v>412</v>
      </c>
      <c r="F23" s="381"/>
      <c r="G23" s="381"/>
      <c r="H23" s="381"/>
      <c r="I23" s="381" t="s">
        <v>411</v>
      </c>
      <c r="J23" s="381"/>
      <c r="K23" s="381"/>
      <c r="L23" s="382"/>
      <c r="M23" s="381" t="s">
        <v>410</v>
      </c>
      <c r="N23" s="381"/>
      <c r="O23" s="381"/>
      <c r="P23" s="381"/>
      <c r="Q23" s="381" t="s">
        <v>409</v>
      </c>
      <c r="R23" s="381"/>
      <c r="S23" s="381"/>
      <c r="T23" s="381"/>
    </row>
    <row r="24" spans="1:20" s="326" customFormat="1" ht="18" customHeight="1">
      <c r="A24" s="373" t="s">
        <v>408</v>
      </c>
      <c r="B24" s="371"/>
      <c r="C24" s="371"/>
      <c r="D24" s="371"/>
      <c r="E24" s="371" t="s">
        <v>407</v>
      </c>
      <c r="F24" s="371"/>
      <c r="G24" s="371"/>
      <c r="H24" s="371"/>
      <c r="I24" s="371" t="s">
        <v>406</v>
      </c>
      <c r="J24" s="371"/>
      <c r="K24" s="371"/>
      <c r="L24" s="372"/>
      <c r="M24" s="371" t="s">
        <v>405</v>
      </c>
      <c r="N24" s="371"/>
      <c r="O24" s="371"/>
      <c r="P24" s="371"/>
      <c r="Q24" s="371" t="s">
        <v>404</v>
      </c>
      <c r="R24" s="371"/>
      <c r="S24" s="371"/>
      <c r="T24" s="371"/>
    </row>
    <row r="25" spans="1:20" s="326" customFormat="1" ht="18" customHeight="1">
      <c r="A25" s="370" t="s">
        <v>403</v>
      </c>
      <c r="B25" s="370"/>
      <c r="C25" s="370"/>
      <c r="D25" s="370"/>
      <c r="E25" s="370" t="s">
        <v>402</v>
      </c>
      <c r="F25" s="370"/>
      <c r="G25" s="370"/>
      <c r="H25" s="370"/>
      <c r="I25" s="370" t="s">
        <v>350</v>
      </c>
      <c r="J25" s="370"/>
      <c r="K25" s="370"/>
      <c r="L25" s="370"/>
      <c r="M25" s="370" t="s">
        <v>371</v>
      </c>
      <c r="N25" s="370"/>
      <c r="O25" s="370"/>
      <c r="P25" s="370"/>
      <c r="Q25" s="370" t="s">
        <v>401</v>
      </c>
      <c r="R25" s="370"/>
      <c r="S25" s="370"/>
      <c r="T25" s="370"/>
    </row>
    <row r="26" spans="1:20" s="326" customFormat="1" ht="18" customHeight="1">
      <c r="A26" s="366" t="s">
        <v>400</v>
      </c>
      <c r="B26" s="365"/>
      <c r="C26" s="365"/>
      <c r="D26" s="365"/>
      <c r="E26" s="365" t="s">
        <v>399</v>
      </c>
      <c r="F26" s="365"/>
      <c r="G26" s="365"/>
      <c r="H26" s="365"/>
      <c r="I26" s="365" t="s">
        <v>398</v>
      </c>
      <c r="J26" s="365"/>
      <c r="K26" s="365"/>
      <c r="L26" s="365"/>
      <c r="M26" s="365" t="s">
        <v>397</v>
      </c>
      <c r="N26" s="365"/>
      <c r="O26" s="365"/>
      <c r="P26" s="365"/>
      <c r="Q26" s="365" t="s">
        <v>396</v>
      </c>
      <c r="R26" s="365"/>
      <c r="S26" s="365"/>
      <c r="T26" s="364"/>
    </row>
    <row r="27" spans="1:20" ht="8.1" customHeight="1">
      <c r="A27" s="322" t="s">
        <v>345</v>
      </c>
      <c r="B27" s="322" t="str">
        <f>'第三週明細 (2)'!W12</f>
        <v>695.5K</v>
      </c>
      <c r="C27" s="322" t="s">
        <v>33</v>
      </c>
      <c r="D27" s="322" t="str">
        <f>'第三週明細 (2)'!W8</f>
        <v>22.0g</v>
      </c>
      <c r="E27" s="322" t="s">
        <v>345</v>
      </c>
      <c r="F27" s="322" t="str">
        <f>'第三週明細 (2)'!W20</f>
        <v>746.0K</v>
      </c>
      <c r="G27" s="322" t="s">
        <v>33</v>
      </c>
      <c r="H27" s="322" t="str">
        <f>'第三週明細 (2)'!W16</f>
        <v>24.5g</v>
      </c>
      <c r="I27" s="322" t="s">
        <v>345</v>
      </c>
      <c r="J27" s="322" t="str">
        <f>'第三週明細 (2)'!W28</f>
        <v>698.0K</v>
      </c>
      <c r="K27" s="322" t="s">
        <v>33</v>
      </c>
      <c r="L27" s="322" t="str">
        <f>'第三週明細 (2)'!W24</f>
        <v>22.0g</v>
      </c>
      <c r="M27" s="322" t="s">
        <v>345</v>
      </c>
      <c r="N27" s="322" t="str">
        <f>'第三週明細 (2)'!W36</f>
        <v>692.5K</v>
      </c>
      <c r="O27" s="322" t="s">
        <v>33</v>
      </c>
      <c r="P27" s="322" t="str">
        <f>'第三週明細 (2)'!W32</f>
        <v>22.0g</v>
      </c>
      <c r="Q27" s="322" t="s">
        <v>345</v>
      </c>
      <c r="R27" s="322" t="str">
        <f>'第三週明細 (2)'!W44</f>
        <v>710.0K</v>
      </c>
      <c r="S27" s="322" t="s">
        <v>395</v>
      </c>
      <c r="T27" s="322" t="str">
        <f>'第三週明細 (2)'!W40</f>
        <v>22.5g</v>
      </c>
    </row>
    <row r="28" spans="1:20" ht="8.1" customHeight="1">
      <c r="A28" s="380" t="s">
        <v>34</v>
      </c>
      <c r="B28" s="380" t="str">
        <f>'第三週明細 (2)'!W6</f>
        <v>97.0.g</v>
      </c>
      <c r="C28" s="380" t="s">
        <v>35</v>
      </c>
      <c r="D28" s="380" t="str">
        <f>'第三週明細 (2)'!W10</f>
        <v>27.4g</v>
      </c>
      <c r="E28" s="380" t="s">
        <v>34</v>
      </c>
      <c r="F28" s="380" t="str">
        <f>'第三週明細 (2)'!W14</f>
        <v>100.0g</v>
      </c>
      <c r="G28" s="380" t="s">
        <v>35</v>
      </c>
      <c r="H28" s="380" t="str">
        <f>'第三週明細 (2)'!W18</f>
        <v>31.3g</v>
      </c>
      <c r="I28" s="380" t="s">
        <v>34</v>
      </c>
      <c r="J28" s="380" t="str">
        <f>'第三週明細 (2)'!W22</f>
        <v>98.0g</v>
      </c>
      <c r="K28" s="380" t="s">
        <v>35</v>
      </c>
      <c r="L28" s="380" t="str">
        <f>'第三週明細 (2)'!W26</f>
        <v>27.0g</v>
      </c>
      <c r="M28" s="380" t="s">
        <v>34</v>
      </c>
      <c r="N28" s="380"/>
      <c r="O28" s="380" t="s">
        <v>35</v>
      </c>
      <c r="P28" s="380" t="str">
        <f>'第三週明細 (2)'!W34</f>
        <v xml:space="preserve"> 29.6g</v>
      </c>
      <c r="Q28" s="380" t="s">
        <v>34</v>
      </c>
      <c r="R28" s="380" t="str">
        <f>'第三週明細 (2)'!W38</f>
        <v>99.0g</v>
      </c>
      <c r="S28" s="380" t="s">
        <v>35</v>
      </c>
      <c r="T28" s="380" t="str">
        <f>'第三週明細 (2)'!W42</f>
        <v xml:space="preserve"> 27.8g</v>
      </c>
    </row>
    <row r="29" spans="1:20" ht="18" customHeight="1">
      <c r="A29" s="361" t="s">
        <v>394</v>
      </c>
      <c r="B29" s="363"/>
      <c r="C29" s="363"/>
      <c r="D29" s="362"/>
      <c r="E29" s="360" t="s">
        <v>393</v>
      </c>
      <c r="F29" s="360"/>
      <c r="G29" s="360"/>
      <c r="H29" s="360"/>
      <c r="I29" s="360" t="s">
        <v>392</v>
      </c>
      <c r="J29" s="360"/>
      <c r="K29" s="360"/>
      <c r="L29" s="360"/>
      <c r="M29" s="360" t="s">
        <v>391</v>
      </c>
      <c r="N29" s="360"/>
      <c r="O29" s="360"/>
      <c r="P29" s="360"/>
      <c r="Q29" s="360" t="s">
        <v>390</v>
      </c>
      <c r="R29" s="360"/>
      <c r="S29" s="360"/>
      <c r="T29" s="360"/>
    </row>
    <row r="30" spans="1:20" s="326" customFormat="1" ht="18" customHeight="1">
      <c r="A30" s="379" t="s">
        <v>360</v>
      </c>
      <c r="B30" s="377"/>
      <c r="C30" s="377"/>
      <c r="D30" s="377"/>
      <c r="E30" s="377" t="s">
        <v>389</v>
      </c>
      <c r="F30" s="377"/>
      <c r="G30" s="377"/>
      <c r="H30" s="377"/>
      <c r="I30" s="377" t="s">
        <v>360</v>
      </c>
      <c r="J30" s="377"/>
      <c r="K30" s="377"/>
      <c r="L30" s="378"/>
      <c r="M30" s="377" t="s">
        <v>388</v>
      </c>
      <c r="N30" s="377"/>
      <c r="O30" s="377"/>
      <c r="P30" s="377"/>
      <c r="Q30" s="377" t="s">
        <v>387</v>
      </c>
      <c r="R30" s="377"/>
      <c r="S30" s="377"/>
      <c r="T30" s="377"/>
    </row>
    <row r="31" spans="1:20" s="326" customFormat="1" ht="18" customHeight="1">
      <c r="A31" s="376" t="s">
        <v>386</v>
      </c>
      <c r="B31" s="374"/>
      <c r="C31" s="374"/>
      <c r="D31" s="374"/>
      <c r="E31" s="374" t="s">
        <v>385</v>
      </c>
      <c r="F31" s="374"/>
      <c r="G31" s="374"/>
      <c r="H31" s="374"/>
      <c r="I31" s="374" t="s">
        <v>384</v>
      </c>
      <c r="J31" s="374"/>
      <c r="K31" s="374"/>
      <c r="L31" s="375"/>
      <c r="M31" s="374" t="s">
        <v>383</v>
      </c>
      <c r="N31" s="374"/>
      <c r="O31" s="374"/>
      <c r="P31" s="374"/>
      <c r="Q31" s="374" t="s">
        <v>382</v>
      </c>
      <c r="R31" s="374"/>
      <c r="S31" s="374"/>
      <c r="T31" s="374"/>
    </row>
    <row r="32" spans="1:20" s="326" customFormat="1" ht="18" customHeight="1">
      <c r="A32" s="373" t="s">
        <v>381</v>
      </c>
      <c r="B32" s="371"/>
      <c r="C32" s="371"/>
      <c r="D32" s="371"/>
      <c r="E32" s="371" t="s">
        <v>380</v>
      </c>
      <c r="F32" s="371"/>
      <c r="G32" s="371"/>
      <c r="H32" s="371"/>
      <c r="I32" s="371" t="s">
        <v>379</v>
      </c>
      <c r="J32" s="371"/>
      <c r="K32" s="371"/>
      <c r="L32" s="372"/>
      <c r="M32" s="371" t="s">
        <v>378</v>
      </c>
      <c r="N32" s="371"/>
      <c r="O32" s="371"/>
      <c r="P32" s="371"/>
      <c r="Q32" s="371" t="s">
        <v>377</v>
      </c>
      <c r="R32" s="371"/>
      <c r="S32" s="371"/>
      <c r="T32" s="371"/>
    </row>
    <row r="33" spans="1:20" s="326" customFormat="1" ht="18" customHeight="1">
      <c r="A33" s="373" t="s">
        <v>376</v>
      </c>
      <c r="B33" s="371"/>
      <c r="C33" s="371"/>
      <c r="D33" s="371"/>
      <c r="E33" s="371" t="s">
        <v>375</v>
      </c>
      <c r="F33" s="371"/>
      <c r="G33" s="371"/>
      <c r="H33" s="371"/>
      <c r="I33" s="371" t="s">
        <v>374</v>
      </c>
      <c r="J33" s="371"/>
      <c r="K33" s="371"/>
      <c r="L33" s="372"/>
      <c r="M33" s="371" t="s">
        <v>373</v>
      </c>
      <c r="N33" s="371"/>
      <c r="O33" s="371"/>
      <c r="P33" s="371"/>
      <c r="Q33" s="371" t="s">
        <v>372</v>
      </c>
      <c r="R33" s="371"/>
      <c r="S33" s="371"/>
      <c r="T33" s="371"/>
    </row>
    <row r="34" spans="1:20" s="326" customFormat="1" ht="18" customHeight="1">
      <c r="A34" s="370" t="s">
        <v>371</v>
      </c>
      <c r="B34" s="370"/>
      <c r="C34" s="370"/>
      <c r="D34" s="370"/>
      <c r="E34" s="370" t="s">
        <v>350</v>
      </c>
      <c r="F34" s="370"/>
      <c r="G34" s="370"/>
      <c r="H34" s="370"/>
      <c r="I34" s="370" t="s">
        <v>350</v>
      </c>
      <c r="J34" s="370"/>
      <c r="K34" s="370"/>
      <c r="L34" s="370"/>
      <c r="M34" s="370" t="s">
        <v>350</v>
      </c>
      <c r="N34" s="370"/>
      <c r="O34" s="370"/>
      <c r="P34" s="370"/>
      <c r="Q34" s="369" t="s">
        <v>371</v>
      </c>
      <c r="R34" s="368"/>
      <c r="S34" s="368"/>
      <c r="T34" s="367"/>
    </row>
    <row r="35" spans="1:20" s="326" customFormat="1" ht="18" customHeight="1">
      <c r="A35" s="366" t="s">
        <v>370</v>
      </c>
      <c r="B35" s="365"/>
      <c r="C35" s="365"/>
      <c r="D35" s="365"/>
      <c r="E35" s="365" t="s">
        <v>369</v>
      </c>
      <c r="F35" s="365"/>
      <c r="G35" s="365"/>
      <c r="H35" s="365"/>
      <c r="I35" s="365" t="s">
        <v>368</v>
      </c>
      <c r="J35" s="365"/>
      <c r="K35" s="365"/>
      <c r="L35" s="365"/>
      <c r="M35" s="365" t="s">
        <v>367</v>
      </c>
      <c r="N35" s="365"/>
      <c r="O35" s="365"/>
      <c r="P35" s="365"/>
      <c r="Q35" s="365" t="s">
        <v>366</v>
      </c>
      <c r="R35" s="365"/>
      <c r="S35" s="365"/>
      <c r="T35" s="364"/>
    </row>
    <row r="36" spans="1:20" ht="8.1" customHeight="1">
      <c r="A36" s="322" t="s">
        <v>345</v>
      </c>
      <c r="B36" s="322" t="str">
        <f>'第四週明細 (2)'!W12</f>
        <v>708.0K</v>
      </c>
      <c r="C36" s="322" t="s">
        <v>33</v>
      </c>
      <c r="D36" s="322" t="str">
        <f>'第四週明細 (2)'!W8</f>
        <v>22.0g</v>
      </c>
      <c r="E36" s="322" t="s">
        <v>345</v>
      </c>
      <c r="F36" s="322" t="str">
        <f>'第四週明細 (2)'!W20</f>
        <v>735.0K</v>
      </c>
      <c r="G36" s="322" t="s">
        <v>33</v>
      </c>
      <c r="H36" s="322" t="str">
        <f>'第四週明細 (2)'!W16</f>
        <v>24.5g</v>
      </c>
      <c r="I36" s="322" t="s">
        <v>345</v>
      </c>
      <c r="J36" s="322" t="str">
        <f>'第四週明細 (2)'!W28</f>
        <v>690.0K</v>
      </c>
      <c r="K36" s="322" t="s">
        <v>33</v>
      </c>
      <c r="L36" s="322" t="str">
        <f>'第四週明細 (2)'!W24</f>
        <v>21.5g</v>
      </c>
      <c r="M36" s="322" t="s">
        <v>345</v>
      </c>
      <c r="N36" s="322" t="str">
        <f>'第四週明細 (2)'!W36</f>
        <v>693.5K</v>
      </c>
      <c r="O36" s="322" t="s">
        <v>33</v>
      </c>
      <c r="P36" s="322" t="str">
        <f>'第四週明細 (2)'!W32</f>
        <v>21.5g</v>
      </c>
      <c r="Q36" s="322" t="s">
        <v>345</v>
      </c>
      <c r="R36" s="322" t="str">
        <f>'第四週明細 (2)'!W44</f>
        <v>699.0K</v>
      </c>
      <c r="S36" s="322" t="s">
        <v>33</v>
      </c>
      <c r="T36" s="322" t="str">
        <f>'第四週明細 (2)'!W40</f>
        <v>23.0g</v>
      </c>
    </row>
    <row r="37" spans="1:20" ht="8.1" customHeight="1">
      <c r="A37" s="322" t="s">
        <v>34</v>
      </c>
      <c r="B37" s="322" t="str">
        <f>'第四週明細 (2)'!W6</f>
        <v>98.0g</v>
      </c>
      <c r="C37" s="322" t="s">
        <v>35</v>
      </c>
      <c r="D37" s="322" t="str">
        <f>'第四週明細 (2)'!W10</f>
        <v>29.5g</v>
      </c>
      <c r="E37" s="322" t="s">
        <v>34</v>
      </c>
      <c r="F37" s="322" t="str">
        <f>'第四週明細 (2)'!W14</f>
        <v>98.0g</v>
      </c>
      <c r="G37" s="322" t="s">
        <v>35</v>
      </c>
      <c r="H37" s="322" t="str">
        <f>'第四週明細 (2)'!W18</f>
        <v>30.6g</v>
      </c>
      <c r="I37" s="322" t="s">
        <v>34</v>
      </c>
      <c r="J37" s="322" t="str">
        <f>'第四週明細 (2)'!W22</f>
        <v>97.0g</v>
      </c>
      <c r="K37" s="322" t="s">
        <v>35</v>
      </c>
      <c r="L37" s="322" t="str">
        <f>'第四週明細 (2)'!W26</f>
        <v>27.0g</v>
      </c>
      <c r="M37" s="322" t="s">
        <v>34</v>
      </c>
      <c r="N37" s="322" t="str">
        <f>'第四週明細 (2)'!W30</f>
        <v>98.0g</v>
      </c>
      <c r="O37" s="322" t="s">
        <v>35</v>
      </c>
      <c r="P37" s="322" t="str">
        <f>'第四週明細 (2)'!W34</f>
        <v>27.0g</v>
      </c>
      <c r="Q37" s="322" t="s">
        <v>34</v>
      </c>
      <c r="R37" s="322" t="str">
        <f>'第四週明細 (2)'!W38</f>
        <v>96.0g</v>
      </c>
      <c r="S37" s="322" t="s">
        <v>35</v>
      </c>
      <c r="T37" s="322" t="str">
        <f>'第四週明細 (2)'!W42</f>
        <v>27.0g</v>
      </c>
    </row>
    <row r="38" spans="1:20" ht="18" customHeight="1">
      <c r="A38" s="361" t="s">
        <v>365</v>
      </c>
      <c r="B38" s="363"/>
      <c r="C38" s="363"/>
      <c r="D38" s="362"/>
      <c r="E38" s="360" t="s">
        <v>364</v>
      </c>
      <c r="F38" s="360"/>
      <c r="G38" s="360"/>
      <c r="H38" s="361"/>
      <c r="I38" s="360" t="s">
        <v>363</v>
      </c>
      <c r="J38" s="360"/>
      <c r="K38" s="360"/>
      <c r="L38" s="360"/>
      <c r="M38" s="359" t="s">
        <v>362</v>
      </c>
      <c r="N38" s="358"/>
      <c r="O38" s="358"/>
      <c r="P38" s="358"/>
      <c r="Q38" s="358"/>
      <c r="R38" s="358"/>
      <c r="S38" s="358"/>
      <c r="T38" s="357"/>
    </row>
    <row r="39" spans="1:20" s="326" customFormat="1" ht="18" customHeight="1">
      <c r="A39" s="356" t="s">
        <v>360</v>
      </c>
      <c r="B39" s="356"/>
      <c r="C39" s="356"/>
      <c r="D39" s="356"/>
      <c r="E39" s="355" t="s">
        <v>361</v>
      </c>
      <c r="F39" s="355"/>
      <c r="G39" s="355"/>
      <c r="H39" s="355"/>
      <c r="I39" s="354" t="s">
        <v>360</v>
      </c>
      <c r="J39" s="353"/>
      <c r="K39" s="353"/>
      <c r="L39" s="352"/>
      <c r="M39" s="349"/>
      <c r="N39" s="349"/>
      <c r="O39" s="349"/>
      <c r="P39" s="349"/>
      <c r="Q39" s="349"/>
      <c r="R39" s="349"/>
      <c r="S39" s="349"/>
      <c r="T39" s="348"/>
    </row>
    <row r="40" spans="1:20" s="326" customFormat="1" ht="18" customHeight="1">
      <c r="A40" s="351" t="s">
        <v>359</v>
      </c>
      <c r="B40" s="351"/>
      <c r="C40" s="351"/>
      <c r="D40" s="351"/>
      <c r="E40" s="350" t="s">
        <v>358</v>
      </c>
      <c r="F40" s="350"/>
      <c r="G40" s="350"/>
      <c r="H40" s="350"/>
      <c r="I40" s="337" t="s">
        <v>357</v>
      </c>
      <c r="J40" s="336"/>
      <c r="K40" s="336"/>
      <c r="L40" s="335"/>
      <c r="M40" s="349"/>
      <c r="N40" s="349"/>
      <c r="O40" s="349"/>
      <c r="P40" s="349"/>
      <c r="Q40" s="349"/>
      <c r="R40" s="349"/>
      <c r="S40" s="349"/>
      <c r="T40" s="348"/>
    </row>
    <row r="41" spans="1:20" s="326" customFormat="1" ht="18" customHeight="1">
      <c r="A41" s="347" t="s">
        <v>356</v>
      </c>
      <c r="B41" s="347"/>
      <c r="C41" s="347"/>
      <c r="D41" s="347"/>
      <c r="E41" s="347" t="s">
        <v>355</v>
      </c>
      <c r="F41" s="347"/>
      <c r="G41" s="347"/>
      <c r="H41" s="347"/>
      <c r="I41" s="346" t="s">
        <v>354</v>
      </c>
      <c r="J41" s="345"/>
      <c r="K41" s="345"/>
      <c r="L41" s="344"/>
      <c r="M41" s="349"/>
      <c r="N41" s="349"/>
      <c r="O41" s="349"/>
      <c r="P41" s="349"/>
      <c r="Q41" s="349"/>
      <c r="R41" s="349"/>
      <c r="S41" s="349"/>
      <c r="T41" s="348"/>
    </row>
    <row r="42" spans="1:20" s="326" customFormat="1" ht="18" customHeight="1">
      <c r="A42" s="347" t="s">
        <v>353</v>
      </c>
      <c r="B42" s="347"/>
      <c r="C42" s="347"/>
      <c r="D42" s="347"/>
      <c r="E42" s="347" t="s">
        <v>352</v>
      </c>
      <c r="F42" s="347"/>
      <c r="G42" s="347"/>
      <c r="H42" s="347"/>
      <c r="I42" s="346" t="s">
        <v>351</v>
      </c>
      <c r="J42" s="345"/>
      <c r="K42" s="345"/>
      <c r="L42" s="344"/>
      <c r="M42" s="343"/>
      <c r="N42" s="343"/>
      <c r="O42" s="343"/>
      <c r="P42" s="343"/>
      <c r="Q42" s="343"/>
      <c r="R42" s="343"/>
      <c r="S42" s="343"/>
      <c r="T42" s="342"/>
    </row>
    <row r="43" spans="1:20" s="326" customFormat="1" ht="18" customHeight="1">
      <c r="A43" s="341" t="s">
        <v>350</v>
      </c>
      <c r="B43" s="340"/>
      <c r="C43" s="340"/>
      <c r="D43" s="339"/>
      <c r="E43" s="338" t="s">
        <v>350</v>
      </c>
      <c r="F43" s="338"/>
      <c r="G43" s="338"/>
      <c r="H43" s="338"/>
      <c r="I43" s="337" t="s">
        <v>350</v>
      </c>
      <c r="J43" s="336"/>
      <c r="K43" s="336"/>
      <c r="L43" s="335"/>
      <c r="M43" s="334" t="s">
        <v>349</v>
      </c>
      <c r="N43" s="333"/>
      <c r="O43" s="333"/>
      <c r="P43" s="333"/>
      <c r="Q43" s="333"/>
      <c r="R43" s="333"/>
      <c r="S43" s="333"/>
      <c r="T43" s="332"/>
    </row>
    <row r="44" spans="1:20" s="326" customFormat="1" ht="18" customHeight="1">
      <c r="A44" s="331" t="s">
        <v>348</v>
      </c>
      <c r="B44" s="331"/>
      <c r="C44" s="331"/>
      <c r="D44" s="331"/>
      <c r="E44" s="330" t="s">
        <v>347</v>
      </c>
      <c r="F44" s="330"/>
      <c r="G44" s="330"/>
      <c r="H44" s="330"/>
      <c r="I44" s="329" t="s">
        <v>346</v>
      </c>
      <c r="J44" s="328"/>
      <c r="K44" s="328"/>
      <c r="L44" s="327"/>
      <c r="M44" s="325"/>
      <c r="N44" s="325"/>
      <c r="O44" s="325"/>
      <c r="P44" s="325"/>
      <c r="Q44" s="325"/>
      <c r="R44" s="325"/>
      <c r="S44" s="325"/>
      <c r="T44" s="324"/>
    </row>
    <row r="45" spans="1:20" ht="8.1" customHeight="1">
      <c r="A45" s="322" t="s">
        <v>345</v>
      </c>
      <c r="B45" s="322" t="str">
        <f>'第五週明細 (2)'!W12</f>
        <v>700.0K</v>
      </c>
      <c r="C45" s="322" t="s">
        <v>33</v>
      </c>
      <c r="D45" s="322" t="str">
        <f>'第五週明細 (2)'!W8</f>
        <v>22.5g</v>
      </c>
      <c r="E45" s="322" t="s">
        <v>345</v>
      </c>
      <c r="F45" s="322" t="str">
        <f>'第五週明細 (2)'!W20</f>
        <v>735.5K</v>
      </c>
      <c r="G45" s="322" t="s">
        <v>33</v>
      </c>
      <c r="H45" s="323" t="str">
        <f>'第五週明細 (2)'!W16</f>
        <v>25.5g</v>
      </c>
      <c r="I45" s="322" t="s">
        <v>345</v>
      </c>
      <c r="J45" s="322" t="str">
        <f>'第五週明細 (2)'!W28</f>
        <v>686.0K</v>
      </c>
      <c r="K45" s="322" t="s">
        <v>33</v>
      </c>
      <c r="L45" s="322" t="str">
        <f>'第五週明細 (2)'!W24</f>
        <v>22.0g</v>
      </c>
      <c r="M45" s="325"/>
      <c r="N45" s="325"/>
      <c r="O45" s="325"/>
      <c r="P45" s="325"/>
      <c r="Q45" s="325"/>
      <c r="R45" s="325"/>
      <c r="S45" s="325"/>
      <c r="T45" s="324"/>
    </row>
    <row r="46" spans="1:20" ht="8.1" customHeight="1">
      <c r="A46" s="322" t="s">
        <v>34</v>
      </c>
      <c r="B46" s="322" t="str">
        <f>'第五週明細 (2)'!W6</f>
        <v>96.0g</v>
      </c>
      <c r="C46" s="322" t="s">
        <v>35</v>
      </c>
      <c r="D46" s="322" t="str">
        <f>'第五週明細 (2)'!W10</f>
        <v>28.3g</v>
      </c>
      <c r="E46" s="322" t="s">
        <v>34</v>
      </c>
      <c r="F46" s="322" t="str">
        <f>'第五週明細 (2)'!W14</f>
        <v>95.0g</v>
      </c>
      <c r="G46" s="322" t="s">
        <v>35</v>
      </c>
      <c r="H46" s="323" t="str">
        <f>'第五週明細 (2)'!W18</f>
        <v>31.5g</v>
      </c>
      <c r="I46" s="322" t="s">
        <v>34</v>
      </c>
      <c r="J46" s="322" t="str">
        <f>'第五週明細 (2)'!W22</f>
        <v>95.0g</v>
      </c>
      <c r="K46" s="322" t="s">
        <v>35</v>
      </c>
      <c r="L46" s="322" t="str">
        <f>'第五週明細 (2)'!W26</f>
        <v>27.0g</v>
      </c>
      <c r="M46" s="321"/>
      <c r="N46" s="321"/>
      <c r="O46" s="321"/>
      <c r="P46" s="321"/>
      <c r="Q46" s="321"/>
      <c r="R46" s="321"/>
      <c r="S46" s="321"/>
      <c r="T46" s="320"/>
    </row>
  </sheetData>
  <mergeCells count="158">
    <mergeCell ref="I44:L44"/>
    <mergeCell ref="I38:L38"/>
    <mergeCell ref="I39:L39"/>
    <mergeCell ref="I40:L40"/>
    <mergeCell ref="I41:L41"/>
    <mergeCell ref="I42:L42"/>
    <mergeCell ref="I43:L43"/>
    <mergeCell ref="E34:H34"/>
    <mergeCell ref="A35:D35"/>
    <mergeCell ref="E35:H35"/>
    <mergeCell ref="A31:D31"/>
    <mergeCell ref="E31:H31"/>
    <mergeCell ref="A32:D32"/>
    <mergeCell ref="E32:H32"/>
    <mergeCell ref="A33:D33"/>
    <mergeCell ref="E33:H33"/>
    <mergeCell ref="M26:P26"/>
    <mergeCell ref="Q26:T26"/>
    <mergeCell ref="A29:D29"/>
    <mergeCell ref="E29:H29"/>
    <mergeCell ref="A30:D30"/>
    <mergeCell ref="E30:H30"/>
    <mergeCell ref="I29:L29"/>
    <mergeCell ref="M29:P29"/>
    <mergeCell ref="Q29:T29"/>
    <mergeCell ref="M23:P23"/>
    <mergeCell ref="Q23:T23"/>
    <mergeCell ref="M24:P24"/>
    <mergeCell ref="Q24:T24"/>
    <mergeCell ref="M25:P25"/>
    <mergeCell ref="Q25:T25"/>
    <mergeCell ref="M21:P21"/>
    <mergeCell ref="Q21:T21"/>
    <mergeCell ref="M22:P22"/>
    <mergeCell ref="Q22:T22"/>
    <mergeCell ref="M7:P7"/>
    <mergeCell ref="M8:P8"/>
    <mergeCell ref="Q8:T8"/>
    <mergeCell ref="Q17:T17"/>
    <mergeCell ref="M13:P13"/>
    <mergeCell ref="Q11:T11"/>
    <mergeCell ref="E2:H2"/>
    <mergeCell ref="I2:L2"/>
    <mergeCell ref="M2:P2"/>
    <mergeCell ref="M5:P5"/>
    <mergeCell ref="Q3:T3"/>
    <mergeCell ref="Q2:T2"/>
    <mergeCell ref="Q5:T5"/>
    <mergeCell ref="M4:P4"/>
    <mergeCell ref="Q4:T4"/>
    <mergeCell ref="E3:H3"/>
    <mergeCell ref="I3:L3"/>
    <mergeCell ref="M3:P3"/>
    <mergeCell ref="E5:H5"/>
    <mergeCell ref="I5:L5"/>
    <mergeCell ref="E4:H4"/>
    <mergeCell ref="I4:L4"/>
    <mergeCell ref="E6:H6"/>
    <mergeCell ref="I6:L6"/>
    <mergeCell ref="M6:P6"/>
    <mergeCell ref="Q6:T6"/>
    <mergeCell ref="M11:P11"/>
    <mergeCell ref="Q7:T7"/>
    <mergeCell ref="E8:H8"/>
    <mergeCell ref="I8:L8"/>
    <mergeCell ref="E7:H7"/>
    <mergeCell ref="I7:L7"/>
    <mergeCell ref="A12:D12"/>
    <mergeCell ref="E12:H12"/>
    <mergeCell ref="I12:L12"/>
    <mergeCell ref="M12:P12"/>
    <mergeCell ref="Q12:T12"/>
    <mergeCell ref="A11:D11"/>
    <mergeCell ref="E11:H11"/>
    <mergeCell ref="I11:L11"/>
    <mergeCell ref="M15:P15"/>
    <mergeCell ref="Q13:T13"/>
    <mergeCell ref="A14:D14"/>
    <mergeCell ref="E14:H14"/>
    <mergeCell ref="I14:L14"/>
    <mergeCell ref="M14:P14"/>
    <mergeCell ref="Q14:T14"/>
    <mergeCell ref="A13:D13"/>
    <mergeCell ref="E13:H13"/>
    <mergeCell ref="I13:L13"/>
    <mergeCell ref="M17:P17"/>
    <mergeCell ref="Q15:T15"/>
    <mergeCell ref="A16:D16"/>
    <mergeCell ref="E16:H16"/>
    <mergeCell ref="I16:L16"/>
    <mergeCell ref="M16:P16"/>
    <mergeCell ref="Q16:T16"/>
    <mergeCell ref="A15:D15"/>
    <mergeCell ref="E15:H15"/>
    <mergeCell ref="I15:L15"/>
    <mergeCell ref="A21:D21"/>
    <mergeCell ref="E21:H21"/>
    <mergeCell ref="I21:L21"/>
    <mergeCell ref="A20:D20"/>
    <mergeCell ref="E20:H20"/>
    <mergeCell ref="I20:L20"/>
    <mergeCell ref="A17:D17"/>
    <mergeCell ref="E17:H17"/>
    <mergeCell ref="I17:L17"/>
    <mergeCell ref="M20:P20"/>
    <mergeCell ref="Q20:T20"/>
    <mergeCell ref="A23:D23"/>
    <mergeCell ref="E23:H23"/>
    <mergeCell ref="I23:L23"/>
    <mergeCell ref="A22:D22"/>
    <mergeCell ref="E22:H22"/>
    <mergeCell ref="I22:L22"/>
    <mergeCell ref="G1:K1"/>
    <mergeCell ref="A26:D26"/>
    <mergeCell ref="E26:H26"/>
    <mergeCell ref="I26:L26"/>
    <mergeCell ref="A25:D25"/>
    <mergeCell ref="E25:H25"/>
    <mergeCell ref="I25:L25"/>
    <mergeCell ref="A24:D24"/>
    <mergeCell ref="E24:H24"/>
    <mergeCell ref="I24:L24"/>
    <mergeCell ref="I34:L34"/>
    <mergeCell ref="M34:P34"/>
    <mergeCell ref="I30:L30"/>
    <mergeCell ref="M30:P30"/>
    <mergeCell ref="Q30:T30"/>
    <mergeCell ref="I31:L31"/>
    <mergeCell ref="M31:P31"/>
    <mergeCell ref="Q31:T31"/>
    <mergeCell ref="Q34:T34"/>
    <mergeCell ref="I35:L35"/>
    <mergeCell ref="A34:D34"/>
    <mergeCell ref="I32:L32"/>
    <mergeCell ref="M32:P32"/>
    <mergeCell ref="Q32:T32"/>
    <mergeCell ref="M35:P35"/>
    <mergeCell ref="Q35:T35"/>
    <mergeCell ref="I33:L33"/>
    <mergeCell ref="M33:P33"/>
    <mergeCell ref="Q33:T33"/>
    <mergeCell ref="E42:H42"/>
    <mergeCell ref="A39:D39"/>
    <mergeCell ref="E39:H39"/>
    <mergeCell ref="A40:D40"/>
    <mergeCell ref="E40:H40"/>
    <mergeCell ref="A38:D38"/>
    <mergeCell ref="E38:H38"/>
    <mergeCell ref="A2:D10"/>
    <mergeCell ref="M43:T46"/>
    <mergeCell ref="M38:T42"/>
    <mergeCell ref="A43:D43"/>
    <mergeCell ref="E43:H43"/>
    <mergeCell ref="A44:D44"/>
    <mergeCell ref="E44:H44"/>
    <mergeCell ref="A41:D41"/>
    <mergeCell ref="E41:H41"/>
    <mergeCell ref="A42:D42"/>
  </mergeCells>
  <phoneticPr fontId="3" type="noConversion"/>
  <pageMargins left="0.39370078740157483" right="0.19685039370078741" top="0.19685039370078741" bottom="3.937007874015748E-2" header="0.51181102362204722" footer="0.51181102362204722"/>
  <pageSetup paperSize="9"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opLeftCell="C1" zoomScaleNormal="100" workbookViewId="0">
      <selection activeCell="O16" sqref="O16"/>
    </sheetView>
  </sheetViews>
  <sheetFormatPr defaultRowHeight="20.25"/>
  <cols>
    <col min="1" max="1" width="5.625" style="34" customWidth="1"/>
    <col min="2" max="2" width="0" style="30" hidden="1" customWidth="1"/>
    <col min="3" max="3" width="12.625" style="30" customWidth="1"/>
    <col min="4" max="4" width="4.625" style="149" customWidth="1"/>
    <col min="5" max="5" width="4.625" style="30" customWidth="1"/>
    <col min="6" max="6" width="12.625" style="30" customWidth="1"/>
    <col min="7" max="7" width="4.625" style="149" customWidth="1"/>
    <col min="8" max="8" width="4.625" style="30" customWidth="1"/>
    <col min="9" max="9" width="12.625" style="30" customWidth="1"/>
    <col min="10" max="10" width="4.625" style="149" customWidth="1"/>
    <col min="11" max="11" width="4.625" style="30" customWidth="1"/>
    <col min="12" max="12" width="12.625" style="30" customWidth="1"/>
    <col min="13" max="13" width="4.625" style="149" customWidth="1"/>
    <col min="14" max="14" width="4.625" style="30" customWidth="1"/>
    <col min="15" max="15" width="12.625" style="30" customWidth="1"/>
    <col min="16" max="16" width="4.625" style="149" customWidth="1"/>
    <col min="17" max="17" width="4.625" style="30" customWidth="1"/>
    <col min="18" max="18" width="12.625" style="30" customWidth="1"/>
    <col min="19" max="19" width="4.625" style="149" customWidth="1"/>
    <col min="20" max="20" width="4.625" style="30" customWidth="1"/>
    <col min="21" max="21" width="5.625" style="30" customWidth="1"/>
    <col min="22" max="22" width="12.625" style="153" customWidth="1"/>
    <col min="23" max="23" width="12.625" style="154" customWidth="1"/>
    <col min="24" max="24" width="5.625" style="155" customWidth="1"/>
    <col min="25" max="25" width="6.625" style="30" customWidth="1"/>
    <col min="26" max="26" width="6" style="30" hidden="1" customWidth="1"/>
    <col min="27" max="27" width="5.5" style="34" hidden="1" customWidth="1"/>
    <col min="28" max="28" width="7.75" style="30" hidden="1" customWidth="1"/>
    <col min="29" max="29" width="8" style="30" hidden="1" customWidth="1"/>
    <col min="30" max="30" width="7.875" style="30" hidden="1" customWidth="1"/>
    <col min="31" max="31" width="7.5" style="30" hidden="1" customWidth="1"/>
    <col min="32" max="16384" width="9" style="30"/>
  </cols>
  <sheetData>
    <row r="1" spans="1:37" s="25" customFormat="1" ht="20.100000000000001" customHeight="1">
      <c r="A1" s="22" t="s">
        <v>132</v>
      </c>
      <c r="B1" s="23"/>
      <c r="C1" s="23"/>
      <c r="D1" s="23"/>
      <c r="E1" s="23"/>
      <c r="F1" s="23"/>
      <c r="G1" s="314" t="s">
        <v>267</v>
      </c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24"/>
      <c r="AA1" s="26"/>
    </row>
    <row r="2" spans="1:37" ht="17.100000000000001" customHeight="1" thickBot="1">
      <c r="A2" s="27" t="s">
        <v>134</v>
      </c>
      <c r="B2" s="3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S2" s="29"/>
      <c r="T2" s="29"/>
      <c r="U2" s="29"/>
      <c r="V2" s="31"/>
      <c r="W2" s="32"/>
      <c r="X2" s="33"/>
      <c r="Y2" s="31"/>
    </row>
    <row r="3" spans="1:37" ht="17.100000000000001" customHeight="1">
      <c r="A3" s="35" t="s">
        <v>135</v>
      </c>
      <c r="B3" s="36" t="s">
        <v>136</v>
      </c>
      <c r="C3" s="37" t="s">
        <v>137</v>
      </c>
      <c r="D3" s="38" t="s">
        <v>138</v>
      </c>
      <c r="E3" s="38" t="s">
        <v>139</v>
      </c>
      <c r="F3" s="37" t="s">
        <v>140</v>
      </c>
      <c r="G3" s="38" t="s">
        <v>138</v>
      </c>
      <c r="H3" s="38" t="s">
        <v>139</v>
      </c>
      <c r="I3" s="37" t="s">
        <v>141</v>
      </c>
      <c r="J3" s="38" t="s">
        <v>138</v>
      </c>
      <c r="K3" s="38" t="s">
        <v>139</v>
      </c>
      <c r="L3" s="37" t="s">
        <v>141</v>
      </c>
      <c r="M3" s="38" t="s">
        <v>138</v>
      </c>
      <c r="N3" s="38" t="s">
        <v>139</v>
      </c>
      <c r="O3" s="37" t="s">
        <v>141</v>
      </c>
      <c r="P3" s="38" t="s">
        <v>138</v>
      </c>
      <c r="Q3" s="38" t="s">
        <v>139</v>
      </c>
      <c r="R3" s="39" t="s">
        <v>142</v>
      </c>
      <c r="S3" s="38" t="s">
        <v>138</v>
      </c>
      <c r="T3" s="38" t="s">
        <v>139</v>
      </c>
      <c r="U3" s="40" t="s">
        <v>342</v>
      </c>
      <c r="V3" s="41" t="s">
        <v>143</v>
      </c>
      <c r="W3" s="42" t="s">
        <v>144</v>
      </c>
      <c r="X3" s="43" t="s">
        <v>145</v>
      </c>
      <c r="Y3" s="34"/>
      <c r="Z3" s="34"/>
      <c r="AG3" s="34"/>
    </row>
    <row r="4" spans="1:37" ht="17.100000000000001" customHeight="1">
      <c r="A4" s="44">
        <v>3</v>
      </c>
      <c r="B4" s="309"/>
      <c r="C4" s="173" t="str">
        <f>彰化菜單玉美!A23</f>
        <v>白飯</v>
      </c>
      <c r="D4" s="98" t="s">
        <v>170</v>
      </c>
      <c r="E4" s="174"/>
      <c r="F4" s="173" t="str">
        <f>彰化菜單玉美!A24</f>
        <v>沙茶雞丁</v>
      </c>
      <c r="G4" s="101" t="s">
        <v>172</v>
      </c>
      <c r="H4" s="174"/>
      <c r="I4" s="173" t="str">
        <f>彰化菜單玉美!A25</f>
        <v>日式洋芋</v>
      </c>
      <c r="J4" s="101" t="s">
        <v>170</v>
      </c>
      <c r="K4" s="174"/>
      <c r="L4" s="173" t="str">
        <f>彰化菜單玉美!A26</f>
        <v>三丁滑蛋</v>
      </c>
      <c r="M4" s="101" t="s">
        <v>191</v>
      </c>
      <c r="N4" s="174"/>
      <c r="O4" s="173" t="str">
        <f>彰化菜單玉美!A27</f>
        <v>深色蔬菜</v>
      </c>
      <c r="P4" s="98" t="s">
        <v>173</v>
      </c>
      <c r="Q4" s="174"/>
      <c r="R4" s="173" t="str">
        <f>彰化菜單玉美!A28</f>
        <v>酸辣湯(豆.芡)</v>
      </c>
      <c r="S4" s="98" t="s">
        <v>172</v>
      </c>
      <c r="T4" s="175"/>
      <c r="U4" s="310"/>
      <c r="V4" s="49" t="s">
        <v>146</v>
      </c>
      <c r="W4" s="50" t="s">
        <v>147</v>
      </c>
      <c r="X4" s="233">
        <v>6.6</v>
      </c>
      <c r="AB4" s="30" t="s">
        <v>148</v>
      </c>
      <c r="AC4" s="30" t="s">
        <v>149</v>
      </c>
      <c r="AD4" s="30" t="s">
        <v>150</v>
      </c>
      <c r="AE4" s="30" t="s">
        <v>151</v>
      </c>
      <c r="AG4" s="34"/>
    </row>
    <row r="5" spans="1:37" ht="17.100000000000001" customHeight="1">
      <c r="A5" s="52" t="s">
        <v>152</v>
      </c>
      <c r="B5" s="303"/>
      <c r="C5" s="214" t="s">
        <v>310</v>
      </c>
      <c r="D5" s="215"/>
      <c r="E5" s="231">
        <v>120</v>
      </c>
      <c r="F5" s="214" t="s">
        <v>268</v>
      </c>
      <c r="G5" s="215"/>
      <c r="H5" s="215">
        <v>60</v>
      </c>
      <c r="I5" s="216" t="s">
        <v>178</v>
      </c>
      <c r="J5" s="213"/>
      <c r="K5" s="217">
        <v>30</v>
      </c>
      <c r="L5" s="224" t="s">
        <v>293</v>
      </c>
      <c r="M5" s="217"/>
      <c r="N5" s="217">
        <v>40</v>
      </c>
      <c r="O5" s="218" t="s">
        <v>336</v>
      </c>
      <c r="P5" s="219"/>
      <c r="Q5" s="230">
        <v>100</v>
      </c>
      <c r="R5" s="216" t="s">
        <v>261</v>
      </c>
      <c r="S5" s="224" t="s">
        <v>337</v>
      </c>
      <c r="T5" s="217">
        <v>15</v>
      </c>
      <c r="U5" s="305"/>
      <c r="V5" s="64">
        <f>X4*15+X6*5</f>
        <v>109.5</v>
      </c>
      <c r="W5" s="65" t="s">
        <v>153</v>
      </c>
      <c r="X5" s="234">
        <v>2</v>
      </c>
      <c r="Y5" s="31"/>
      <c r="Z5" s="34" t="s">
        <v>154</v>
      </c>
      <c r="AA5" s="34">
        <v>5.7</v>
      </c>
      <c r="AB5" s="34">
        <f>AA5*2</f>
        <v>11.4</v>
      </c>
      <c r="AC5" s="34"/>
      <c r="AD5" s="34">
        <f>AA5*15</f>
        <v>85.5</v>
      </c>
      <c r="AE5" s="34">
        <f>AB5*4+AD5*4</f>
        <v>387.6</v>
      </c>
      <c r="AF5" s="34"/>
      <c r="AG5" s="34"/>
      <c r="AH5" s="34"/>
      <c r="AI5" s="34"/>
      <c r="AJ5" s="34"/>
      <c r="AK5" s="34"/>
    </row>
    <row r="6" spans="1:37" ht="17.100000000000001" customHeight="1">
      <c r="A6" s="52">
        <v>15</v>
      </c>
      <c r="B6" s="303"/>
      <c r="C6" s="220"/>
      <c r="D6" s="221"/>
      <c r="E6" s="232"/>
      <c r="F6" s="220" t="s">
        <v>190</v>
      </c>
      <c r="G6" s="221"/>
      <c r="H6" s="221">
        <v>25</v>
      </c>
      <c r="I6" s="223" t="s">
        <v>183</v>
      </c>
      <c r="J6" s="213"/>
      <c r="K6" s="223">
        <v>20</v>
      </c>
      <c r="L6" s="222" t="s">
        <v>230</v>
      </c>
      <c r="M6" s="223"/>
      <c r="N6" s="223">
        <v>20</v>
      </c>
      <c r="O6" s="225"/>
      <c r="P6" s="225"/>
      <c r="Q6" s="225"/>
      <c r="R6" s="222" t="s">
        <v>183</v>
      </c>
      <c r="S6" s="223"/>
      <c r="T6" s="223">
        <v>10</v>
      </c>
      <c r="U6" s="305"/>
      <c r="V6" s="77" t="s">
        <v>155</v>
      </c>
      <c r="W6" s="78" t="s">
        <v>156</v>
      </c>
      <c r="X6" s="234">
        <v>2.1</v>
      </c>
      <c r="Z6" s="79" t="s">
        <v>157</v>
      </c>
      <c r="AA6" s="34">
        <v>2</v>
      </c>
      <c r="AB6" s="80">
        <f>AA6*7</f>
        <v>14</v>
      </c>
      <c r="AC6" s="34">
        <f>AA6*5</f>
        <v>10</v>
      </c>
      <c r="AD6" s="34" t="s">
        <v>158</v>
      </c>
      <c r="AE6" s="81">
        <f>AB6*4+AC6*9</f>
        <v>146</v>
      </c>
      <c r="AF6" s="79"/>
      <c r="AG6" s="34"/>
      <c r="AH6" s="80"/>
      <c r="AI6" s="34"/>
      <c r="AJ6" s="34"/>
      <c r="AK6" s="81"/>
    </row>
    <row r="7" spans="1:37" ht="17.100000000000001" customHeight="1">
      <c r="A7" s="52" t="s">
        <v>159</v>
      </c>
      <c r="B7" s="303"/>
      <c r="C7" s="225"/>
      <c r="D7" s="225"/>
      <c r="E7" s="225"/>
      <c r="F7" s="220" t="s">
        <v>338</v>
      </c>
      <c r="G7" s="221"/>
      <c r="H7" s="221">
        <v>5</v>
      </c>
      <c r="I7" s="220" t="s">
        <v>190</v>
      </c>
      <c r="J7" s="213"/>
      <c r="K7" s="221">
        <v>20</v>
      </c>
      <c r="L7" s="222" t="s">
        <v>183</v>
      </c>
      <c r="M7" s="223"/>
      <c r="N7" s="223">
        <v>15</v>
      </c>
      <c r="O7" s="225"/>
      <c r="P7" s="226"/>
      <c r="Q7" s="225"/>
      <c r="R7" s="228" t="s">
        <v>339</v>
      </c>
      <c r="S7" s="228" t="s">
        <v>340</v>
      </c>
      <c r="T7" s="223">
        <v>5</v>
      </c>
      <c r="U7" s="305"/>
      <c r="V7" s="64">
        <f>X5*5+X7*5</f>
        <v>22.5</v>
      </c>
      <c r="W7" s="78" t="s">
        <v>160</v>
      </c>
      <c r="X7" s="234">
        <v>2.5</v>
      </c>
      <c r="Y7" s="31"/>
      <c r="Z7" s="30" t="s">
        <v>161</v>
      </c>
      <c r="AA7" s="34">
        <v>2.4</v>
      </c>
      <c r="AB7" s="34">
        <f>AA7*1</f>
        <v>2.4</v>
      </c>
      <c r="AC7" s="34" t="s">
        <v>158</v>
      </c>
      <c r="AD7" s="34">
        <f>AA7*5</f>
        <v>12</v>
      </c>
      <c r="AE7" s="34">
        <f>AB7*4+AD7*4</f>
        <v>57.6</v>
      </c>
      <c r="AG7" s="34"/>
      <c r="AH7" s="34"/>
      <c r="AI7" s="34"/>
      <c r="AJ7" s="34"/>
      <c r="AK7" s="34"/>
    </row>
    <row r="8" spans="1:37" ht="17.100000000000001" customHeight="1">
      <c r="A8" s="308" t="s">
        <v>162</v>
      </c>
      <c r="B8" s="303"/>
      <c r="C8" s="225"/>
      <c r="D8" s="225"/>
      <c r="E8" s="225"/>
      <c r="F8" s="221"/>
      <c r="G8" s="221"/>
      <c r="H8" s="227"/>
      <c r="I8" s="220"/>
      <c r="J8" s="213"/>
      <c r="K8" s="221"/>
      <c r="L8" s="223" t="s">
        <v>210</v>
      </c>
      <c r="M8" s="223"/>
      <c r="N8" s="223">
        <v>1</v>
      </c>
      <c r="O8" s="225"/>
      <c r="P8" s="226"/>
      <c r="Q8" s="225"/>
      <c r="R8" s="228" t="s">
        <v>293</v>
      </c>
      <c r="S8" s="223"/>
      <c r="T8" s="223">
        <v>3</v>
      </c>
      <c r="U8" s="305"/>
      <c r="V8" s="77" t="s">
        <v>163</v>
      </c>
      <c r="W8" s="78" t="s">
        <v>164</v>
      </c>
      <c r="X8" s="66"/>
      <c r="Z8" s="30" t="s">
        <v>165</v>
      </c>
      <c r="AA8" s="34">
        <v>2.5</v>
      </c>
      <c r="AB8" s="34"/>
      <c r="AC8" s="34">
        <f>AA8*5</f>
        <v>12.5</v>
      </c>
      <c r="AD8" s="34" t="s">
        <v>158</v>
      </c>
      <c r="AE8" s="34">
        <f>AC8*9</f>
        <v>112.5</v>
      </c>
      <c r="AG8" s="34"/>
      <c r="AH8" s="34"/>
      <c r="AI8" s="34"/>
      <c r="AJ8" s="34"/>
      <c r="AK8" s="34"/>
    </row>
    <row r="9" spans="1:37" ht="17.100000000000001" customHeight="1">
      <c r="A9" s="308"/>
      <c r="B9" s="303"/>
      <c r="C9" s="225"/>
      <c r="D9" s="225"/>
      <c r="E9" s="225"/>
      <c r="F9" s="232"/>
      <c r="G9" s="232"/>
      <c r="H9" s="227"/>
      <c r="I9" s="232"/>
      <c r="J9" s="213"/>
      <c r="K9" s="232"/>
      <c r="L9" s="232"/>
      <c r="M9" s="232"/>
      <c r="N9" s="232"/>
      <c r="O9" s="225"/>
      <c r="P9" s="226"/>
      <c r="Q9" s="225"/>
      <c r="R9" s="229" t="s">
        <v>189</v>
      </c>
      <c r="S9" s="223"/>
      <c r="T9" s="223">
        <v>5</v>
      </c>
      <c r="U9" s="305"/>
      <c r="V9" s="64">
        <f>X4*2+X5*7+X6*1</f>
        <v>29.3</v>
      </c>
      <c r="W9" s="85" t="s">
        <v>166</v>
      </c>
      <c r="X9" s="86"/>
      <c r="Y9" s="31"/>
      <c r="Z9" s="30" t="s">
        <v>167</v>
      </c>
      <c r="AD9" s="30">
        <f>AA9*15</f>
        <v>0</v>
      </c>
      <c r="AG9" s="34"/>
    </row>
    <row r="10" spans="1:37" ht="17.100000000000001" customHeight="1">
      <c r="A10" s="87" t="s">
        <v>168</v>
      </c>
      <c r="B10" s="88"/>
      <c r="C10" s="225"/>
      <c r="D10" s="226"/>
      <c r="E10" s="225"/>
      <c r="F10" s="225"/>
      <c r="G10" s="226"/>
      <c r="H10" s="225"/>
      <c r="I10" s="225"/>
      <c r="J10" s="226"/>
      <c r="K10" s="225"/>
      <c r="L10" s="225"/>
      <c r="M10" s="226"/>
      <c r="N10" s="225"/>
      <c r="O10" s="225"/>
      <c r="P10" s="226"/>
      <c r="Q10" s="225"/>
      <c r="R10" s="232"/>
      <c r="S10" s="232"/>
      <c r="T10" s="232"/>
      <c r="U10" s="305"/>
      <c r="V10" s="77" t="s">
        <v>169</v>
      </c>
      <c r="W10" s="89"/>
      <c r="X10" s="66"/>
      <c r="AB10" s="30">
        <f>SUM(AB5:AB9)</f>
        <v>27.799999999999997</v>
      </c>
      <c r="AC10" s="30">
        <f>SUM(AC5:AC9)</f>
        <v>22.5</v>
      </c>
      <c r="AD10" s="30">
        <f>SUM(AD5:AD9)</f>
        <v>97.5</v>
      </c>
      <c r="AE10" s="30">
        <f>AB10*4+AC10*9+AD10*4</f>
        <v>703.7</v>
      </c>
      <c r="AG10" s="34"/>
    </row>
    <row r="11" spans="1:37" ht="17.100000000000001" customHeight="1">
      <c r="A11" s="107"/>
      <c r="B11" s="108"/>
      <c r="C11" s="134"/>
      <c r="D11" s="134"/>
      <c r="E11" s="135"/>
      <c r="F11" s="135"/>
      <c r="G11" s="134"/>
      <c r="H11" s="135"/>
      <c r="I11" s="135"/>
      <c r="J11" s="134"/>
      <c r="K11" s="135"/>
      <c r="L11" s="135"/>
      <c r="M11" s="134"/>
      <c r="N11" s="135"/>
      <c r="O11" s="135"/>
      <c r="P11" s="134"/>
      <c r="Q11" s="135"/>
      <c r="R11" s="135"/>
      <c r="S11" s="134"/>
      <c r="T11" s="135"/>
      <c r="U11" s="306"/>
      <c r="V11" s="94">
        <f>V5*4+V7*9+V9*4</f>
        <v>757.7</v>
      </c>
      <c r="W11" s="95"/>
      <c r="X11" s="96"/>
      <c r="Y11" s="31"/>
      <c r="AB11" s="97">
        <f>AB10*4/AE10</f>
        <v>0.15802188432570696</v>
      </c>
      <c r="AC11" s="97">
        <f>AC10*9/AE10</f>
        <v>0.28776467244564441</v>
      </c>
      <c r="AD11" s="97">
        <f>AD10*4/AE10</f>
        <v>0.55421344322864852</v>
      </c>
    </row>
    <row r="12" spans="1:37" ht="17.100000000000001" customHeight="1">
      <c r="A12" s="44">
        <v>3</v>
      </c>
      <c r="B12" s="309"/>
      <c r="C12" s="99" t="str">
        <f>彰化菜單玉美!E23</f>
        <v>燕麥飯</v>
      </c>
      <c r="D12" s="99" t="s">
        <v>170</v>
      </c>
      <c r="E12" s="99"/>
      <c r="F12" s="99" t="str">
        <f>彰化菜單玉美!E24</f>
        <v>蒜泥白肉</v>
      </c>
      <c r="G12" s="130" t="s">
        <v>173</v>
      </c>
      <c r="H12" s="99"/>
      <c r="I12" s="99" t="str">
        <f>彰化菜單玉美!E25</f>
        <v>焗汁雙花</v>
      </c>
      <c r="J12" s="130" t="s">
        <v>172</v>
      </c>
      <c r="K12" s="99"/>
      <c r="L12" s="99" t="str">
        <f>彰化菜單玉美!E26</f>
        <v>烤翅腿</v>
      </c>
      <c r="M12" s="130" t="s">
        <v>202</v>
      </c>
      <c r="N12" s="99"/>
      <c r="O12" s="99" t="str">
        <f>彰化菜單玉美!E27</f>
        <v>深色蔬菜</v>
      </c>
      <c r="P12" s="99" t="s">
        <v>173</v>
      </c>
      <c r="Q12" s="99"/>
      <c r="R12" s="99" t="str">
        <f>彰化菜單玉美!E28</f>
        <v>日式味噌湯</v>
      </c>
      <c r="S12" s="99" t="s">
        <v>172</v>
      </c>
      <c r="T12" s="99"/>
      <c r="U12" s="310" t="str">
        <f>彰化菜單玉美!E29</f>
        <v>QQ地瓜球</v>
      </c>
      <c r="V12" s="49" t="s">
        <v>146</v>
      </c>
      <c r="W12" s="50" t="s">
        <v>147</v>
      </c>
      <c r="X12" s="51">
        <v>6.6</v>
      </c>
      <c r="AB12" s="30" t="s">
        <v>148</v>
      </c>
      <c r="AC12" s="30" t="s">
        <v>149</v>
      </c>
      <c r="AD12" s="30" t="s">
        <v>150</v>
      </c>
      <c r="AE12" s="30" t="s">
        <v>151</v>
      </c>
    </row>
    <row r="13" spans="1:37" ht="17.100000000000001" customHeight="1">
      <c r="A13" s="52" t="s">
        <v>152</v>
      </c>
      <c r="B13" s="303"/>
      <c r="C13" s="53" t="s">
        <v>174</v>
      </c>
      <c r="D13" s="54"/>
      <c r="E13" s="176">
        <v>80</v>
      </c>
      <c r="F13" s="60" t="s">
        <v>212</v>
      </c>
      <c r="G13" s="60"/>
      <c r="H13" s="60">
        <v>45</v>
      </c>
      <c r="I13" s="59" t="s">
        <v>213</v>
      </c>
      <c r="J13" s="60"/>
      <c r="K13" s="60">
        <v>40</v>
      </c>
      <c r="L13" s="60" t="s">
        <v>270</v>
      </c>
      <c r="M13" s="59"/>
      <c r="N13" s="59">
        <v>30</v>
      </c>
      <c r="O13" s="62" t="s">
        <v>179</v>
      </c>
      <c r="P13" s="63"/>
      <c r="Q13" s="159">
        <v>100</v>
      </c>
      <c r="R13" s="73" t="s">
        <v>190</v>
      </c>
      <c r="S13" s="73"/>
      <c r="T13" s="73">
        <v>15</v>
      </c>
      <c r="U13" s="305"/>
      <c r="V13" s="64">
        <f t="shared" ref="V13" si="0">X12*15+X14*5</f>
        <v>109</v>
      </c>
      <c r="W13" s="65" t="s">
        <v>153</v>
      </c>
      <c r="X13" s="66">
        <v>2</v>
      </c>
      <c r="Y13" s="31"/>
      <c r="Z13" s="34" t="s">
        <v>154</v>
      </c>
      <c r="AA13" s="34">
        <v>6</v>
      </c>
      <c r="AB13" s="34">
        <f>AA13*2</f>
        <v>12</v>
      </c>
      <c r="AC13" s="34"/>
      <c r="AD13" s="34">
        <f>AA13*15</f>
        <v>90</v>
      </c>
      <c r="AE13" s="34">
        <f>AB13*4+AD13*4</f>
        <v>408</v>
      </c>
    </row>
    <row r="14" spans="1:37" ht="17.100000000000001" customHeight="1">
      <c r="A14" s="52">
        <v>16</v>
      </c>
      <c r="B14" s="303"/>
      <c r="C14" s="178" t="s">
        <v>229</v>
      </c>
      <c r="D14" s="71"/>
      <c r="E14" s="177">
        <v>40</v>
      </c>
      <c r="F14" s="74" t="s">
        <v>239</v>
      </c>
      <c r="G14" s="74"/>
      <c r="H14" s="74">
        <v>15</v>
      </c>
      <c r="I14" s="73" t="s">
        <v>216</v>
      </c>
      <c r="J14" s="74"/>
      <c r="K14" s="74">
        <v>20</v>
      </c>
      <c r="L14" s="74" t="s">
        <v>224</v>
      </c>
      <c r="M14" s="74"/>
      <c r="N14" s="74">
        <v>0.1</v>
      </c>
      <c r="O14" s="76"/>
      <c r="P14" s="76"/>
      <c r="Q14" s="76"/>
      <c r="R14" s="73" t="s">
        <v>271</v>
      </c>
      <c r="S14" s="74"/>
      <c r="T14" s="74">
        <v>5</v>
      </c>
      <c r="U14" s="305"/>
      <c r="V14" s="77" t="s">
        <v>155</v>
      </c>
      <c r="W14" s="78" t="s">
        <v>156</v>
      </c>
      <c r="X14" s="66">
        <v>2</v>
      </c>
      <c r="Z14" s="79" t="s">
        <v>157</v>
      </c>
      <c r="AA14" s="34">
        <v>2</v>
      </c>
      <c r="AB14" s="80">
        <f>AA14*7</f>
        <v>14</v>
      </c>
      <c r="AC14" s="34">
        <f>AA14*5</f>
        <v>10</v>
      </c>
      <c r="AD14" s="34" t="s">
        <v>158</v>
      </c>
      <c r="AE14" s="81">
        <f>AB14*4+AC14*9</f>
        <v>146</v>
      </c>
    </row>
    <row r="15" spans="1:37" ht="17.100000000000001" customHeight="1">
      <c r="A15" s="52" t="s">
        <v>159</v>
      </c>
      <c r="B15" s="303"/>
      <c r="C15" s="82"/>
      <c r="D15" s="82"/>
      <c r="E15" s="76"/>
      <c r="F15" s="73"/>
      <c r="G15" s="74"/>
      <c r="H15" s="179"/>
      <c r="I15" s="74" t="s">
        <v>183</v>
      </c>
      <c r="J15" s="74"/>
      <c r="K15" s="74">
        <v>5</v>
      </c>
      <c r="L15" s="74"/>
      <c r="M15" s="74"/>
      <c r="N15" s="177"/>
      <c r="O15" s="76"/>
      <c r="P15" s="82"/>
      <c r="Q15" s="76"/>
      <c r="R15" s="74" t="s">
        <v>272</v>
      </c>
      <c r="S15" s="74"/>
      <c r="T15" s="74">
        <v>1</v>
      </c>
      <c r="U15" s="305"/>
      <c r="V15" s="64">
        <f t="shared" ref="V15" si="1">X13*5+X15*5</f>
        <v>22.5</v>
      </c>
      <c r="W15" s="78" t="s">
        <v>160</v>
      </c>
      <c r="X15" s="66">
        <v>2.5</v>
      </c>
      <c r="Y15" s="31"/>
      <c r="Z15" s="30" t="s">
        <v>161</v>
      </c>
      <c r="AA15" s="34">
        <v>1.8</v>
      </c>
      <c r="AB15" s="34">
        <f>AA15*1</f>
        <v>1.8</v>
      </c>
      <c r="AC15" s="34" t="s">
        <v>158</v>
      </c>
      <c r="AD15" s="34">
        <f>AA15*5</f>
        <v>9</v>
      </c>
      <c r="AE15" s="34">
        <f>AB15*4+AD15*4</f>
        <v>43.2</v>
      </c>
    </row>
    <row r="16" spans="1:37" ht="17.100000000000001" customHeight="1">
      <c r="A16" s="308" t="s">
        <v>188</v>
      </c>
      <c r="B16" s="303"/>
      <c r="C16" s="82"/>
      <c r="D16" s="82"/>
      <c r="E16" s="76"/>
      <c r="F16" s="180"/>
      <c r="G16" s="70"/>
      <c r="H16" s="179"/>
      <c r="I16" s="142" t="s">
        <v>225</v>
      </c>
      <c r="J16" s="74"/>
      <c r="K16" s="74">
        <v>5</v>
      </c>
      <c r="L16" s="74"/>
      <c r="M16" s="74"/>
      <c r="N16" s="177"/>
      <c r="O16" s="76"/>
      <c r="P16" s="82"/>
      <c r="Q16" s="76"/>
      <c r="R16" s="74"/>
      <c r="S16" s="74"/>
      <c r="T16" s="74"/>
      <c r="U16" s="305"/>
      <c r="V16" s="77" t="s">
        <v>163</v>
      </c>
      <c r="W16" s="78" t="s">
        <v>164</v>
      </c>
      <c r="X16" s="66"/>
      <c r="Z16" s="30" t="s">
        <v>165</v>
      </c>
      <c r="AA16" s="34">
        <v>2.5</v>
      </c>
      <c r="AB16" s="34"/>
      <c r="AC16" s="34">
        <f>AA16*5</f>
        <v>12.5</v>
      </c>
      <c r="AD16" s="34" t="s">
        <v>158</v>
      </c>
      <c r="AE16" s="34">
        <f>AC16*9</f>
        <v>112.5</v>
      </c>
    </row>
    <row r="17" spans="1:37" ht="17.100000000000001" customHeight="1">
      <c r="A17" s="308"/>
      <c r="B17" s="303"/>
      <c r="C17" s="82"/>
      <c r="D17" s="82"/>
      <c r="E17" s="76"/>
      <c r="F17" s="76"/>
      <c r="G17" s="82"/>
      <c r="H17" s="76"/>
      <c r="I17" s="74"/>
      <c r="J17" s="74"/>
      <c r="K17" s="74"/>
      <c r="L17" s="71"/>
      <c r="M17" s="71"/>
      <c r="N17" s="180"/>
      <c r="O17" s="76"/>
      <c r="P17" s="82"/>
      <c r="Q17" s="76"/>
      <c r="R17" s="70"/>
      <c r="S17" s="71"/>
      <c r="T17" s="177"/>
      <c r="U17" s="305"/>
      <c r="V17" s="64">
        <f t="shared" ref="V17" si="2">X12*2+X13*7+X14*1</f>
        <v>29.2</v>
      </c>
      <c r="W17" s="85" t="s">
        <v>166</v>
      </c>
      <c r="X17" s="86"/>
      <c r="Y17" s="31"/>
      <c r="Z17" s="30" t="s">
        <v>167</v>
      </c>
      <c r="AD17" s="30">
        <f>AA17*15</f>
        <v>0</v>
      </c>
    </row>
    <row r="18" spans="1:37" ht="17.100000000000001" customHeight="1">
      <c r="A18" s="87" t="s">
        <v>168</v>
      </c>
      <c r="B18" s="88"/>
      <c r="C18" s="82"/>
      <c r="D18" s="82"/>
      <c r="E18" s="76"/>
      <c r="F18" s="76"/>
      <c r="G18" s="82"/>
      <c r="H18" s="76"/>
      <c r="I18" s="73"/>
      <c r="J18" s="74"/>
      <c r="K18" s="72"/>
      <c r="L18" s="71"/>
      <c r="M18" s="71"/>
      <c r="N18" s="180"/>
      <c r="O18" s="76"/>
      <c r="P18" s="82"/>
      <c r="Q18" s="76"/>
      <c r="R18" s="76"/>
      <c r="S18" s="181"/>
      <c r="T18" s="76"/>
      <c r="U18" s="305"/>
      <c r="V18" s="77" t="s">
        <v>169</v>
      </c>
      <c r="W18" s="89"/>
      <c r="X18" s="66"/>
      <c r="AB18" s="30">
        <f>SUM(AB13:AB17)</f>
        <v>27.8</v>
      </c>
      <c r="AC18" s="30">
        <f>SUM(AC13:AC17)</f>
        <v>22.5</v>
      </c>
      <c r="AD18" s="30">
        <f>SUM(AD13:AD17)</f>
        <v>99</v>
      </c>
      <c r="AE18" s="30">
        <f>AB18*4+AC18*9+AD18*4</f>
        <v>709.7</v>
      </c>
    </row>
    <row r="19" spans="1:37" ht="17.100000000000001" customHeight="1">
      <c r="A19" s="107"/>
      <c r="B19" s="108"/>
      <c r="C19" s="134"/>
      <c r="D19" s="134"/>
      <c r="E19" s="135"/>
      <c r="F19" s="135"/>
      <c r="G19" s="134"/>
      <c r="H19" s="135"/>
      <c r="I19" s="135"/>
      <c r="J19" s="134"/>
      <c r="K19" s="135"/>
      <c r="L19" s="135"/>
      <c r="M19" s="134"/>
      <c r="N19" s="135"/>
      <c r="O19" s="135"/>
      <c r="P19" s="134"/>
      <c r="Q19" s="135"/>
      <c r="R19" s="135"/>
      <c r="S19" s="182"/>
      <c r="T19" s="135"/>
      <c r="U19" s="306"/>
      <c r="V19" s="94">
        <f t="shared" ref="V19" si="3">V13*4+V15*9+V17*4</f>
        <v>755.3</v>
      </c>
      <c r="W19" s="109"/>
      <c r="X19" s="86"/>
      <c r="Y19" s="31"/>
      <c r="AB19" s="97">
        <f>AB18*4/AE18</f>
        <v>0.15668592362970268</v>
      </c>
      <c r="AC19" s="97">
        <f>AC18*9/AE18</f>
        <v>0.28533183035085247</v>
      </c>
      <c r="AD19" s="97">
        <f>AD18*4/AE18</f>
        <v>0.55798224601944479</v>
      </c>
    </row>
    <row r="20" spans="1:37" ht="17.100000000000001" customHeight="1">
      <c r="A20" s="44">
        <v>3</v>
      </c>
      <c r="B20" s="309"/>
      <c r="C20" s="99" t="str">
        <f>彰化菜單玉美!I23</f>
        <v>白飯</v>
      </c>
      <c r="D20" s="99" t="s">
        <v>170</v>
      </c>
      <c r="E20" s="99"/>
      <c r="F20" s="99" t="str">
        <f>彰化菜單玉美!I24</f>
        <v>烤雞翅</v>
      </c>
      <c r="G20" s="130" t="s">
        <v>202</v>
      </c>
      <c r="H20" s="99"/>
      <c r="I20" s="99" t="str">
        <f>彰化菜單玉美!I25</f>
        <v>什錦鮮蔬</v>
      </c>
      <c r="J20" s="130" t="s">
        <v>172</v>
      </c>
      <c r="K20" s="99"/>
      <c r="L20" s="99" t="str">
        <f>彰化菜單玉美!I26</f>
        <v>海結滷蛋</v>
      </c>
      <c r="M20" s="183" t="s">
        <v>273</v>
      </c>
      <c r="N20" s="114"/>
      <c r="O20" s="99" t="str">
        <f>彰化菜單玉美!I27</f>
        <v>深色蔬菜</v>
      </c>
      <c r="P20" s="99" t="s">
        <v>173</v>
      </c>
      <c r="Q20" s="99"/>
      <c r="R20" s="99" t="str">
        <f>彰化菜單玉美!I28</f>
        <v>三絲湯</v>
      </c>
      <c r="S20" s="99" t="s">
        <v>172</v>
      </c>
      <c r="T20" s="99"/>
      <c r="U20" s="310"/>
      <c r="V20" s="49" t="s">
        <v>146</v>
      </c>
      <c r="W20" s="50" t="s">
        <v>147</v>
      </c>
      <c r="X20" s="51">
        <v>6</v>
      </c>
      <c r="AB20" s="30" t="s">
        <v>148</v>
      </c>
      <c r="AC20" s="30" t="s">
        <v>149</v>
      </c>
      <c r="AD20" s="30" t="s">
        <v>150</v>
      </c>
      <c r="AE20" s="30" t="s">
        <v>151</v>
      </c>
      <c r="AG20" s="34"/>
    </row>
    <row r="21" spans="1:37" ht="17.100000000000001" customHeight="1">
      <c r="A21" s="52" t="s">
        <v>152</v>
      </c>
      <c r="B21" s="303"/>
      <c r="C21" s="56" t="s">
        <v>174</v>
      </c>
      <c r="D21" s="176"/>
      <c r="E21" s="176">
        <v>120</v>
      </c>
      <c r="F21" s="60" t="s">
        <v>274</v>
      </c>
      <c r="G21" s="60"/>
      <c r="H21" s="60">
        <v>80</v>
      </c>
      <c r="I21" s="60" t="s">
        <v>177</v>
      </c>
      <c r="J21" s="60"/>
      <c r="K21" s="60">
        <v>40</v>
      </c>
      <c r="L21" s="59" t="s">
        <v>275</v>
      </c>
      <c r="M21" s="59"/>
      <c r="N21" s="59">
        <v>50</v>
      </c>
      <c r="O21" s="62" t="s">
        <v>179</v>
      </c>
      <c r="P21" s="63"/>
      <c r="Q21" s="159">
        <v>100</v>
      </c>
      <c r="R21" s="59" t="s">
        <v>276</v>
      </c>
      <c r="S21" s="60"/>
      <c r="T21" s="60">
        <v>30</v>
      </c>
      <c r="U21" s="315"/>
      <c r="V21" s="64">
        <f t="shared" ref="V21" si="4">X20*15+X22*5</f>
        <v>101.5</v>
      </c>
      <c r="W21" s="65" t="s">
        <v>153</v>
      </c>
      <c r="X21" s="66">
        <v>2</v>
      </c>
      <c r="Y21" s="31"/>
      <c r="Z21" s="34" t="s">
        <v>154</v>
      </c>
      <c r="AA21" s="34">
        <v>5.7</v>
      </c>
      <c r="AB21" s="34">
        <f>AA21*2</f>
        <v>11.4</v>
      </c>
      <c r="AC21" s="34"/>
      <c r="AD21" s="34">
        <f>AA21*15</f>
        <v>85.5</v>
      </c>
      <c r="AE21" s="34">
        <f>AB21*4+AD21*4</f>
        <v>387.6</v>
      </c>
      <c r="AF21" s="34"/>
      <c r="AG21" s="34"/>
      <c r="AH21" s="34"/>
      <c r="AI21" s="34"/>
      <c r="AJ21" s="34"/>
      <c r="AK21" s="34"/>
    </row>
    <row r="22" spans="1:37" ht="17.100000000000001" customHeight="1">
      <c r="A22" s="52">
        <v>17</v>
      </c>
      <c r="B22" s="303"/>
      <c r="C22" s="70"/>
      <c r="D22" s="177"/>
      <c r="E22" s="177"/>
      <c r="F22" s="70"/>
      <c r="G22" s="71"/>
      <c r="H22" s="177"/>
      <c r="I22" s="74" t="s">
        <v>190</v>
      </c>
      <c r="J22" s="74"/>
      <c r="K22" s="74">
        <v>10</v>
      </c>
      <c r="L22" s="74" t="s">
        <v>197</v>
      </c>
      <c r="M22" s="73"/>
      <c r="N22" s="73">
        <v>15</v>
      </c>
      <c r="O22" s="184"/>
      <c r="P22" s="184"/>
      <c r="Q22" s="184"/>
      <c r="R22" s="74" t="s">
        <v>277</v>
      </c>
      <c r="S22" s="74"/>
      <c r="T22" s="74">
        <v>10</v>
      </c>
      <c r="U22" s="315"/>
      <c r="V22" s="77" t="s">
        <v>155</v>
      </c>
      <c r="W22" s="78" t="s">
        <v>156</v>
      </c>
      <c r="X22" s="66">
        <v>2.2999999999999998</v>
      </c>
      <c r="Z22" s="79" t="s">
        <v>157</v>
      </c>
      <c r="AA22" s="34">
        <v>2</v>
      </c>
      <c r="AB22" s="80">
        <f>AA22*7</f>
        <v>14</v>
      </c>
      <c r="AC22" s="34">
        <f>AA22*5</f>
        <v>10</v>
      </c>
      <c r="AD22" s="34" t="s">
        <v>158</v>
      </c>
      <c r="AE22" s="81">
        <f>AB22*4+AC22*9</f>
        <v>146</v>
      </c>
      <c r="AF22" s="79"/>
      <c r="AG22" s="34"/>
      <c r="AH22" s="80"/>
      <c r="AI22" s="34"/>
      <c r="AJ22" s="34"/>
      <c r="AK22" s="81"/>
    </row>
    <row r="23" spans="1:37" ht="17.100000000000001" customHeight="1">
      <c r="A23" s="52" t="s">
        <v>159</v>
      </c>
      <c r="B23" s="303"/>
      <c r="C23" s="177"/>
      <c r="D23" s="177"/>
      <c r="E23" s="177"/>
      <c r="F23" s="71"/>
      <c r="G23" s="71"/>
      <c r="H23" s="177"/>
      <c r="I23" s="73" t="s">
        <v>278</v>
      </c>
      <c r="J23" s="74"/>
      <c r="K23" s="74">
        <v>10</v>
      </c>
      <c r="L23" s="74"/>
      <c r="M23" s="74"/>
      <c r="N23" s="177"/>
      <c r="O23" s="184"/>
      <c r="P23" s="124"/>
      <c r="Q23" s="184"/>
      <c r="R23" s="74" t="s">
        <v>189</v>
      </c>
      <c r="S23" s="74"/>
      <c r="T23" s="74">
        <v>2</v>
      </c>
      <c r="U23" s="315"/>
      <c r="V23" s="64">
        <f t="shared" ref="V23" si="5">X21*5+X23*5</f>
        <v>22.5</v>
      </c>
      <c r="W23" s="78" t="s">
        <v>160</v>
      </c>
      <c r="X23" s="66">
        <v>2.5</v>
      </c>
      <c r="Y23" s="31"/>
      <c r="Z23" s="30" t="s">
        <v>161</v>
      </c>
      <c r="AA23" s="34">
        <v>2</v>
      </c>
      <c r="AB23" s="34">
        <f>AA23*1</f>
        <v>2</v>
      </c>
      <c r="AC23" s="34" t="s">
        <v>158</v>
      </c>
      <c r="AD23" s="34">
        <f>AA23*5</f>
        <v>10</v>
      </c>
      <c r="AE23" s="34">
        <f>AB23*4+AD23*4</f>
        <v>48</v>
      </c>
      <c r="AG23" s="34"/>
      <c r="AH23" s="34"/>
      <c r="AI23" s="34"/>
      <c r="AJ23" s="34"/>
      <c r="AK23" s="34"/>
    </row>
    <row r="24" spans="1:37" ht="17.100000000000001" customHeight="1">
      <c r="A24" s="308" t="s">
        <v>199</v>
      </c>
      <c r="B24" s="303"/>
      <c r="C24" s="177"/>
      <c r="D24" s="177"/>
      <c r="E24" s="177"/>
      <c r="F24" s="70"/>
      <c r="G24" s="71"/>
      <c r="H24" s="185"/>
      <c r="I24" s="73" t="s">
        <v>217</v>
      </c>
      <c r="J24" s="74"/>
      <c r="K24" s="74">
        <v>5</v>
      </c>
      <c r="L24" s="74"/>
      <c r="M24" s="74"/>
      <c r="N24" s="177"/>
      <c r="O24" s="184"/>
      <c r="P24" s="124"/>
      <c r="Q24" s="184"/>
      <c r="R24" s="73"/>
      <c r="S24" s="74"/>
      <c r="T24" s="186"/>
      <c r="U24" s="315"/>
      <c r="V24" s="77" t="s">
        <v>163</v>
      </c>
      <c r="W24" s="78" t="s">
        <v>164</v>
      </c>
      <c r="X24" s="66"/>
      <c r="Z24" s="30" t="s">
        <v>165</v>
      </c>
      <c r="AA24" s="34">
        <v>2.5</v>
      </c>
      <c r="AB24" s="34"/>
      <c r="AC24" s="34">
        <f>AA24*5</f>
        <v>12.5</v>
      </c>
      <c r="AD24" s="34" t="s">
        <v>158</v>
      </c>
      <c r="AE24" s="34">
        <f>AC24*9</f>
        <v>112.5</v>
      </c>
      <c r="AG24" s="34"/>
      <c r="AH24" s="34"/>
      <c r="AI24" s="34"/>
      <c r="AJ24" s="34"/>
      <c r="AK24" s="34"/>
    </row>
    <row r="25" spans="1:37" ht="17.100000000000001" customHeight="1">
      <c r="A25" s="308"/>
      <c r="B25" s="303"/>
      <c r="C25" s="177"/>
      <c r="D25" s="177"/>
      <c r="E25" s="177"/>
      <c r="F25" s="187"/>
      <c r="G25" s="124"/>
      <c r="H25" s="184"/>
      <c r="I25" s="73" t="s">
        <v>183</v>
      </c>
      <c r="J25" s="74"/>
      <c r="K25" s="74">
        <v>5</v>
      </c>
      <c r="L25" s="188"/>
      <c r="M25" s="177"/>
      <c r="N25" s="188"/>
      <c r="O25" s="184"/>
      <c r="P25" s="124"/>
      <c r="Q25" s="184"/>
      <c r="R25" s="71"/>
      <c r="S25" s="71"/>
      <c r="T25" s="185"/>
      <c r="U25" s="315"/>
      <c r="V25" s="64">
        <f t="shared" ref="V25" si="6">X20*2+X21*7+X22*1</f>
        <v>28.3</v>
      </c>
      <c r="W25" s="85" t="s">
        <v>166</v>
      </c>
      <c r="X25" s="66"/>
      <c r="Y25" s="31"/>
      <c r="Z25" s="30" t="s">
        <v>167</v>
      </c>
      <c r="AD25" s="30">
        <f>AA25*15</f>
        <v>0</v>
      </c>
      <c r="AG25" s="34"/>
    </row>
    <row r="26" spans="1:37" ht="17.100000000000001" customHeight="1">
      <c r="A26" s="87" t="s">
        <v>168</v>
      </c>
      <c r="B26" s="88"/>
      <c r="C26" s="177"/>
      <c r="D26" s="177"/>
      <c r="E26" s="185"/>
      <c r="F26" s="184"/>
      <c r="G26" s="124"/>
      <c r="H26" s="184"/>
      <c r="I26" s="73"/>
      <c r="J26" s="74"/>
      <c r="K26" s="74"/>
      <c r="L26" s="184"/>
      <c r="M26" s="124"/>
      <c r="N26" s="184"/>
      <c r="O26" s="184"/>
      <c r="P26" s="124"/>
      <c r="Q26" s="184"/>
      <c r="R26" s="184"/>
      <c r="S26" s="124"/>
      <c r="T26" s="184"/>
      <c r="U26" s="315"/>
      <c r="V26" s="77" t="s">
        <v>169</v>
      </c>
      <c r="W26" s="89"/>
      <c r="X26" s="66"/>
      <c r="AB26" s="30">
        <f>SUM(AB21:AB25)</f>
        <v>27.4</v>
      </c>
      <c r="AC26" s="30">
        <f>SUM(AC21:AC25)</f>
        <v>22.5</v>
      </c>
      <c r="AD26" s="30">
        <f>SUM(AD21:AD25)</f>
        <v>95.5</v>
      </c>
      <c r="AE26" s="30">
        <f>AB26*4+AC26*9+AD26*4</f>
        <v>694.1</v>
      </c>
      <c r="AG26" s="34"/>
    </row>
    <row r="27" spans="1:37" ht="17.100000000000001" customHeight="1" thickBot="1">
      <c r="A27" s="125"/>
      <c r="B27" s="126"/>
      <c r="C27" s="121"/>
      <c r="D27" s="121"/>
      <c r="E27" s="120"/>
      <c r="F27" s="120"/>
      <c r="G27" s="121"/>
      <c r="H27" s="120"/>
      <c r="I27" s="120"/>
      <c r="J27" s="121"/>
      <c r="K27" s="189"/>
      <c r="L27" s="184"/>
      <c r="M27" s="124"/>
      <c r="N27" s="184"/>
      <c r="O27" s="190"/>
      <c r="P27" s="121"/>
      <c r="Q27" s="120"/>
      <c r="R27" s="120"/>
      <c r="S27" s="121"/>
      <c r="T27" s="120"/>
      <c r="U27" s="306"/>
      <c r="V27" s="94">
        <f t="shared" ref="V27" si="7">V21*4+V23*9+V25*4</f>
        <v>721.7</v>
      </c>
      <c r="W27" s="95"/>
      <c r="X27" s="66"/>
      <c r="Y27" s="31"/>
      <c r="AB27" s="97">
        <f>AB26*4/AE26</f>
        <v>0.15790231955049702</v>
      </c>
      <c r="AC27" s="97">
        <f>AC26*9/AE26</f>
        <v>0.29174470537386543</v>
      </c>
      <c r="AD27" s="97">
        <f>AD26*4/AE26</f>
        <v>0.55035297507563752</v>
      </c>
      <c r="AG27" s="34"/>
      <c r="AH27" s="97"/>
      <c r="AI27" s="97"/>
      <c r="AJ27" s="97"/>
    </row>
    <row r="28" spans="1:37" ht="17.100000000000001" customHeight="1">
      <c r="A28" s="44">
        <v>3</v>
      </c>
      <c r="B28" s="303"/>
      <c r="C28" s="98" t="str">
        <f>彰化菜單玉美!M23</f>
        <v>胚芽飯</v>
      </c>
      <c r="D28" s="98" t="s">
        <v>170</v>
      </c>
      <c r="E28" s="98"/>
      <c r="F28" s="98" t="str">
        <f>彰化菜單玉美!M24</f>
        <v>炸魚排（炸.海）</v>
      </c>
      <c r="G28" s="101" t="s">
        <v>171</v>
      </c>
      <c r="H28" s="98"/>
      <c r="I28" s="98" t="str">
        <f>彰化菜單玉美!M25</f>
        <v>金茸粉絲</v>
      </c>
      <c r="J28" s="101" t="s">
        <v>191</v>
      </c>
      <c r="K28" s="98"/>
      <c r="L28" s="98" t="str">
        <f>彰化菜單玉美!M26</f>
        <v>古都肉燥(豆)</v>
      </c>
      <c r="M28" s="101" t="s">
        <v>172</v>
      </c>
      <c r="N28" s="98"/>
      <c r="O28" s="98" t="str">
        <f>彰化菜單玉美!M27</f>
        <v>淺色蔬菜</v>
      </c>
      <c r="P28" s="98" t="s">
        <v>173</v>
      </c>
      <c r="Q28" s="98"/>
      <c r="R28" s="98" t="str">
        <f>彰化菜單玉美!M28</f>
        <v>營養蔬菜湯</v>
      </c>
      <c r="S28" s="98" t="s">
        <v>172</v>
      </c>
      <c r="T28" s="98"/>
      <c r="U28" s="304"/>
      <c r="V28" s="49" t="s">
        <v>146</v>
      </c>
      <c r="W28" s="50" t="s">
        <v>147</v>
      </c>
      <c r="X28" s="131">
        <v>6.2</v>
      </c>
      <c r="AB28" s="30" t="s">
        <v>148</v>
      </c>
      <c r="AC28" s="30" t="s">
        <v>149</v>
      </c>
      <c r="AD28" s="30" t="s">
        <v>150</v>
      </c>
      <c r="AE28" s="30" t="s">
        <v>151</v>
      </c>
      <c r="AG28" s="34"/>
    </row>
    <row r="29" spans="1:37" ht="17.100000000000001" customHeight="1">
      <c r="A29" s="52" t="s">
        <v>152</v>
      </c>
      <c r="B29" s="303"/>
      <c r="C29" s="53" t="s">
        <v>174</v>
      </c>
      <c r="D29" s="54"/>
      <c r="E29" s="176">
        <v>80</v>
      </c>
      <c r="F29" s="59" t="s">
        <v>279</v>
      </c>
      <c r="G29" s="59" t="s">
        <v>176</v>
      </c>
      <c r="H29" s="59">
        <v>45</v>
      </c>
      <c r="I29" s="59" t="s">
        <v>185</v>
      </c>
      <c r="J29" s="60"/>
      <c r="K29" s="60">
        <v>20</v>
      </c>
      <c r="L29" s="59" t="s">
        <v>245</v>
      </c>
      <c r="M29" s="60"/>
      <c r="N29" s="60">
        <v>20</v>
      </c>
      <c r="O29" s="62" t="s">
        <v>179</v>
      </c>
      <c r="P29" s="63"/>
      <c r="Q29" s="159">
        <v>100</v>
      </c>
      <c r="R29" s="59" t="s">
        <v>280</v>
      </c>
      <c r="S29" s="60"/>
      <c r="T29" s="60">
        <v>35</v>
      </c>
      <c r="U29" s="315"/>
      <c r="V29" s="64">
        <f t="shared" ref="V29" si="8">X28*15+X30*5</f>
        <v>103</v>
      </c>
      <c r="W29" s="65" t="s">
        <v>153</v>
      </c>
      <c r="X29" s="132">
        <v>2</v>
      </c>
      <c r="Y29" s="31"/>
      <c r="Z29" s="34" t="s">
        <v>154</v>
      </c>
      <c r="AA29" s="34">
        <v>6.1</v>
      </c>
      <c r="AB29" s="34">
        <f>AA29*2</f>
        <v>12.2</v>
      </c>
      <c r="AC29" s="34"/>
      <c r="AD29" s="34">
        <f>AA29*15</f>
        <v>91.5</v>
      </c>
      <c r="AE29" s="34">
        <f>AB29*4+AD29*4</f>
        <v>414.8</v>
      </c>
      <c r="AF29" s="34"/>
      <c r="AG29" s="34"/>
      <c r="AH29" s="34"/>
      <c r="AI29" s="34"/>
      <c r="AJ29" s="34"/>
      <c r="AK29" s="34"/>
    </row>
    <row r="30" spans="1:37" ht="17.100000000000001" customHeight="1">
      <c r="A30" s="52">
        <v>18</v>
      </c>
      <c r="B30" s="303"/>
      <c r="C30" s="67" t="s">
        <v>256</v>
      </c>
      <c r="D30" s="68"/>
      <c r="E30" s="177">
        <v>40</v>
      </c>
      <c r="F30" s="73"/>
      <c r="G30" s="74"/>
      <c r="H30" s="74"/>
      <c r="I30" s="74" t="s">
        <v>187</v>
      </c>
      <c r="J30" s="74"/>
      <c r="K30" s="74">
        <v>15</v>
      </c>
      <c r="L30" s="74" t="s">
        <v>281</v>
      </c>
      <c r="M30" s="141" t="s">
        <v>194</v>
      </c>
      <c r="N30" s="74">
        <v>8</v>
      </c>
      <c r="O30" s="128"/>
      <c r="P30" s="128"/>
      <c r="Q30" s="128"/>
      <c r="R30" s="73" t="s">
        <v>259</v>
      </c>
      <c r="S30" s="74"/>
      <c r="T30" s="74">
        <v>15</v>
      </c>
      <c r="U30" s="315"/>
      <c r="V30" s="77" t="s">
        <v>155</v>
      </c>
      <c r="W30" s="78" t="s">
        <v>156</v>
      </c>
      <c r="X30" s="132">
        <v>2</v>
      </c>
      <c r="Z30" s="79" t="s">
        <v>157</v>
      </c>
      <c r="AA30" s="34">
        <v>2</v>
      </c>
      <c r="AB30" s="80">
        <f>AA30*7</f>
        <v>14</v>
      </c>
      <c r="AC30" s="34">
        <f>AA30*5</f>
        <v>10</v>
      </c>
      <c r="AD30" s="34" t="s">
        <v>158</v>
      </c>
      <c r="AE30" s="81">
        <f>AB30*4+AC30*9</f>
        <v>146</v>
      </c>
      <c r="AF30" s="79"/>
      <c r="AG30" s="34"/>
      <c r="AH30" s="80"/>
      <c r="AI30" s="34"/>
      <c r="AJ30" s="34"/>
      <c r="AK30" s="81"/>
    </row>
    <row r="31" spans="1:37" ht="17.100000000000001" customHeight="1">
      <c r="A31" s="52" t="s">
        <v>159</v>
      </c>
      <c r="B31" s="303"/>
      <c r="C31" s="172"/>
      <c r="D31" s="168"/>
      <c r="E31" s="128"/>
      <c r="F31" s="73"/>
      <c r="G31" s="74"/>
      <c r="H31" s="74"/>
      <c r="I31" s="73" t="s">
        <v>183</v>
      </c>
      <c r="J31" s="74"/>
      <c r="K31" s="74">
        <v>10</v>
      </c>
      <c r="L31" s="71" t="s">
        <v>282</v>
      </c>
      <c r="M31" s="71"/>
      <c r="N31" s="71">
        <v>1</v>
      </c>
      <c r="O31" s="128"/>
      <c r="P31" s="168"/>
      <c r="Q31" s="128"/>
      <c r="R31" s="74" t="s">
        <v>183</v>
      </c>
      <c r="S31" s="74"/>
      <c r="T31" s="74">
        <v>8</v>
      </c>
      <c r="U31" s="315"/>
      <c r="V31" s="64">
        <f t="shared" ref="V31" si="9">X29*5+X31*5</f>
        <v>22.5</v>
      </c>
      <c r="W31" s="78" t="s">
        <v>160</v>
      </c>
      <c r="X31" s="132">
        <v>2.5</v>
      </c>
      <c r="Y31" s="31"/>
      <c r="Z31" s="30" t="s">
        <v>161</v>
      </c>
      <c r="AA31" s="34">
        <v>2.1</v>
      </c>
      <c r="AB31" s="34">
        <f>AA31*1</f>
        <v>2.1</v>
      </c>
      <c r="AC31" s="34" t="s">
        <v>158</v>
      </c>
      <c r="AD31" s="34">
        <f>AA31*5</f>
        <v>10.5</v>
      </c>
      <c r="AE31" s="34">
        <f>AB31*4+AD31*4</f>
        <v>50.4</v>
      </c>
      <c r="AG31" s="34"/>
      <c r="AH31" s="34"/>
      <c r="AI31" s="34"/>
      <c r="AJ31" s="34"/>
      <c r="AK31" s="34"/>
    </row>
    <row r="32" spans="1:37" ht="17.100000000000001" customHeight="1">
      <c r="A32" s="308" t="s">
        <v>211</v>
      </c>
      <c r="B32" s="303"/>
      <c r="C32" s="172"/>
      <c r="D32" s="168"/>
      <c r="E32" s="128"/>
      <c r="F32" s="74"/>
      <c r="G32" s="74"/>
      <c r="H32" s="177"/>
      <c r="I32" s="73" t="s">
        <v>189</v>
      </c>
      <c r="J32" s="74"/>
      <c r="K32" s="74">
        <v>5</v>
      </c>
      <c r="L32" s="70"/>
      <c r="M32" s="70"/>
      <c r="N32" s="177"/>
      <c r="O32" s="128"/>
      <c r="P32" s="168"/>
      <c r="Q32" s="128"/>
      <c r="R32" s="142" t="s">
        <v>225</v>
      </c>
      <c r="S32" s="74"/>
      <c r="T32" s="74">
        <v>5</v>
      </c>
      <c r="U32" s="315"/>
      <c r="V32" s="77" t="s">
        <v>163</v>
      </c>
      <c r="W32" s="78" t="s">
        <v>164</v>
      </c>
      <c r="X32" s="132"/>
      <c r="Z32" s="30" t="s">
        <v>165</v>
      </c>
      <c r="AA32" s="34">
        <v>2.5</v>
      </c>
      <c r="AB32" s="34"/>
      <c r="AC32" s="34">
        <f>AA32*5</f>
        <v>12.5</v>
      </c>
      <c r="AD32" s="34" t="s">
        <v>158</v>
      </c>
      <c r="AE32" s="34">
        <f>AC32*9</f>
        <v>112.5</v>
      </c>
      <c r="AG32" s="34"/>
      <c r="AH32" s="34"/>
      <c r="AI32" s="34"/>
      <c r="AJ32" s="34"/>
      <c r="AK32" s="34"/>
    </row>
    <row r="33" spans="1:33" ht="17.100000000000001" customHeight="1">
      <c r="A33" s="308"/>
      <c r="B33" s="303"/>
      <c r="C33" s="172"/>
      <c r="D33" s="168"/>
      <c r="E33" s="128"/>
      <c r="F33" s="177"/>
      <c r="G33" s="168"/>
      <c r="H33" s="177"/>
      <c r="I33" s="74" t="s">
        <v>263</v>
      </c>
      <c r="J33" s="74"/>
      <c r="K33" s="74">
        <v>1</v>
      </c>
      <c r="L33" s="71"/>
      <c r="M33" s="71"/>
      <c r="N33" s="177"/>
      <c r="O33" s="128"/>
      <c r="P33" s="168"/>
      <c r="Q33" s="128"/>
      <c r="R33" s="128"/>
      <c r="S33" s="168"/>
      <c r="T33" s="128"/>
      <c r="U33" s="315"/>
      <c r="V33" s="64">
        <f t="shared" ref="V33" si="10">X28*2+X29*7+X30*1</f>
        <v>28.4</v>
      </c>
      <c r="W33" s="85" t="s">
        <v>166</v>
      </c>
      <c r="X33" s="132"/>
      <c r="Y33" s="31"/>
      <c r="Z33" s="30" t="s">
        <v>167</v>
      </c>
      <c r="AD33" s="30">
        <f>AA33*15</f>
        <v>0</v>
      </c>
      <c r="AG33" s="34"/>
    </row>
    <row r="34" spans="1:33" ht="17.100000000000001" customHeight="1">
      <c r="A34" s="87" t="s">
        <v>168</v>
      </c>
      <c r="B34" s="88"/>
      <c r="C34" s="82"/>
      <c r="D34" s="82"/>
      <c r="E34" s="76"/>
      <c r="F34" s="76"/>
      <c r="G34" s="82"/>
      <c r="H34" s="76"/>
      <c r="I34" s="70" t="s">
        <v>217</v>
      </c>
      <c r="J34" s="71"/>
      <c r="K34" s="71">
        <v>2</v>
      </c>
      <c r="L34" s="177"/>
      <c r="M34" s="177"/>
      <c r="N34" s="177"/>
      <c r="O34" s="76"/>
      <c r="P34" s="82"/>
      <c r="Q34" s="76"/>
      <c r="R34" s="76"/>
      <c r="S34" s="82"/>
      <c r="T34" s="76"/>
      <c r="U34" s="305"/>
      <c r="V34" s="77" t="s">
        <v>169</v>
      </c>
      <c r="W34" s="89"/>
      <c r="X34" s="132"/>
      <c r="AB34" s="30">
        <f>SUM(AB29:AB33)</f>
        <v>28.3</v>
      </c>
      <c r="AC34" s="30">
        <f>SUM(AC29:AC33)</f>
        <v>22.5</v>
      </c>
      <c r="AD34" s="30">
        <f>SUM(AD29:AD33)</f>
        <v>102</v>
      </c>
      <c r="AE34" s="30">
        <f>AB34*4+AC34*9+AD34*4</f>
        <v>723.7</v>
      </c>
      <c r="AG34" s="34"/>
    </row>
    <row r="35" spans="1:33" ht="17.100000000000001" customHeight="1">
      <c r="A35" s="107"/>
      <c r="B35" s="108"/>
      <c r="C35" s="82"/>
      <c r="D35" s="82"/>
      <c r="E35" s="76"/>
      <c r="F35" s="76"/>
      <c r="G35" s="82"/>
      <c r="H35" s="76"/>
      <c r="I35" s="76"/>
      <c r="J35" s="82"/>
      <c r="K35" s="76"/>
      <c r="L35" s="76"/>
      <c r="M35" s="82"/>
      <c r="N35" s="76"/>
      <c r="O35" s="76"/>
      <c r="P35" s="82"/>
      <c r="Q35" s="76"/>
      <c r="R35" s="76"/>
      <c r="S35" s="82"/>
      <c r="T35" s="76"/>
      <c r="U35" s="306"/>
      <c r="V35" s="94">
        <f t="shared" ref="V35" si="11">V29*4+V31*9+V33*4</f>
        <v>728.1</v>
      </c>
      <c r="W35" s="109"/>
      <c r="X35" s="132"/>
      <c r="Y35" s="31"/>
      <c r="AB35" s="97">
        <f>AB34*4/AE34</f>
        <v>0.15641840541660909</v>
      </c>
      <c r="AC35" s="97">
        <f>AC34*9/AE34</f>
        <v>0.27981207682741466</v>
      </c>
      <c r="AD35" s="97">
        <f>AD34*4/AE34</f>
        <v>0.56376951775597617</v>
      </c>
    </row>
    <row r="36" spans="1:33" ht="17.100000000000001" customHeight="1">
      <c r="A36" s="44">
        <v>3</v>
      </c>
      <c r="B36" s="303"/>
      <c r="C36" s="102" t="str">
        <f>彰化菜單玉美!Q23</f>
        <v>日式炒麵</v>
      </c>
      <c r="D36" s="102" t="s">
        <v>191</v>
      </c>
      <c r="E36" s="102"/>
      <c r="F36" s="102" t="str">
        <f>彰化菜單玉美!Q24</f>
        <v>骰子豬</v>
      </c>
      <c r="G36" s="165" t="s">
        <v>172</v>
      </c>
      <c r="H36" s="102"/>
      <c r="I36" s="102" t="str">
        <f>彰化菜單玉美!Q25</f>
        <v>醬爆干片(豆)</v>
      </c>
      <c r="J36" s="165" t="s">
        <v>172</v>
      </c>
      <c r="K36" s="102"/>
      <c r="L36" s="102" t="str">
        <f>彰化菜單玉美!Q26</f>
        <v>鍋貼(加)</v>
      </c>
      <c r="M36" s="165" t="s">
        <v>170</v>
      </c>
      <c r="N36" s="102"/>
      <c r="O36" s="102" t="str">
        <f>彰化菜單玉美!Q27</f>
        <v>深色蔬菜</v>
      </c>
      <c r="P36" s="102" t="s">
        <v>173</v>
      </c>
      <c r="Q36" s="102"/>
      <c r="R36" s="102" t="str">
        <f>彰化菜單玉美!Q28</f>
        <v>土瓶蒸湯</v>
      </c>
      <c r="S36" s="102" t="s">
        <v>172</v>
      </c>
      <c r="T36" s="102"/>
      <c r="U36" s="304"/>
      <c r="V36" s="49" t="s">
        <v>146</v>
      </c>
      <c r="W36" s="50" t="s">
        <v>147</v>
      </c>
      <c r="X36" s="138">
        <v>6</v>
      </c>
      <c r="AB36" s="30" t="s">
        <v>148</v>
      </c>
      <c r="AC36" s="30" t="s">
        <v>149</v>
      </c>
      <c r="AD36" s="30" t="s">
        <v>150</v>
      </c>
      <c r="AE36" s="30" t="s">
        <v>151</v>
      </c>
    </row>
    <row r="37" spans="1:33" ht="17.100000000000001" customHeight="1">
      <c r="A37" s="52" t="s">
        <v>152</v>
      </c>
      <c r="B37" s="303"/>
      <c r="C37" s="59" t="s">
        <v>319</v>
      </c>
      <c r="D37" s="60"/>
      <c r="E37" s="60">
        <v>250</v>
      </c>
      <c r="F37" s="59" t="s">
        <v>186</v>
      </c>
      <c r="G37" s="60"/>
      <c r="H37" s="60">
        <v>40</v>
      </c>
      <c r="I37" s="59" t="s">
        <v>214</v>
      </c>
      <c r="J37" s="103" t="s">
        <v>194</v>
      </c>
      <c r="K37" s="60">
        <v>25</v>
      </c>
      <c r="L37" s="103" t="s">
        <v>327</v>
      </c>
      <c r="M37" s="103" t="s">
        <v>201</v>
      </c>
      <c r="N37" s="60">
        <v>20</v>
      </c>
      <c r="O37" s="62" t="s">
        <v>328</v>
      </c>
      <c r="P37" s="63"/>
      <c r="Q37" s="159">
        <v>100</v>
      </c>
      <c r="R37" s="60" t="s">
        <v>283</v>
      </c>
      <c r="S37" s="60"/>
      <c r="T37" s="60">
        <v>30</v>
      </c>
      <c r="U37" s="315"/>
      <c r="V37" s="64">
        <f t="shared" ref="V37" si="12">X36*15+X38*5</f>
        <v>100</v>
      </c>
      <c r="W37" s="65" t="s">
        <v>153</v>
      </c>
      <c r="X37" s="132">
        <v>2</v>
      </c>
      <c r="Y37" s="31"/>
      <c r="Z37" s="34" t="s">
        <v>154</v>
      </c>
      <c r="AA37" s="34">
        <v>6.1</v>
      </c>
      <c r="AB37" s="34">
        <f>AA37*2</f>
        <v>12.2</v>
      </c>
      <c r="AC37" s="34"/>
      <c r="AD37" s="34">
        <f>AA37*15</f>
        <v>91.5</v>
      </c>
      <c r="AE37" s="34">
        <f>AB37*4+AD37*4</f>
        <v>414.8</v>
      </c>
    </row>
    <row r="38" spans="1:33" ht="17.100000000000001" customHeight="1">
      <c r="A38" s="52">
        <v>19</v>
      </c>
      <c r="B38" s="303"/>
      <c r="C38" s="74" t="s">
        <v>177</v>
      </c>
      <c r="D38" s="74"/>
      <c r="E38" s="74">
        <v>20</v>
      </c>
      <c r="F38" s="74" t="s">
        <v>190</v>
      </c>
      <c r="G38" s="74"/>
      <c r="H38" s="74">
        <v>15</v>
      </c>
      <c r="I38" s="74" t="s">
        <v>195</v>
      </c>
      <c r="J38" s="74"/>
      <c r="K38" s="74">
        <v>20</v>
      </c>
      <c r="L38" s="74"/>
      <c r="M38" s="74"/>
      <c r="N38" s="74"/>
      <c r="O38" s="128"/>
      <c r="P38" s="128"/>
      <c r="Q38" s="128"/>
      <c r="R38" s="73" t="s">
        <v>185</v>
      </c>
      <c r="S38" s="74"/>
      <c r="T38" s="74">
        <v>5</v>
      </c>
      <c r="U38" s="315"/>
      <c r="V38" s="77" t="s">
        <v>155</v>
      </c>
      <c r="W38" s="78" t="s">
        <v>156</v>
      </c>
      <c r="X38" s="132">
        <v>2</v>
      </c>
      <c r="Z38" s="79" t="s">
        <v>157</v>
      </c>
      <c r="AA38" s="34">
        <v>2</v>
      </c>
      <c r="AB38" s="80">
        <f>AA38*7</f>
        <v>14</v>
      </c>
      <c r="AC38" s="34">
        <f>AA38*5</f>
        <v>10</v>
      </c>
      <c r="AD38" s="34" t="s">
        <v>158</v>
      </c>
      <c r="AE38" s="81">
        <f>AB38*4+AC38*9</f>
        <v>146</v>
      </c>
    </row>
    <row r="39" spans="1:33" ht="17.100000000000001" customHeight="1">
      <c r="A39" s="52" t="s">
        <v>159</v>
      </c>
      <c r="B39" s="303"/>
      <c r="C39" s="74" t="s">
        <v>190</v>
      </c>
      <c r="D39" s="73"/>
      <c r="E39" s="73">
        <v>10</v>
      </c>
      <c r="F39" s="74" t="s">
        <v>235</v>
      </c>
      <c r="G39" s="73"/>
      <c r="H39" s="73">
        <v>5</v>
      </c>
      <c r="I39" s="74" t="s">
        <v>183</v>
      </c>
      <c r="J39" s="74"/>
      <c r="K39" s="74">
        <v>10</v>
      </c>
      <c r="L39" s="74"/>
      <c r="M39" s="74"/>
      <c r="N39" s="74"/>
      <c r="O39" s="128"/>
      <c r="P39" s="128"/>
      <c r="Q39" s="128"/>
      <c r="R39" s="74" t="s">
        <v>183</v>
      </c>
      <c r="S39" s="74"/>
      <c r="T39" s="74">
        <v>5</v>
      </c>
      <c r="U39" s="315"/>
      <c r="V39" s="64">
        <f t="shared" ref="V39" si="13">X37*5+X39*5</f>
        <v>22.5</v>
      </c>
      <c r="W39" s="78" t="s">
        <v>160</v>
      </c>
      <c r="X39" s="132">
        <v>2.5</v>
      </c>
      <c r="Y39" s="31"/>
      <c r="Z39" s="30" t="s">
        <v>161</v>
      </c>
      <c r="AA39" s="34">
        <v>2</v>
      </c>
      <c r="AB39" s="34">
        <f>AA39*1</f>
        <v>2</v>
      </c>
      <c r="AC39" s="34" t="s">
        <v>158</v>
      </c>
      <c r="AD39" s="34">
        <f>AA39*5</f>
        <v>10</v>
      </c>
      <c r="AE39" s="34">
        <f>AB39*4+AD39*4</f>
        <v>48</v>
      </c>
    </row>
    <row r="40" spans="1:33" ht="17.100000000000001" customHeight="1">
      <c r="A40" s="308" t="s">
        <v>222</v>
      </c>
      <c r="B40" s="303"/>
      <c r="C40" s="74" t="s">
        <v>183</v>
      </c>
      <c r="D40" s="74"/>
      <c r="E40" s="167">
        <v>5</v>
      </c>
      <c r="F40" s="74"/>
      <c r="G40" s="74"/>
      <c r="H40" s="167"/>
      <c r="I40" s="74" t="s">
        <v>243</v>
      </c>
      <c r="J40" s="74"/>
      <c r="K40" s="74">
        <v>3</v>
      </c>
      <c r="L40" s="73"/>
      <c r="M40" s="141"/>
      <c r="N40" s="74"/>
      <c r="O40" s="128"/>
      <c r="P40" s="128"/>
      <c r="Q40" s="128"/>
      <c r="R40" s="74" t="s">
        <v>284</v>
      </c>
      <c r="S40" s="74"/>
      <c r="T40" s="74">
        <v>1</v>
      </c>
      <c r="U40" s="315"/>
      <c r="V40" s="77" t="s">
        <v>163</v>
      </c>
      <c r="W40" s="78" t="s">
        <v>164</v>
      </c>
      <c r="X40" s="132"/>
      <c r="Z40" s="30" t="s">
        <v>165</v>
      </c>
      <c r="AA40" s="34">
        <v>2.6</v>
      </c>
      <c r="AB40" s="34"/>
      <c r="AC40" s="34">
        <f>AA40*5</f>
        <v>13</v>
      </c>
      <c r="AD40" s="34" t="s">
        <v>158</v>
      </c>
      <c r="AE40" s="34">
        <f>AC40*9</f>
        <v>117</v>
      </c>
    </row>
    <row r="41" spans="1:33" ht="17.100000000000001" customHeight="1">
      <c r="A41" s="308"/>
      <c r="B41" s="303"/>
      <c r="C41" s="177" t="s">
        <v>189</v>
      </c>
      <c r="D41" s="82"/>
      <c r="E41" s="72">
        <v>3</v>
      </c>
      <c r="F41" s="177"/>
      <c r="G41" s="82"/>
      <c r="H41" s="76"/>
      <c r="I41" s="177"/>
      <c r="J41" s="82"/>
      <c r="K41" s="177"/>
      <c r="L41" s="71"/>
      <c r="M41" s="71"/>
      <c r="N41" s="177"/>
      <c r="O41" s="76"/>
      <c r="P41" s="82"/>
      <c r="Q41" s="76"/>
      <c r="R41" s="70"/>
      <c r="S41" s="71"/>
      <c r="T41" s="72"/>
      <c r="U41" s="305"/>
      <c r="V41" s="64">
        <f t="shared" ref="V41" si="14">X36*2+X37*7+X38*1</f>
        <v>28</v>
      </c>
      <c r="W41" s="85" t="s">
        <v>166</v>
      </c>
      <c r="X41" s="132"/>
      <c r="Y41" s="31"/>
      <c r="Z41" s="30" t="s">
        <v>167</v>
      </c>
      <c r="AD41" s="30">
        <f>AA41*15</f>
        <v>0</v>
      </c>
    </row>
    <row r="42" spans="1:33" ht="17.100000000000001" customHeight="1">
      <c r="A42" s="87" t="s">
        <v>168</v>
      </c>
      <c r="B42" s="88"/>
      <c r="C42" s="177" t="s">
        <v>184</v>
      </c>
      <c r="D42" s="82"/>
      <c r="E42" s="72">
        <v>1</v>
      </c>
      <c r="F42" s="177"/>
      <c r="G42" s="82"/>
      <c r="H42" s="76"/>
      <c r="I42" s="177"/>
      <c r="J42" s="82"/>
      <c r="K42" s="177"/>
      <c r="L42" s="177"/>
      <c r="M42" s="177"/>
      <c r="N42" s="84"/>
      <c r="O42" s="76"/>
      <c r="P42" s="82"/>
      <c r="Q42" s="76"/>
      <c r="R42" s="71"/>
      <c r="S42" s="71"/>
      <c r="T42" s="72"/>
      <c r="U42" s="305"/>
      <c r="V42" s="77" t="s">
        <v>169</v>
      </c>
      <c r="W42" s="89"/>
      <c r="X42" s="132"/>
      <c r="AB42" s="30">
        <f>SUM(AB37:AB41)</f>
        <v>28.2</v>
      </c>
      <c r="AC42" s="30">
        <f>SUM(AC37:AC41)</f>
        <v>23</v>
      </c>
      <c r="AD42" s="30">
        <f>SUM(AD37:AD41)</f>
        <v>101.5</v>
      </c>
      <c r="AE42" s="30">
        <f>AB42*4+AC42*9+AD42*4</f>
        <v>725.8</v>
      </c>
    </row>
    <row r="43" spans="1:33" ht="17.100000000000001" customHeight="1" thickBot="1">
      <c r="A43" s="143"/>
      <c r="B43" s="144"/>
      <c r="C43" s="146"/>
      <c r="D43" s="145"/>
      <c r="E43" s="146"/>
      <c r="F43" s="146"/>
      <c r="G43" s="145"/>
      <c r="H43" s="146"/>
      <c r="I43" s="146"/>
      <c r="J43" s="145"/>
      <c r="K43" s="146"/>
      <c r="L43" s="146"/>
      <c r="M43" s="145"/>
      <c r="N43" s="146"/>
      <c r="O43" s="146"/>
      <c r="P43" s="145"/>
      <c r="Q43" s="146"/>
      <c r="R43" s="146"/>
      <c r="S43" s="145"/>
      <c r="T43" s="146"/>
      <c r="U43" s="311"/>
      <c r="V43" s="94">
        <f t="shared" ref="V43" si="15">V37*4+V39*9+V41*4</f>
        <v>714.5</v>
      </c>
      <c r="W43" s="147"/>
      <c r="X43" s="148"/>
      <c r="Y43" s="31"/>
      <c r="AB43" s="97">
        <f>AB42*4/AE42</f>
        <v>0.15541471479746488</v>
      </c>
      <c r="AC43" s="97">
        <f>AC42*9/AE42</f>
        <v>0.28520253513364563</v>
      </c>
      <c r="AD43" s="97">
        <f>AD42*4/AE42</f>
        <v>0.55938275006888949</v>
      </c>
    </row>
    <row r="44" spans="1:33" ht="21.75" customHeight="1"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150"/>
    </row>
    <row r="45" spans="1:33">
      <c r="C45" s="318"/>
      <c r="D45" s="318"/>
      <c r="E45" s="313"/>
      <c r="F45" s="313"/>
      <c r="G45" s="151"/>
      <c r="J45" s="151"/>
      <c r="M45" s="151"/>
      <c r="P45" s="151"/>
      <c r="S45" s="151"/>
      <c r="V45" s="30"/>
      <c r="X45" s="34"/>
    </row>
    <row r="46" spans="1:33">
      <c r="V46" s="30"/>
      <c r="X46" s="34"/>
    </row>
    <row r="47" spans="1:33">
      <c r="V47" s="30"/>
      <c r="X47" s="34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6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>
      <selection activeCell="U20" sqref="U20:U27"/>
    </sheetView>
  </sheetViews>
  <sheetFormatPr defaultRowHeight="20.25"/>
  <cols>
    <col min="1" max="1" width="5.625" style="34" customWidth="1"/>
    <col min="2" max="2" width="0" style="30" hidden="1" customWidth="1"/>
    <col min="3" max="3" width="12.625" style="30" customWidth="1"/>
    <col min="4" max="4" width="4.625" style="149" customWidth="1"/>
    <col min="5" max="5" width="4.625" style="30" customWidth="1"/>
    <col min="6" max="6" width="12.625" style="30" customWidth="1"/>
    <col min="7" max="7" width="4.625" style="149" customWidth="1"/>
    <col min="8" max="8" width="4.625" style="30" customWidth="1"/>
    <col min="9" max="9" width="12.625" style="30" customWidth="1"/>
    <col min="10" max="10" width="4.625" style="149" customWidth="1"/>
    <col min="11" max="11" width="4.625" style="30" customWidth="1"/>
    <col min="12" max="12" width="12.625" style="30" customWidth="1"/>
    <col min="13" max="13" width="4.625" style="149" customWidth="1"/>
    <col min="14" max="14" width="4.625" style="30" customWidth="1"/>
    <col min="15" max="15" width="12.625" style="30" customWidth="1"/>
    <col min="16" max="16" width="4.625" style="149" customWidth="1"/>
    <col min="17" max="17" width="4.625" style="30" customWidth="1"/>
    <col min="18" max="18" width="12.625" style="30" customWidth="1"/>
    <col min="19" max="19" width="4.625" style="149" customWidth="1"/>
    <col min="20" max="20" width="4.625" style="30" customWidth="1"/>
    <col min="21" max="21" width="5.625" style="30" customWidth="1"/>
    <col min="22" max="22" width="12.625" style="153" customWidth="1"/>
    <col min="23" max="23" width="12.625" style="154" customWidth="1"/>
    <col min="24" max="24" width="5.625" style="155" customWidth="1"/>
    <col min="25" max="25" width="6.625" style="30" customWidth="1"/>
    <col min="26" max="26" width="6" style="30" hidden="1" customWidth="1"/>
    <col min="27" max="27" width="5.5" style="34" hidden="1" customWidth="1"/>
    <col min="28" max="28" width="7.75" style="30" hidden="1" customWidth="1"/>
    <col min="29" max="29" width="8" style="30" hidden="1" customWidth="1"/>
    <col min="30" max="30" width="7.875" style="30" hidden="1" customWidth="1"/>
    <col min="31" max="31" width="7.5" style="30" hidden="1" customWidth="1"/>
    <col min="32" max="16384" width="9" style="30"/>
  </cols>
  <sheetData>
    <row r="1" spans="1:37" s="25" customFormat="1" ht="20.100000000000001" customHeight="1">
      <c r="A1" s="22" t="s">
        <v>132</v>
      </c>
      <c r="B1" s="23"/>
      <c r="C1" s="23"/>
      <c r="D1" s="23"/>
      <c r="E1" s="23"/>
      <c r="F1" s="23"/>
      <c r="G1" s="314" t="s">
        <v>285</v>
      </c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24"/>
      <c r="AA1" s="26"/>
    </row>
    <row r="2" spans="1:37" ht="17.100000000000001" customHeight="1" thickBot="1">
      <c r="A2" s="27" t="s">
        <v>134</v>
      </c>
      <c r="B2" s="3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S2" s="29"/>
      <c r="T2" s="29"/>
      <c r="U2" s="29"/>
      <c r="V2" s="31"/>
      <c r="W2" s="32"/>
      <c r="X2" s="33"/>
      <c r="Y2" s="31"/>
    </row>
    <row r="3" spans="1:37" ht="17.100000000000001" customHeight="1">
      <c r="A3" s="35" t="s">
        <v>135</v>
      </c>
      <c r="B3" s="36" t="s">
        <v>136</v>
      </c>
      <c r="C3" s="37" t="s">
        <v>137</v>
      </c>
      <c r="D3" s="38" t="s">
        <v>138</v>
      </c>
      <c r="E3" s="38" t="s">
        <v>139</v>
      </c>
      <c r="F3" s="37" t="s">
        <v>140</v>
      </c>
      <c r="G3" s="38" t="s">
        <v>138</v>
      </c>
      <c r="H3" s="38" t="s">
        <v>139</v>
      </c>
      <c r="I3" s="37" t="s">
        <v>141</v>
      </c>
      <c r="J3" s="38" t="s">
        <v>138</v>
      </c>
      <c r="K3" s="38" t="s">
        <v>139</v>
      </c>
      <c r="L3" s="37" t="s">
        <v>141</v>
      </c>
      <c r="M3" s="38" t="s">
        <v>138</v>
      </c>
      <c r="N3" s="38" t="s">
        <v>139</v>
      </c>
      <c r="O3" s="37" t="s">
        <v>141</v>
      </c>
      <c r="P3" s="38" t="s">
        <v>138</v>
      </c>
      <c r="Q3" s="38" t="s">
        <v>139</v>
      </c>
      <c r="R3" s="39" t="s">
        <v>142</v>
      </c>
      <c r="S3" s="38" t="s">
        <v>138</v>
      </c>
      <c r="T3" s="38" t="s">
        <v>139</v>
      </c>
      <c r="U3" s="40" t="s">
        <v>342</v>
      </c>
      <c r="V3" s="41" t="s">
        <v>143</v>
      </c>
      <c r="W3" s="42" t="s">
        <v>144</v>
      </c>
      <c r="X3" s="43" t="s">
        <v>145</v>
      </c>
      <c r="Y3" s="34"/>
      <c r="Z3" s="34"/>
      <c r="AG3" s="34"/>
    </row>
    <row r="4" spans="1:37" ht="17.100000000000001" customHeight="1">
      <c r="A4" s="44">
        <v>3</v>
      </c>
      <c r="B4" s="309"/>
      <c r="C4" s="173" t="str">
        <f>彰化菜單玉美!A33</f>
        <v>白飯</v>
      </c>
      <c r="D4" s="98" t="s">
        <v>170</v>
      </c>
      <c r="E4" s="174"/>
      <c r="F4" s="173" t="str">
        <f>彰化菜單玉美!A34</f>
        <v>洋蔥豬柳</v>
      </c>
      <c r="G4" s="101" t="s">
        <v>172</v>
      </c>
      <c r="H4" s="174"/>
      <c r="I4" s="173" t="str">
        <f>彰化菜單玉美!A35</f>
        <v>豆皮炒蛋(豆)</v>
      </c>
      <c r="J4" s="101" t="s">
        <v>273</v>
      </c>
      <c r="K4" s="174"/>
      <c r="L4" s="173" t="str">
        <f>彰化菜單玉美!A36</f>
        <v>炒雙花</v>
      </c>
      <c r="M4" s="101" t="s">
        <v>191</v>
      </c>
      <c r="N4" s="174"/>
      <c r="O4" s="173" t="str">
        <f>彰化菜單玉美!A37</f>
        <v>淺色蔬菜</v>
      </c>
      <c r="P4" s="98" t="s">
        <v>173</v>
      </c>
      <c r="Q4" s="174"/>
      <c r="R4" s="173" t="str">
        <f>彰化菜單玉美!A38</f>
        <v>南瓜濃湯(芡)</v>
      </c>
      <c r="S4" s="98" t="s">
        <v>172</v>
      </c>
      <c r="T4" s="175"/>
      <c r="U4" s="310"/>
      <c r="V4" s="49" t="s">
        <v>146</v>
      </c>
      <c r="W4" s="50" t="s">
        <v>147</v>
      </c>
      <c r="X4" s="261">
        <v>6.5</v>
      </c>
      <c r="AB4" s="30" t="s">
        <v>148</v>
      </c>
      <c r="AC4" s="30" t="s">
        <v>149</v>
      </c>
      <c r="AD4" s="30" t="s">
        <v>150</v>
      </c>
      <c r="AE4" s="30" t="s">
        <v>151</v>
      </c>
      <c r="AG4" s="34"/>
    </row>
    <row r="5" spans="1:37" ht="17.100000000000001" customHeight="1">
      <c r="A5" s="52" t="s">
        <v>152</v>
      </c>
      <c r="B5" s="303"/>
      <c r="C5" s="235" t="s">
        <v>310</v>
      </c>
      <c r="D5" s="236"/>
      <c r="E5" s="259">
        <v>120</v>
      </c>
      <c r="F5" s="237" t="s">
        <v>286</v>
      </c>
      <c r="G5" s="238"/>
      <c r="H5" s="238">
        <v>45</v>
      </c>
      <c r="I5" s="251" t="s">
        <v>293</v>
      </c>
      <c r="J5" s="239"/>
      <c r="K5" s="239">
        <v>30</v>
      </c>
      <c r="L5" s="239" t="s">
        <v>213</v>
      </c>
      <c r="M5" s="239"/>
      <c r="N5" s="239">
        <v>40</v>
      </c>
      <c r="O5" s="240" t="s">
        <v>336</v>
      </c>
      <c r="P5" s="241"/>
      <c r="Q5" s="256">
        <v>100</v>
      </c>
      <c r="R5" s="239" t="s">
        <v>269</v>
      </c>
      <c r="S5" s="239"/>
      <c r="T5" s="239">
        <v>25</v>
      </c>
      <c r="U5" s="305"/>
      <c r="V5" s="64">
        <f>X4*15+X6*5</f>
        <v>107.5</v>
      </c>
      <c r="W5" s="65" t="s">
        <v>153</v>
      </c>
      <c r="X5" s="262">
        <v>2</v>
      </c>
      <c r="Y5" s="31"/>
      <c r="Z5" s="34" t="s">
        <v>154</v>
      </c>
      <c r="AA5" s="34">
        <v>6</v>
      </c>
      <c r="AB5" s="34">
        <f>AA5*2</f>
        <v>12</v>
      </c>
      <c r="AC5" s="34"/>
      <c r="AD5" s="34">
        <f>AA5*15</f>
        <v>90</v>
      </c>
      <c r="AE5" s="34">
        <f>AB5*4+AD5*4</f>
        <v>408</v>
      </c>
      <c r="AF5" s="34"/>
      <c r="AG5" s="34"/>
      <c r="AH5" s="34"/>
      <c r="AI5" s="34"/>
      <c r="AJ5" s="34"/>
      <c r="AK5" s="34"/>
    </row>
    <row r="6" spans="1:37" ht="17.100000000000001" customHeight="1">
      <c r="A6" s="52">
        <v>22</v>
      </c>
      <c r="B6" s="303"/>
      <c r="C6" s="242"/>
      <c r="D6" s="243"/>
      <c r="E6" s="260"/>
      <c r="F6" s="244" t="s">
        <v>190</v>
      </c>
      <c r="G6" s="245"/>
      <c r="H6" s="245">
        <v>15</v>
      </c>
      <c r="I6" s="247" t="s">
        <v>287</v>
      </c>
      <c r="J6" s="248"/>
      <c r="K6" s="248">
        <v>10</v>
      </c>
      <c r="L6" s="247" t="s">
        <v>216</v>
      </c>
      <c r="M6" s="248"/>
      <c r="N6" s="248">
        <v>20</v>
      </c>
      <c r="O6" s="249"/>
      <c r="P6" s="249"/>
      <c r="Q6" s="249"/>
      <c r="R6" s="248" t="s">
        <v>178</v>
      </c>
      <c r="S6" s="247"/>
      <c r="T6" s="247">
        <v>15</v>
      </c>
      <c r="U6" s="305"/>
      <c r="V6" s="77" t="s">
        <v>155</v>
      </c>
      <c r="W6" s="78" t="s">
        <v>156</v>
      </c>
      <c r="X6" s="262">
        <v>2</v>
      </c>
      <c r="Z6" s="79" t="s">
        <v>157</v>
      </c>
      <c r="AA6" s="34">
        <v>2</v>
      </c>
      <c r="AB6" s="80">
        <f>AA6*7</f>
        <v>14</v>
      </c>
      <c r="AC6" s="34">
        <f>AA6*5</f>
        <v>10</v>
      </c>
      <c r="AD6" s="34" t="s">
        <v>158</v>
      </c>
      <c r="AE6" s="81">
        <f>AB6*4+AC6*9</f>
        <v>146</v>
      </c>
      <c r="AF6" s="79"/>
      <c r="AG6" s="34"/>
      <c r="AH6" s="80"/>
      <c r="AI6" s="34"/>
      <c r="AJ6" s="34"/>
      <c r="AK6" s="81"/>
    </row>
    <row r="7" spans="1:37" ht="17.100000000000001" customHeight="1">
      <c r="A7" s="52" t="s">
        <v>159</v>
      </c>
      <c r="B7" s="303"/>
      <c r="C7" s="258"/>
      <c r="D7" s="257"/>
      <c r="E7" s="249"/>
      <c r="F7" s="244" t="s">
        <v>210</v>
      </c>
      <c r="G7" s="245"/>
      <c r="H7" s="245">
        <v>1</v>
      </c>
      <c r="I7" s="248" t="s">
        <v>288</v>
      </c>
      <c r="J7" s="254" t="s">
        <v>337</v>
      </c>
      <c r="K7" s="248">
        <v>1</v>
      </c>
      <c r="L7" s="247" t="s">
        <v>183</v>
      </c>
      <c r="M7" s="247"/>
      <c r="N7" s="247">
        <v>5</v>
      </c>
      <c r="O7" s="249"/>
      <c r="P7" s="250"/>
      <c r="Q7" s="249"/>
      <c r="R7" s="247" t="s">
        <v>190</v>
      </c>
      <c r="S7" s="247"/>
      <c r="T7" s="247">
        <v>15</v>
      </c>
      <c r="U7" s="305"/>
      <c r="V7" s="64">
        <f>X5*5+X7*5</f>
        <v>22.5</v>
      </c>
      <c r="W7" s="78" t="s">
        <v>160</v>
      </c>
      <c r="X7" s="262">
        <v>2.5</v>
      </c>
      <c r="Y7" s="31"/>
      <c r="Z7" s="30" t="s">
        <v>161</v>
      </c>
      <c r="AA7" s="34">
        <v>1.8</v>
      </c>
      <c r="AB7" s="34">
        <f>AA7*1</f>
        <v>1.8</v>
      </c>
      <c r="AC7" s="34" t="s">
        <v>158</v>
      </c>
      <c r="AD7" s="34">
        <f>AA7*5</f>
        <v>9</v>
      </c>
      <c r="AE7" s="34">
        <f>AB7*4+AD7*4</f>
        <v>43.2</v>
      </c>
      <c r="AG7" s="34"/>
      <c r="AH7" s="34"/>
      <c r="AI7" s="34"/>
      <c r="AJ7" s="34"/>
      <c r="AK7" s="34"/>
    </row>
    <row r="8" spans="1:37" ht="17.100000000000001" customHeight="1">
      <c r="A8" s="308" t="s">
        <v>162</v>
      </c>
      <c r="B8" s="303"/>
      <c r="C8" s="249"/>
      <c r="D8" s="249"/>
      <c r="E8" s="249"/>
      <c r="F8" s="260"/>
      <c r="G8" s="260"/>
      <c r="H8" s="246"/>
      <c r="I8" s="248"/>
      <c r="J8" s="248"/>
      <c r="K8" s="248"/>
      <c r="L8" s="247" t="s">
        <v>189</v>
      </c>
      <c r="M8" s="248"/>
      <c r="N8" s="248">
        <v>5</v>
      </c>
      <c r="O8" s="249"/>
      <c r="P8" s="250"/>
      <c r="Q8" s="249"/>
      <c r="R8" s="249"/>
      <c r="S8" s="250"/>
      <c r="T8" s="249"/>
      <c r="U8" s="305"/>
      <c r="V8" s="77" t="s">
        <v>163</v>
      </c>
      <c r="W8" s="78" t="s">
        <v>164</v>
      </c>
      <c r="X8" s="66"/>
      <c r="Z8" s="30" t="s">
        <v>165</v>
      </c>
      <c r="AA8" s="34">
        <v>2.5</v>
      </c>
      <c r="AB8" s="34"/>
      <c r="AC8" s="34">
        <f>AA8*5</f>
        <v>12.5</v>
      </c>
      <c r="AD8" s="34" t="s">
        <v>158</v>
      </c>
      <c r="AE8" s="34">
        <f>AC8*9</f>
        <v>112.5</v>
      </c>
      <c r="AG8" s="34"/>
      <c r="AH8" s="34"/>
      <c r="AI8" s="34"/>
      <c r="AJ8" s="34"/>
      <c r="AK8" s="34"/>
    </row>
    <row r="9" spans="1:37" ht="17.100000000000001" customHeight="1">
      <c r="A9" s="308"/>
      <c r="B9" s="303"/>
      <c r="C9" s="249"/>
      <c r="D9" s="249"/>
      <c r="E9" s="249"/>
      <c r="F9" s="260"/>
      <c r="G9" s="260"/>
      <c r="H9" s="246"/>
      <c r="I9" s="244"/>
      <c r="J9" s="245"/>
      <c r="K9" s="246"/>
      <c r="L9" s="248"/>
      <c r="M9" s="248"/>
      <c r="N9" s="246"/>
      <c r="O9" s="249"/>
      <c r="P9" s="250"/>
      <c r="Q9" s="249"/>
      <c r="R9" s="255"/>
      <c r="S9" s="248"/>
      <c r="T9" s="248"/>
      <c r="U9" s="305"/>
      <c r="V9" s="64">
        <f>X5*7+X6*1+X4*2</f>
        <v>29</v>
      </c>
      <c r="W9" s="85" t="s">
        <v>166</v>
      </c>
      <c r="X9" s="86"/>
      <c r="Y9" s="31"/>
      <c r="Z9" s="30" t="s">
        <v>167</v>
      </c>
      <c r="AD9" s="30">
        <f>AA9*15</f>
        <v>0</v>
      </c>
      <c r="AG9" s="34"/>
    </row>
    <row r="10" spans="1:37" ht="17.100000000000001" customHeight="1">
      <c r="A10" s="87" t="s">
        <v>168</v>
      </c>
      <c r="B10" s="88"/>
      <c r="C10" s="252"/>
      <c r="D10" s="253"/>
      <c r="E10" s="252"/>
      <c r="F10" s="252"/>
      <c r="G10" s="253"/>
      <c r="H10" s="252"/>
      <c r="I10" s="252"/>
      <c r="J10" s="253"/>
      <c r="K10" s="252"/>
      <c r="L10" s="252"/>
      <c r="M10" s="253"/>
      <c r="N10" s="252"/>
      <c r="O10" s="252"/>
      <c r="P10" s="253"/>
      <c r="Q10" s="252"/>
      <c r="R10" s="260"/>
      <c r="S10" s="260"/>
      <c r="T10" s="260"/>
      <c r="U10" s="305"/>
      <c r="V10" s="77" t="s">
        <v>169</v>
      </c>
      <c r="W10" s="89"/>
      <c r="X10" s="66"/>
      <c r="AB10" s="30">
        <f>SUM(AB5:AB9)</f>
        <v>27.8</v>
      </c>
      <c r="AC10" s="30">
        <f>SUM(AC5:AC9)</f>
        <v>22.5</v>
      </c>
      <c r="AD10" s="30">
        <f>SUM(AD5:AD9)</f>
        <v>99</v>
      </c>
      <c r="AE10" s="30">
        <f>AB10*4+AC10*9+AD10*4</f>
        <v>709.7</v>
      </c>
      <c r="AG10" s="34"/>
    </row>
    <row r="11" spans="1:37" ht="17.100000000000001" customHeight="1">
      <c r="A11" s="107"/>
      <c r="B11" s="108"/>
      <c r="C11" s="82"/>
      <c r="D11" s="82"/>
      <c r="E11" s="76"/>
      <c r="F11" s="76"/>
      <c r="G11" s="82"/>
      <c r="H11" s="76"/>
      <c r="I11" s="76"/>
      <c r="J11" s="82"/>
      <c r="K11" s="76"/>
      <c r="L11" s="76"/>
      <c r="M11" s="82"/>
      <c r="N11" s="76"/>
      <c r="O11" s="76"/>
      <c r="P11" s="82"/>
      <c r="Q11" s="76"/>
      <c r="R11" s="76"/>
      <c r="S11" s="82"/>
      <c r="T11" s="76"/>
      <c r="U11" s="306"/>
      <c r="V11" s="94">
        <f>V5*4+V7*9+V9*4</f>
        <v>748.5</v>
      </c>
      <c r="W11" s="95"/>
      <c r="X11" s="96"/>
      <c r="Y11" s="31"/>
      <c r="AB11" s="97">
        <f>AB10*4/AE10</f>
        <v>0.15668592362970268</v>
      </c>
      <c r="AC11" s="97">
        <f>AC10*9/AE10</f>
        <v>0.28533183035085247</v>
      </c>
      <c r="AD11" s="97">
        <f>AD10*4/AE10</f>
        <v>0.55798224601944479</v>
      </c>
      <c r="AG11" s="34"/>
      <c r="AH11" s="97"/>
      <c r="AI11" s="97"/>
      <c r="AJ11" s="97"/>
    </row>
    <row r="12" spans="1:37" ht="17.100000000000001" customHeight="1">
      <c r="A12" s="44">
        <v>3</v>
      </c>
      <c r="B12" s="309"/>
      <c r="C12" s="99" t="str">
        <f>彰化菜單玉美!E33</f>
        <v>蕎麥飯</v>
      </c>
      <c r="D12" s="99" t="s">
        <v>170</v>
      </c>
      <c r="E12" s="99"/>
      <c r="F12" s="99" t="str">
        <f>彰化菜單玉美!E34</f>
        <v>宮保雞丁</v>
      </c>
      <c r="G12" s="130" t="s">
        <v>172</v>
      </c>
      <c r="H12" s="99"/>
      <c r="I12" s="99" t="str">
        <f>彰化菜單玉美!E35</f>
        <v>家常豆腐(豆)</v>
      </c>
      <c r="J12" s="130" t="s">
        <v>172</v>
      </c>
      <c r="K12" s="99"/>
      <c r="L12" s="99" t="str">
        <f>彰化菜單玉美!E36</f>
        <v>蕪菁總匯</v>
      </c>
      <c r="M12" s="130" t="s">
        <v>172</v>
      </c>
      <c r="N12" s="99"/>
      <c r="O12" s="99" t="str">
        <f>彰化菜單玉美!E37</f>
        <v>深色蔬菜</v>
      </c>
      <c r="P12" s="99" t="s">
        <v>173</v>
      </c>
      <c r="Q12" s="99"/>
      <c r="R12" s="99" t="str">
        <f>彰化菜單玉美!E38</f>
        <v>清燉冬瓜湯</v>
      </c>
      <c r="S12" s="99" t="s">
        <v>172</v>
      </c>
      <c r="T12" s="99"/>
      <c r="U12" s="310" t="str">
        <f>彰化菜單玉美!E39</f>
        <v>玉米布丁酥</v>
      </c>
      <c r="V12" s="49" t="s">
        <v>146</v>
      </c>
      <c r="W12" s="50" t="s">
        <v>147</v>
      </c>
      <c r="X12" s="51">
        <v>6</v>
      </c>
      <c r="AB12" s="30" t="s">
        <v>148</v>
      </c>
      <c r="AC12" s="30" t="s">
        <v>149</v>
      </c>
      <c r="AD12" s="30" t="s">
        <v>150</v>
      </c>
      <c r="AE12" s="30" t="s">
        <v>151</v>
      </c>
    </row>
    <row r="13" spans="1:37" ht="17.100000000000001" customHeight="1">
      <c r="A13" s="52" t="s">
        <v>152</v>
      </c>
      <c r="B13" s="303"/>
      <c r="C13" s="53" t="s">
        <v>174</v>
      </c>
      <c r="D13" s="54"/>
      <c r="E13" s="176">
        <v>80</v>
      </c>
      <c r="F13" s="59" t="s">
        <v>268</v>
      </c>
      <c r="G13" s="60"/>
      <c r="H13" s="60">
        <v>60</v>
      </c>
      <c r="I13" s="59" t="s">
        <v>289</v>
      </c>
      <c r="J13" s="149" t="s">
        <v>194</v>
      </c>
      <c r="K13" s="60">
        <v>50</v>
      </c>
      <c r="L13" s="59" t="s">
        <v>262</v>
      </c>
      <c r="M13" s="60"/>
      <c r="N13" s="60">
        <v>50</v>
      </c>
      <c r="O13" s="62" t="s">
        <v>179</v>
      </c>
      <c r="P13" s="63"/>
      <c r="Q13" s="159">
        <v>100</v>
      </c>
      <c r="R13" s="59" t="s">
        <v>255</v>
      </c>
      <c r="S13" s="60"/>
      <c r="T13" s="60">
        <v>40</v>
      </c>
      <c r="U13" s="315"/>
      <c r="V13" s="64">
        <f t="shared" ref="V13" si="0">X12*15+X14*5</f>
        <v>101</v>
      </c>
      <c r="W13" s="65" t="s">
        <v>153</v>
      </c>
      <c r="X13" s="66">
        <v>2</v>
      </c>
      <c r="Y13" s="31"/>
      <c r="Z13" s="34" t="s">
        <v>154</v>
      </c>
      <c r="AA13" s="34">
        <v>6</v>
      </c>
      <c r="AB13" s="34">
        <f>AA13*2</f>
        <v>12</v>
      </c>
      <c r="AC13" s="34"/>
      <c r="AD13" s="34">
        <f>AA13*15</f>
        <v>90</v>
      </c>
      <c r="AE13" s="34">
        <f>AB13*4+AD13*4</f>
        <v>408</v>
      </c>
    </row>
    <row r="14" spans="1:37" ht="17.100000000000001" customHeight="1">
      <c r="A14" s="52">
        <v>23</v>
      </c>
      <c r="B14" s="303"/>
      <c r="C14" s="67" t="s">
        <v>229</v>
      </c>
      <c r="D14" s="68"/>
      <c r="E14" s="177">
        <v>40</v>
      </c>
      <c r="F14" s="74" t="s">
        <v>190</v>
      </c>
      <c r="G14" s="74"/>
      <c r="H14" s="74">
        <v>10</v>
      </c>
      <c r="I14" s="73" t="s">
        <v>245</v>
      </c>
      <c r="K14" s="74">
        <v>5</v>
      </c>
      <c r="L14" s="73" t="s">
        <v>195</v>
      </c>
      <c r="M14" s="73"/>
      <c r="N14" s="73">
        <v>10</v>
      </c>
      <c r="O14" s="76"/>
      <c r="P14" s="76"/>
      <c r="Q14" s="76"/>
      <c r="R14" s="74" t="s">
        <v>209</v>
      </c>
      <c r="S14" s="74"/>
      <c r="T14" s="74">
        <v>5</v>
      </c>
      <c r="U14" s="315"/>
      <c r="V14" s="77" t="s">
        <v>155</v>
      </c>
      <c r="W14" s="78" t="s">
        <v>156</v>
      </c>
      <c r="X14" s="66">
        <v>2.2000000000000002</v>
      </c>
      <c r="Z14" s="79" t="s">
        <v>157</v>
      </c>
      <c r="AA14" s="34">
        <v>2</v>
      </c>
      <c r="AB14" s="80">
        <f>AA14*7</f>
        <v>14</v>
      </c>
      <c r="AC14" s="34">
        <f>AA14*5</f>
        <v>10</v>
      </c>
      <c r="AD14" s="34" t="s">
        <v>158</v>
      </c>
      <c r="AE14" s="81">
        <f>AB14*4+AC14*9</f>
        <v>146</v>
      </c>
    </row>
    <row r="15" spans="1:37" ht="17.100000000000001" customHeight="1">
      <c r="A15" s="52" t="s">
        <v>159</v>
      </c>
      <c r="B15" s="303"/>
      <c r="C15" s="172"/>
      <c r="D15" s="76"/>
      <c r="E15" s="76"/>
      <c r="F15" s="74" t="s">
        <v>290</v>
      </c>
      <c r="G15" s="74"/>
      <c r="H15" s="74">
        <v>5</v>
      </c>
      <c r="I15" s="74" t="s">
        <v>287</v>
      </c>
      <c r="K15" s="74">
        <v>5</v>
      </c>
      <c r="L15" s="73" t="s">
        <v>183</v>
      </c>
      <c r="M15" s="74"/>
      <c r="N15" s="74">
        <v>5</v>
      </c>
      <c r="O15" s="76"/>
      <c r="P15" s="82"/>
      <c r="Q15" s="76"/>
      <c r="R15" s="74" t="s">
        <v>221</v>
      </c>
      <c r="S15" s="74"/>
      <c r="T15" s="74">
        <v>1</v>
      </c>
      <c r="U15" s="315"/>
      <c r="V15" s="64">
        <f t="shared" ref="V15" si="1">X13*5+X15*5</f>
        <v>22.5</v>
      </c>
      <c r="W15" s="78" t="s">
        <v>160</v>
      </c>
      <c r="X15" s="66">
        <f>AA16</f>
        <v>2.5</v>
      </c>
      <c r="Y15" s="31"/>
      <c r="Z15" s="30" t="s">
        <v>161</v>
      </c>
      <c r="AA15" s="34">
        <v>1.9</v>
      </c>
      <c r="AB15" s="34">
        <f>AA15*1</f>
        <v>1.9</v>
      </c>
      <c r="AC15" s="34" t="s">
        <v>158</v>
      </c>
      <c r="AD15" s="34">
        <f>AA15*5</f>
        <v>9.5</v>
      </c>
      <c r="AE15" s="34">
        <f>AB15*4+AD15*4</f>
        <v>45.6</v>
      </c>
    </row>
    <row r="16" spans="1:37" ht="17.100000000000001" customHeight="1">
      <c r="A16" s="308" t="s">
        <v>188</v>
      </c>
      <c r="B16" s="303"/>
      <c r="C16" s="172"/>
      <c r="D16" s="76"/>
      <c r="E16" s="76"/>
      <c r="F16" s="180"/>
      <c r="G16" s="180"/>
      <c r="H16" s="191"/>
      <c r="I16" s="73"/>
      <c r="K16" s="74"/>
      <c r="L16" s="71" t="s">
        <v>265</v>
      </c>
      <c r="M16" s="71"/>
      <c r="N16" s="71">
        <v>5</v>
      </c>
      <c r="O16" s="76"/>
      <c r="P16" s="82"/>
      <c r="Q16" s="76"/>
      <c r="R16" s="73"/>
      <c r="S16" s="74"/>
      <c r="T16" s="177"/>
      <c r="U16" s="315"/>
      <c r="V16" s="77" t="s">
        <v>163</v>
      </c>
      <c r="W16" s="78" t="s">
        <v>164</v>
      </c>
      <c r="X16" s="66"/>
      <c r="Z16" s="30" t="s">
        <v>165</v>
      </c>
      <c r="AA16" s="34">
        <v>2.5</v>
      </c>
      <c r="AB16" s="34"/>
      <c r="AC16" s="34">
        <f>AA16*5</f>
        <v>12.5</v>
      </c>
      <c r="AD16" s="34" t="s">
        <v>158</v>
      </c>
      <c r="AE16" s="34">
        <f>AC16*9</f>
        <v>112.5</v>
      </c>
    </row>
    <row r="17" spans="1:37" ht="17.100000000000001" customHeight="1">
      <c r="A17" s="308"/>
      <c r="B17" s="303"/>
      <c r="C17" s="82"/>
      <c r="D17" s="82"/>
      <c r="E17" s="76"/>
      <c r="F17" s="76"/>
      <c r="G17" s="82"/>
      <c r="H17" s="76"/>
      <c r="I17" s="74"/>
      <c r="J17" s="74"/>
      <c r="K17" s="72"/>
      <c r="L17" s="71"/>
      <c r="M17" s="71"/>
      <c r="N17" s="180"/>
      <c r="O17" s="76"/>
      <c r="P17" s="82"/>
      <c r="Q17" s="76"/>
      <c r="R17" s="70"/>
      <c r="S17" s="71"/>
      <c r="T17" s="177"/>
      <c r="U17" s="315"/>
      <c r="V17" s="64">
        <f t="shared" ref="V17" si="2">X13*7+X14*1+X12*2</f>
        <v>28.2</v>
      </c>
      <c r="W17" s="85" t="s">
        <v>166</v>
      </c>
      <c r="X17" s="86"/>
      <c r="Y17" s="31"/>
      <c r="Z17" s="30" t="s">
        <v>167</v>
      </c>
      <c r="AD17" s="30">
        <f>AA17*15</f>
        <v>0</v>
      </c>
    </row>
    <row r="18" spans="1:37" ht="17.100000000000001" customHeight="1">
      <c r="A18" s="87" t="s">
        <v>168</v>
      </c>
      <c r="B18" s="88"/>
      <c r="C18" s="82"/>
      <c r="D18" s="82"/>
      <c r="E18" s="76"/>
      <c r="F18" s="76"/>
      <c r="G18" s="82"/>
      <c r="H18" s="76"/>
      <c r="I18" s="76"/>
      <c r="J18" s="82"/>
      <c r="K18" s="76"/>
      <c r="L18" s="192"/>
      <c r="M18" s="193"/>
      <c r="N18" s="180"/>
      <c r="O18" s="76"/>
      <c r="P18" s="82"/>
      <c r="Q18" s="76"/>
      <c r="R18" s="76"/>
      <c r="S18" s="181"/>
      <c r="T18" s="194"/>
      <c r="U18" s="315"/>
      <c r="V18" s="77" t="s">
        <v>169</v>
      </c>
      <c r="W18" s="89"/>
      <c r="X18" s="66"/>
      <c r="AB18" s="30">
        <f>SUM(AB13:AB17)</f>
        <v>27.9</v>
      </c>
      <c r="AC18" s="30">
        <f>SUM(AC13:AC17)</f>
        <v>22.5</v>
      </c>
      <c r="AD18" s="30">
        <f>SUM(AD13:AD17)</f>
        <v>99.5</v>
      </c>
      <c r="AE18" s="30">
        <f>AB18*4+AC18*9+AD18*4</f>
        <v>712.1</v>
      </c>
    </row>
    <row r="19" spans="1:37" ht="17.100000000000001" customHeight="1">
      <c r="A19" s="107"/>
      <c r="B19" s="108"/>
      <c r="C19" s="82"/>
      <c r="D19" s="82"/>
      <c r="E19" s="76"/>
      <c r="F19" s="76"/>
      <c r="G19" s="82"/>
      <c r="H19" s="76"/>
      <c r="I19" s="76"/>
      <c r="J19" s="82"/>
      <c r="K19" s="76"/>
      <c r="L19" s="76"/>
      <c r="M19" s="82"/>
      <c r="N19" s="76"/>
      <c r="O19" s="76"/>
      <c r="P19" s="82"/>
      <c r="Q19" s="76"/>
      <c r="R19" s="76"/>
      <c r="S19" s="195"/>
      <c r="T19" s="76"/>
      <c r="U19" s="306"/>
      <c r="V19" s="94">
        <f t="shared" ref="V19" si="3">V13*4+V15*9+V17*4</f>
        <v>719.3</v>
      </c>
      <c r="W19" s="109"/>
      <c r="X19" s="86"/>
      <c r="Y19" s="31"/>
      <c r="AB19" s="97">
        <f>AB18*4/AE18</f>
        <v>0.15671956185928942</v>
      </c>
      <c r="AC19" s="97">
        <f>AC18*9/AE18</f>
        <v>0.28437017272854936</v>
      </c>
      <c r="AD19" s="97">
        <f>AD18*4/AE18</f>
        <v>0.55891026541216116</v>
      </c>
    </row>
    <row r="20" spans="1:37" ht="17.100000000000001" customHeight="1">
      <c r="A20" s="44">
        <v>3</v>
      </c>
      <c r="B20" s="309"/>
      <c r="C20" s="99" t="str">
        <f>彰化菜單玉美!I33</f>
        <v>白飯</v>
      </c>
      <c r="D20" s="99" t="s">
        <v>170</v>
      </c>
      <c r="E20" s="99"/>
      <c r="F20" s="99" t="str">
        <f>彰化菜單玉美!I34</f>
        <v>鐵路豬排</v>
      </c>
      <c r="G20" s="130" t="s">
        <v>172</v>
      </c>
      <c r="H20" s="99"/>
      <c r="I20" s="99" t="str">
        <f>彰化菜單玉美!I35</f>
        <v>滷味(豆)</v>
      </c>
      <c r="J20" s="130" t="s">
        <v>273</v>
      </c>
      <c r="K20" s="99"/>
      <c r="L20" s="99" t="str">
        <f>彰化菜單玉美!I36</f>
        <v>大瓜什錦</v>
      </c>
      <c r="M20" s="183" t="s">
        <v>172</v>
      </c>
      <c r="N20" s="114"/>
      <c r="O20" s="99" t="str">
        <f>彰化菜單玉美!I37</f>
        <v>深色蔬菜</v>
      </c>
      <c r="P20" s="99" t="s">
        <v>173</v>
      </c>
      <c r="Q20" s="99"/>
      <c r="R20" s="99" t="str">
        <f>彰化菜單玉美!I38</f>
        <v>紫菜蛋花湯</v>
      </c>
      <c r="S20" s="99" t="s">
        <v>172</v>
      </c>
      <c r="T20" s="99"/>
      <c r="U20" s="310"/>
      <c r="V20" s="49" t="s">
        <v>146</v>
      </c>
      <c r="W20" s="50" t="s">
        <v>147</v>
      </c>
      <c r="X20" s="51">
        <v>6.3</v>
      </c>
      <c r="AB20" s="30" t="s">
        <v>148</v>
      </c>
      <c r="AC20" s="30" t="s">
        <v>149</v>
      </c>
      <c r="AD20" s="30" t="s">
        <v>150</v>
      </c>
      <c r="AE20" s="30" t="s">
        <v>151</v>
      </c>
      <c r="AG20" s="34"/>
    </row>
    <row r="21" spans="1:37" ht="17.100000000000001" customHeight="1">
      <c r="A21" s="52" t="s">
        <v>152</v>
      </c>
      <c r="B21" s="303"/>
      <c r="C21" s="56" t="s">
        <v>174</v>
      </c>
      <c r="D21" s="176"/>
      <c r="E21" s="176">
        <v>120</v>
      </c>
      <c r="F21" s="59" t="s">
        <v>291</v>
      </c>
      <c r="G21" s="60"/>
      <c r="H21" s="60">
        <v>50</v>
      </c>
      <c r="I21" s="60" t="s">
        <v>278</v>
      </c>
      <c r="J21" s="60"/>
      <c r="K21" s="60">
        <v>30</v>
      </c>
      <c r="L21" s="59" t="s">
        <v>280</v>
      </c>
      <c r="M21" s="60"/>
      <c r="N21" s="60">
        <v>70</v>
      </c>
      <c r="O21" s="62" t="s">
        <v>179</v>
      </c>
      <c r="P21" s="63"/>
      <c r="Q21" s="159">
        <v>100</v>
      </c>
      <c r="R21" s="60" t="s">
        <v>292</v>
      </c>
      <c r="S21" s="60"/>
      <c r="T21" s="60">
        <v>5</v>
      </c>
      <c r="U21" s="315"/>
      <c r="V21" s="64">
        <f t="shared" ref="V21" si="4">X20*15+X22*5</f>
        <v>107</v>
      </c>
      <c r="W21" s="65" t="s">
        <v>153</v>
      </c>
      <c r="X21" s="66">
        <v>2</v>
      </c>
      <c r="Y21" s="31"/>
      <c r="Z21" s="34" t="s">
        <v>154</v>
      </c>
      <c r="AA21" s="34">
        <v>6</v>
      </c>
      <c r="AB21" s="34">
        <f>AA21*2</f>
        <v>12</v>
      </c>
      <c r="AC21" s="34"/>
      <c r="AD21" s="34">
        <f>AA21*15</f>
        <v>90</v>
      </c>
      <c r="AE21" s="34">
        <f>AB21*4+AD21*4</f>
        <v>408</v>
      </c>
      <c r="AF21" s="34"/>
      <c r="AG21" s="34"/>
      <c r="AH21" s="34"/>
      <c r="AI21" s="34"/>
      <c r="AJ21" s="34"/>
      <c r="AK21" s="34"/>
    </row>
    <row r="22" spans="1:37" ht="17.100000000000001" customHeight="1">
      <c r="A22" s="52">
        <v>24</v>
      </c>
      <c r="B22" s="303"/>
      <c r="C22" s="70"/>
      <c r="D22" s="177"/>
      <c r="E22" s="177"/>
      <c r="F22" s="70"/>
      <c r="G22" s="71"/>
      <c r="H22" s="177"/>
      <c r="I22" s="73" t="s">
        <v>193</v>
      </c>
      <c r="J22" s="73" t="s">
        <v>194</v>
      </c>
      <c r="K22" s="73">
        <v>20</v>
      </c>
      <c r="L22" s="73" t="s">
        <v>183</v>
      </c>
      <c r="M22" s="74"/>
      <c r="N22" s="74">
        <v>5</v>
      </c>
      <c r="O22" s="190"/>
      <c r="P22" s="120"/>
      <c r="Q22" s="120"/>
      <c r="R22" s="73" t="s">
        <v>293</v>
      </c>
      <c r="S22" s="74"/>
      <c r="T22" s="74">
        <v>15</v>
      </c>
      <c r="U22" s="315"/>
      <c r="V22" s="77" t="s">
        <v>155</v>
      </c>
      <c r="W22" s="78" t="s">
        <v>156</v>
      </c>
      <c r="X22" s="66">
        <v>2.5</v>
      </c>
      <c r="Z22" s="79" t="s">
        <v>157</v>
      </c>
      <c r="AA22" s="34">
        <v>2</v>
      </c>
      <c r="AB22" s="80">
        <f>AA22*7</f>
        <v>14</v>
      </c>
      <c r="AC22" s="34">
        <f>AA22*5</f>
        <v>10</v>
      </c>
      <c r="AD22" s="34" t="s">
        <v>158</v>
      </c>
      <c r="AE22" s="81">
        <f>AB22*4+AC22*9</f>
        <v>146</v>
      </c>
      <c r="AF22" s="79"/>
      <c r="AG22" s="34"/>
      <c r="AH22" s="80"/>
      <c r="AI22" s="34"/>
      <c r="AJ22" s="34"/>
      <c r="AK22" s="81"/>
    </row>
    <row r="23" spans="1:37" ht="17.100000000000001" customHeight="1">
      <c r="A23" s="52" t="s">
        <v>159</v>
      </c>
      <c r="B23" s="303"/>
      <c r="C23" s="196"/>
      <c r="D23" s="177"/>
      <c r="E23" s="177"/>
      <c r="F23" s="177"/>
      <c r="G23" s="177"/>
      <c r="H23" s="177"/>
      <c r="I23" s="73" t="s">
        <v>206</v>
      </c>
      <c r="J23" s="74"/>
      <c r="K23" s="74">
        <v>20</v>
      </c>
      <c r="L23" s="74" t="s">
        <v>294</v>
      </c>
      <c r="M23" s="74"/>
      <c r="N23" s="74">
        <v>10</v>
      </c>
      <c r="O23" s="190"/>
      <c r="P23" s="121"/>
      <c r="Q23" s="120"/>
      <c r="R23" s="73"/>
      <c r="S23" s="74"/>
      <c r="T23" s="74"/>
      <c r="U23" s="315"/>
      <c r="V23" s="64">
        <f t="shared" ref="V23" si="5">X21*5+X23*5</f>
        <v>22.5</v>
      </c>
      <c r="W23" s="78" t="s">
        <v>160</v>
      </c>
      <c r="X23" s="66">
        <v>2.5</v>
      </c>
      <c r="Y23" s="31"/>
      <c r="Z23" s="30" t="s">
        <v>161</v>
      </c>
      <c r="AA23" s="34">
        <v>2.1</v>
      </c>
      <c r="AB23" s="34">
        <f>AA23*1</f>
        <v>2.1</v>
      </c>
      <c r="AC23" s="34" t="s">
        <v>158</v>
      </c>
      <c r="AD23" s="34">
        <f>AA23*5</f>
        <v>10.5</v>
      </c>
      <c r="AE23" s="34">
        <f>AB23*4+AD23*4</f>
        <v>50.4</v>
      </c>
      <c r="AG23" s="34"/>
      <c r="AH23" s="34"/>
      <c r="AI23" s="34"/>
      <c r="AJ23" s="34"/>
      <c r="AK23" s="34"/>
    </row>
    <row r="24" spans="1:37" ht="17.100000000000001" customHeight="1">
      <c r="A24" s="308" t="s">
        <v>199</v>
      </c>
      <c r="B24" s="303"/>
      <c r="C24" s="196"/>
      <c r="D24" s="177"/>
      <c r="E24" s="177"/>
      <c r="F24" s="177"/>
      <c r="G24" s="177"/>
      <c r="H24" s="133"/>
      <c r="I24" s="73" t="s">
        <v>197</v>
      </c>
      <c r="J24" s="74"/>
      <c r="K24" s="74">
        <v>10</v>
      </c>
      <c r="L24" s="74" t="s">
        <v>212</v>
      </c>
      <c r="M24" s="74"/>
      <c r="N24" s="74">
        <v>2</v>
      </c>
      <c r="O24" s="190"/>
      <c r="P24" s="121"/>
      <c r="Q24" s="120"/>
      <c r="R24" s="74"/>
      <c r="S24" s="73"/>
      <c r="T24" s="73"/>
      <c r="U24" s="315"/>
      <c r="V24" s="77" t="s">
        <v>163</v>
      </c>
      <c r="W24" s="78" t="s">
        <v>164</v>
      </c>
      <c r="X24" s="66"/>
      <c r="Z24" s="30" t="s">
        <v>165</v>
      </c>
      <c r="AA24" s="34">
        <v>2.5</v>
      </c>
      <c r="AB24" s="34"/>
      <c r="AC24" s="34">
        <f>AA24*5</f>
        <v>12.5</v>
      </c>
      <c r="AD24" s="34" t="s">
        <v>158</v>
      </c>
      <c r="AE24" s="34">
        <f>AC24*9</f>
        <v>112.5</v>
      </c>
      <c r="AG24" s="34"/>
      <c r="AH24" s="34"/>
      <c r="AI24" s="34"/>
      <c r="AJ24" s="34"/>
      <c r="AK24" s="34"/>
    </row>
    <row r="25" spans="1:37" ht="17.100000000000001" customHeight="1">
      <c r="A25" s="308"/>
      <c r="B25" s="303"/>
      <c r="C25" s="177"/>
      <c r="D25" s="177"/>
      <c r="E25" s="177"/>
      <c r="F25" s="197"/>
      <c r="G25" s="121"/>
      <c r="H25" s="120"/>
      <c r="I25" s="177"/>
      <c r="J25" s="177"/>
      <c r="K25" s="177"/>
      <c r="L25" s="70"/>
      <c r="M25" s="71"/>
      <c r="N25" s="188"/>
      <c r="O25" s="190"/>
      <c r="P25" s="121"/>
      <c r="Q25" s="120"/>
      <c r="R25" s="120"/>
      <c r="S25" s="121"/>
      <c r="T25" s="198"/>
      <c r="U25" s="315"/>
      <c r="V25" s="64">
        <f t="shared" ref="V25" si="6">X21*7+X22*1+X20*2</f>
        <v>29.1</v>
      </c>
      <c r="W25" s="85" t="s">
        <v>166</v>
      </c>
      <c r="X25" s="66"/>
      <c r="Y25" s="31"/>
      <c r="Z25" s="30" t="s">
        <v>167</v>
      </c>
      <c r="AD25" s="30">
        <f>AA25*15</f>
        <v>0</v>
      </c>
      <c r="AG25" s="34"/>
    </row>
    <row r="26" spans="1:37" ht="17.100000000000001" customHeight="1">
      <c r="A26" s="87" t="s">
        <v>168</v>
      </c>
      <c r="B26" s="88"/>
      <c r="C26" s="177"/>
      <c r="D26" s="177"/>
      <c r="E26" s="72"/>
      <c r="F26" s="120"/>
      <c r="G26" s="121"/>
      <c r="H26" s="120"/>
      <c r="I26" s="71"/>
      <c r="J26" s="71"/>
      <c r="K26" s="199"/>
      <c r="L26" s="70"/>
      <c r="M26" s="71"/>
      <c r="N26" s="185"/>
      <c r="O26" s="190"/>
      <c r="P26" s="121"/>
      <c r="Q26" s="120"/>
      <c r="R26" s="120"/>
      <c r="S26" s="121"/>
      <c r="T26" s="120"/>
      <c r="U26" s="305"/>
      <c r="V26" s="77" t="s">
        <v>169</v>
      </c>
      <c r="W26" s="89"/>
      <c r="X26" s="66"/>
      <c r="AB26" s="30">
        <f>SUM(AB21:AB25)</f>
        <v>28.1</v>
      </c>
      <c r="AC26" s="30">
        <f>SUM(AC21:AC25)</f>
        <v>22.5</v>
      </c>
      <c r="AD26" s="30">
        <f>SUM(AD21:AD25)</f>
        <v>100.5</v>
      </c>
      <c r="AE26" s="30">
        <f>AB26*4+AC26*9+AD26*4</f>
        <v>716.9</v>
      </c>
      <c r="AG26" s="34"/>
    </row>
    <row r="27" spans="1:37" ht="17.100000000000001" customHeight="1" thickBot="1">
      <c r="A27" s="125"/>
      <c r="B27" s="126"/>
      <c r="C27" s="82"/>
      <c r="D27" s="82"/>
      <c r="E27" s="76"/>
      <c r="F27" s="76"/>
      <c r="G27" s="82"/>
      <c r="H27" s="76"/>
      <c r="I27" s="76"/>
      <c r="J27" s="82"/>
      <c r="K27" s="127"/>
      <c r="L27" s="128"/>
      <c r="M27" s="168"/>
      <c r="N27" s="128"/>
      <c r="O27" s="181"/>
      <c r="P27" s="82"/>
      <c r="Q27" s="76"/>
      <c r="R27" s="76"/>
      <c r="S27" s="82"/>
      <c r="T27" s="76"/>
      <c r="U27" s="306"/>
      <c r="V27" s="94">
        <f t="shared" ref="V27" si="7">V21*4+V23*9+V25*4</f>
        <v>746.9</v>
      </c>
      <c r="W27" s="95"/>
      <c r="X27" s="66"/>
      <c r="Y27" s="31"/>
      <c r="AB27" s="97">
        <f>AB26*4/AE26</f>
        <v>0.15678616264472034</v>
      </c>
      <c r="AC27" s="97">
        <f>AC26*9/AE26</f>
        <v>0.28246617380387784</v>
      </c>
      <c r="AD27" s="97">
        <f>AD26*4/AE26</f>
        <v>0.56074766355140193</v>
      </c>
      <c r="AG27" s="34"/>
      <c r="AH27" s="97"/>
      <c r="AI27" s="97"/>
      <c r="AJ27" s="97"/>
    </row>
    <row r="28" spans="1:37" ht="17.100000000000001" customHeight="1">
      <c r="A28" s="44">
        <v>3</v>
      </c>
      <c r="B28" s="303"/>
      <c r="C28" s="102" t="str">
        <f>彰化菜單玉美!M33</f>
        <v>小米飯</v>
      </c>
      <c r="D28" s="102" t="s">
        <v>170</v>
      </c>
      <c r="E28" s="102"/>
      <c r="F28" s="102" t="str">
        <f>彰化菜單玉美!M34</f>
        <v>香酥魚(炸.海)</v>
      </c>
      <c r="G28" s="165" t="s">
        <v>171</v>
      </c>
      <c r="H28" s="102"/>
      <c r="I28" s="102" t="str">
        <f>彰化菜單玉美!M35</f>
        <v>紹子蒸蛋</v>
      </c>
      <c r="J28" s="165" t="s">
        <v>170</v>
      </c>
      <c r="K28" s="102"/>
      <c r="L28" s="102" t="str">
        <f>彰化菜單玉美!M36</f>
        <v>鮮美佛跳牆</v>
      </c>
      <c r="M28" s="165" t="s">
        <v>172</v>
      </c>
      <c r="N28" s="102"/>
      <c r="O28" s="102" t="str">
        <f>彰化菜單玉美!M37</f>
        <v>深色蔬菜</v>
      </c>
      <c r="P28" s="102" t="s">
        <v>173</v>
      </c>
      <c r="Q28" s="102"/>
      <c r="R28" s="102" t="str">
        <f>彰化菜單玉美!M38</f>
        <v>鮮菇粉絲湯</v>
      </c>
      <c r="S28" s="102" t="s">
        <v>172</v>
      </c>
      <c r="T28" s="102"/>
      <c r="U28" s="304"/>
      <c r="V28" s="49" t="s">
        <v>146</v>
      </c>
      <c r="W28" s="50" t="s">
        <v>147</v>
      </c>
      <c r="X28" s="131">
        <v>6.1</v>
      </c>
      <c r="AB28" s="30" t="s">
        <v>148</v>
      </c>
      <c r="AC28" s="30" t="s">
        <v>149</v>
      </c>
      <c r="AD28" s="30" t="s">
        <v>150</v>
      </c>
      <c r="AE28" s="30" t="s">
        <v>151</v>
      </c>
      <c r="AG28" s="34"/>
    </row>
    <row r="29" spans="1:37" ht="17.100000000000001" customHeight="1">
      <c r="A29" s="52" t="s">
        <v>152</v>
      </c>
      <c r="B29" s="303"/>
      <c r="C29" s="53" t="s">
        <v>174</v>
      </c>
      <c r="D29" s="54"/>
      <c r="E29" s="176">
        <v>80</v>
      </c>
      <c r="F29" s="103" t="s">
        <v>295</v>
      </c>
      <c r="G29" s="103" t="s">
        <v>176</v>
      </c>
      <c r="H29" s="60">
        <v>50</v>
      </c>
      <c r="I29" s="59" t="s">
        <v>204</v>
      </c>
      <c r="J29" s="59"/>
      <c r="K29" s="59">
        <v>35</v>
      </c>
      <c r="L29" s="59" t="s">
        <v>196</v>
      </c>
      <c r="M29" s="60"/>
      <c r="N29" s="60">
        <v>60</v>
      </c>
      <c r="O29" s="62" t="s">
        <v>179</v>
      </c>
      <c r="P29" s="63"/>
      <c r="Q29" s="159">
        <v>100</v>
      </c>
      <c r="R29" s="59" t="s">
        <v>259</v>
      </c>
      <c r="S29" s="60"/>
      <c r="T29" s="60">
        <v>15</v>
      </c>
      <c r="U29" s="305"/>
      <c r="V29" s="64">
        <f t="shared" ref="V29" si="8">X28*15+X30*5</f>
        <v>102</v>
      </c>
      <c r="W29" s="65" t="s">
        <v>153</v>
      </c>
      <c r="X29" s="132">
        <v>2</v>
      </c>
      <c r="Y29" s="31"/>
      <c r="Z29" s="34" t="s">
        <v>154</v>
      </c>
      <c r="AA29" s="34">
        <v>5.6</v>
      </c>
      <c r="AB29" s="34">
        <f>AA29*2</f>
        <v>11.2</v>
      </c>
      <c r="AC29" s="34"/>
      <c r="AD29" s="34">
        <f>AA29*15</f>
        <v>84</v>
      </c>
      <c r="AE29" s="34">
        <f>AB29*4+AD29*4</f>
        <v>380.8</v>
      </c>
      <c r="AF29" s="34"/>
      <c r="AG29" s="34"/>
      <c r="AH29" s="34"/>
      <c r="AI29" s="34"/>
      <c r="AJ29" s="34"/>
      <c r="AK29" s="34"/>
    </row>
    <row r="30" spans="1:37" ht="17.100000000000001" customHeight="1">
      <c r="A30" s="52">
        <v>25</v>
      </c>
      <c r="B30" s="303"/>
      <c r="C30" s="67" t="s">
        <v>215</v>
      </c>
      <c r="D30" s="68"/>
      <c r="E30" s="177">
        <v>40</v>
      </c>
      <c r="F30" s="73" t="s">
        <v>296</v>
      </c>
      <c r="G30" s="74"/>
      <c r="H30" s="74">
        <v>20</v>
      </c>
      <c r="I30" s="74" t="s">
        <v>245</v>
      </c>
      <c r="J30" s="74"/>
      <c r="K30" s="74">
        <v>2</v>
      </c>
      <c r="L30" s="73" t="s">
        <v>185</v>
      </c>
      <c r="M30" s="74"/>
      <c r="N30" s="74">
        <v>10</v>
      </c>
      <c r="O30" s="128"/>
      <c r="P30" s="128"/>
      <c r="Q30" s="128"/>
      <c r="R30" s="73" t="s">
        <v>219</v>
      </c>
      <c r="S30" s="74"/>
      <c r="T30" s="74">
        <v>15</v>
      </c>
      <c r="U30" s="305"/>
      <c r="V30" s="77" t="s">
        <v>155</v>
      </c>
      <c r="W30" s="78" t="s">
        <v>156</v>
      </c>
      <c r="X30" s="132">
        <v>2.1</v>
      </c>
      <c r="Z30" s="79" t="s">
        <v>157</v>
      </c>
      <c r="AA30" s="34">
        <v>2</v>
      </c>
      <c r="AB30" s="80">
        <f>AA30*7</f>
        <v>14</v>
      </c>
      <c r="AC30" s="34">
        <f>AA30*5</f>
        <v>10</v>
      </c>
      <c r="AD30" s="34" t="s">
        <v>158</v>
      </c>
      <c r="AE30" s="81">
        <f>AB30*4+AC30*9</f>
        <v>146</v>
      </c>
      <c r="AF30" s="79"/>
      <c r="AG30" s="34"/>
      <c r="AH30" s="80"/>
      <c r="AI30" s="34"/>
      <c r="AJ30" s="34"/>
      <c r="AK30" s="81"/>
    </row>
    <row r="31" spans="1:37" ht="17.100000000000001" customHeight="1">
      <c r="A31" s="52" t="s">
        <v>159</v>
      </c>
      <c r="B31" s="303"/>
      <c r="C31" s="172"/>
      <c r="D31" s="168"/>
      <c r="E31" s="128"/>
      <c r="F31" s="73"/>
      <c r="G31" s="74"/>
      <c r="H31" s="177"/>
      <c r="I31" s="71" t="s">
        <v>282</v>
      </c>
      <c r="J31" s="71"/>
      <c r="K31" s="71">
        <v>1</v>
      </c>
      <c r="L31" s="74" t="s">
        <v>297</v>
      </c>
      <c r="M31" s="74"/>
      <c r="N31" s="74">
        <v>10</v>
      </c>
      <c r="O31" s="128"/>
      <c r="P31" s="168"/>
      <c r="Q31" s="128"/>
      <c r="R31" s="74" t="s">
        <v>187</v>
      </c>
      <c r="S31" s="74"/>
      <c r="T31" s="74">
        <v>5</v>
      </c>
      <c r="U31" s="305"/>
      <c r="V31" s="64">
        <f t="shared" ref="V31" si="9">X29*5+X31*5</f>
        <v>22.5</v>
      </c>
      <c r="W31" s="78" t="s">
        <v>160</v>
      </c>
      <c r="X31" s="132">
        <v>2.5</v>
      </c>
      <c r="Y31" s="31"/>
      <c r="Z31" s="30" t="s">
        <v>161</v>
      </c>
      <c r="AA31" s="34">
        <v>2.2000000000000002</v>
      </c>
      <c r="AB31" s="34">
        <f>AA31*1</f>
        <v>2.2000000000000002</v>
      </c>
      <c r="AC31" s="34" t="s">
        <v>158</v>
      </c>
      <c r="AD31" s="34">
        <f>AA31*5</f>
        <v>11</v>
      </c>
      <c r="AE31" s="34">
        <f>AB31*4+AD31*4</f>
        <v>52.8</v>
      </c>
      <c r="AG31" s="34"/>
      <c r="AH31" s="34"/>
      <c r="AI31" s="34"/>
      <c r="AJ31" s="34"/>
      <c r="AK31" s="34"/>
    </row>
    <row r="32" spans="1:37" ht="17.100000000000001" customHeight="1">
      <c r="A32" s="308" t="s">
        <v>211</v>
      </c>
      <c r="B32" s="303"/>
      <c r="C32" s="172"/>
      <c r="D32" s="168"/>
      <c r="E32" s="128"/>
      <c r="F32" s="73"/>
      <c r="G32" s="74"/>
      <c r="H32" s="177"/>
      <c r="I32" s="70"/>
      <c r="J32" s="71"/>
      <c r="K32" s="71"/>
      <c r="L32" s="73" t="s">
        <v>183</v>
      </c>
      <c r="M32" s="74"/>
      <c r="N32" s="74">
        <v>5</v>
      </c>
      <c r="O32" s="128"/>
      <c r="P32" s="168"/>
      <c r="Q32" s="128"/>
      <c r="R32" s="74" t="s">
        <v>183</v>
      </c>
      <c r="S32" s="74"/>
      <c r="T32" s="74">
        <v>5</v>
      </c>
      <c r="U32" s="305"/>
      <c r="V32" s="77" t="s">
        <v>163</v>
      </c>
      <c r="W32" s="78" t="s">
        <v>164</v>
      </c>
      <c r="X32" s="132"/>
      <c r="Z32" s="30" t="s">
        <v>165</v>
      </c>
      <c r="AA32" s="34">
        <v>2.6</v>
      </c>
      <c r="AB32" s="34"/>
      <c r="AC32" s="34">
        <f>AA32*5</f>
        <v>13</v>
      </c>
      <c r="AD32" s="34" t="s">
        <v>158</v>
      </c>
      <c r="AE32" s="34">
        <f>AC32*9</f>
        <v>117</v>
      </c>
      <c r="AG32" s="34"/>
      <c r="AH32" s="34"/>
      <c r="AI32" s="34"/>
      <c r="AJ32" s="34"/>
      <c r="AK32" s="34"/>
    </row>
    <row r="33" spans="1:33" ht="17.100000000000001" customHeight="1">
      <c r="A33" s="308"/>
      <c r="B33" s="303"/>
      <c r="C33" s="172"/>
      <c r="D33" s="168"/>
      <c r="E33" s="128"/>
      <c r="F33" s="177"/>
      <c r="G33" s="168"/>
      <c r="H33" s="177"/>
      <c r="I33" s="71"/>
      <c r="J33" s="71"/>
      <c r="K33" s="177"/>
      <c r="L33" s="141" t="s">
        <v>298</v>
      </c>
      <c r="M33" s="74"/>
      <c r="N33" s="74">
        <v>5</v>
      </c>
      <c r="O33" s="128"/>
      <c r="P33" s="168"/>
      <c r="Q33" s="128"/>
      <c r="R33" s="71"/>
      <c r="S33" s="71"/>
      <c r="T33" s="72"/>
      <c r="U33" s="305"/>
      <c r="V33" s="64">
        <f t="shared" ref="V33" si="10">X29*7+X30*1+X28*2</f>
        <v>28.3</v>
      </c>
      <c r="W33" s="85" t="s">
        <v>166</v>
      </c>
      <c r="X33" s="132"/>
      <c r="Y33" s="31"/>
      <c r="Z33" s="30" t="s">
        <v>167</v>
      </c>
      <c r="AD33" s="30">
        <f>AA33*15</f>
        <v>0</v>
      </c>
      <c r="AG33" s="34"/>
    </row>
    <row r="34" spans="1:33" ht="17.100000000000001" customHeight="1">
      <c r="A34" s="87" t="s">
        <v>168</v>
      </c>
      <c r="B34" s="88"/>
      <c r="C34" s="82"/>
      <c r="D34" s="82"/>
      <c r="E34" s="76"/>
      <c r="F34" s="76"/>
      <c r="G34" s="82"/>
      <c r="H34" s="76"/>
      <c r="I34" s="76"/>
      <c r="J34" s="82"/>
      <c r="K34" s="76"/>
      <c r="L34" s="141"/>
      <c r="M34" s="74"/>
      <c r="N34" s="74"/>
      <c r="O34" s="76"/>
      <c r="P34" s="82"/>
      <c r="Q34" s="76"/>
      <c r="R34" s="76"/>
      <c r="S34" s="82"/>
      <c r="T34" s="76"/>
      <c r="U34" s="305"/>
      <c r="V34" s="77" t="s">
        <v>169</v>
      </c>
      <c r="W34" s="89"/>
      <c r="X34" s="132"/>
      <c r="AB34" s="30">
        <f>SUM(AB29:AB33)</f>
        <v>27.4</v>
      </c>
      <c r="AC34" s="30">
        <f>SUM(AC29:AC33)</f>
        <v>23</v>
      </c>
      <c r="AD34" s="30">
        <f>SUM(AD29:AD33)</f>
        <v>95</v>
      </c>
      <c r="AE34" s="30">
        <f>AB34*4+AC34*9+AD34*4</f>
        <v>696.6</v>
      </c>
      <c r="AG34" s="34"/>
    </row>
    <row r="35" spans="1:33" ht="17.100000000000001" customHeight="1">
      <c r="A35" s="107"/>
      <c r="B35" s="108"/>
      <c r="C35" s="121"/>
      <c r="D35" s="121"/>
      <c r="E35" s="120"/>
      <c r="F35" s="120"/>
      <c r="G35" s="121"/>
      <c r="H35" s="120"/>
      <c r="I35" s="120"/>
      <c r="J35" s="121"/>
      <c r="K35" s="120"/>
      <c r="L35" s="120"/>
      <c r="M35" s="121"/>
      <c r="N35" s="120"/>
      <c r="O35" s="120"/>
      <c r="P35" s="121"/>
      <c r="Q35" s="120"/>
      <c r="R35" s="120"/>
      <c r="S35" s="121"/>
      <c r="T35" s="120"/>
      <c r="U35" s="306"/>
      <c r="V35" s="94">
        <f t="shared" ref="V35" si="11">V29*4+V31*9+V33*4</f>
        <v>723.7</v>
      </c>
      <c r="W35" s="109"/>
      <c r="X35" s="132"/>
      <c r="Y35" s="31"/>
      <c r="AB35" s="97">
        <f>AB34*4/AE34</f>
        <v>0.15733563020384725</v>
      </c>
      <c r="AC35" s="97">
        <f>AC34*9/AE34</f>
        <v>0.29715762273901808</v>
      </c>
      <c r="AD35" s="97">
        <f>AD34*4/AE34</f>
        <v>0.54550674705713464</v>
      </c>
    </row>
    <row r="36" spans="1:33" ht="17.100000000000001" customHeight="1">
      <c r="A36" s="44">
        <v>3</v>
      </c>
      <c r="B36" s="303"/>
      <c r="C36" s="98" t="str">
        <f>彰化菜單玉美!Q33</f>
        <v>古早味雞肉飯</v>
      </c>
      <c r="D36" s="98" t="s">
        <v>191</v>
      </c>
      <c r="E36" s="98"/>
      <c r="F36" s="98" t="str">
        <f>彰化菜單玉美!Q34</f>
        <v>左宗棠雞</v>
      </c>
      <c r="G36" s="101" t="s">
        <v>172</v>
      </c>
      <c r="H36" s="98"/>
      <c r="I36" s="98" t="str">
        <f>彰化菜單玉美!Q35</f>
        <v>沙茶高麗菜</v>
      </c>
      <c r="J36" s="101" t="s">
        <v>172</v>
      </c>
      <c r="K36" s="98"/>
      <c r="L36" s="98" t="str">
        <f>彰化菜單玉美!Q36</f>
        <v>煉乳銀絲卷(冷.炸)</v>
      </c>
      <c r="M36" s="101" t="s">
        <v>171</v>
      </c>
      <c r="N36" s="98"/>
      <c r="O36" s="98" t="str">
        <f>彰化菜單玉美!Q37</f>
        <v>深色蔬菜</v>
      </c>
      <c r="P36" s="98" t="s">
        <v>173</v>
      </c>
      <c r="Q36" s="98"/>
      <c r="R36" s="98" t="str">
        <f>彰化菜單玉美!Q38</f>
        <v>關東煮湯</v>
      </c>
      <c r="S36" s="98" t="s">
        <v>172</v>
      </c>
      <c r="T36" s="98"/>
      <c r="U36" s="304"/>
      <c r="V36" s="49" t="s">
        <v>146</v>
      </c>
      <c r="W36" s="50" t="s">
        <v>147</v>
      </c>
      <c r="X36" s="138">
        <v>6.1</v>
      </c>
      <c r="AB36" s="30" t="s">
        <v>148</v>
      </c>
      <c r="AC36" s="30" t="s">
        <v>149</v>
      </c>
      <c r="AD36" s="30" t="s">
        <v>150</v>
      </c>
      <c r="AE36" s="30" t="s">
        <v>151</v>
      </c>
    </row>
    <row r="37" spans="1:33" ht="17.100000000000001" customHeight="1">
      <c r="A37" s="52" t="s">
        <v>152</v>
      </c>
      <c r="B37" s="303"/>
      <c r="C37" s="53" t="s">
        <v>9</v>
      </c>
      <c r="D37" s="54"/>
      <c r="E37" s="54">
        <v>100</v>
      </c>
      <c r="F37" s="60" t="s">
        <v>203</v>
      </c>
      <c r="G37" s="60"/>
      <c r="H37" s="60">
        <v>50</v>
      </c>
      <c r="I37" s="59" t="s">
        <v>177</v>
      </c>
      <c r="J37" s="60"/>
      <c r="K37" s="60">
        <v>70</v>
      </c>
      <c r="L37" s="59" t="s">
        <v>323</v>
      </c>
      <c r="M37" s="59" t="s">
        <v>322</v>
      </c>
      <c r="N37" s="59">
        <v>30</v>
      </c>
      <c r="O37" s="62" t="s">
        <v>179</v>
      </c>
      <c r="P37" s="63"/>
      <c r="Q37" s="159">
        <v>100</v>
      </c>
      <c r="R37" s="59" t="s">
        <v>206</v>
      </c>
      <c r="S37" s="60"/>
      <c r="T37" s="60">
        <v>20</v>
      </c>
      <c r="U37" s="305"/>
      <c r="V37" s="64">
        <f t="shared" ref="V37" si="12">X36*15+X38*5</f>
        <v>103</v>
      </c>
      <c r="W37" s="65" t="s">
        <v>153</v>
      </c>
      <c r="X37" s="132">
        <v>2</v>
      </c>
      <c r="Y37" s="31"/>
      <c r="Z37" s="34" t="s">
        <v>154</v>
      </c>
      <c r="AA37" s="34">
        <v>5.5</v>
      </c>
      <c r="AB37" s="34">
        <f>AA37*2</f>
        <v>11</v>
      </c>
      <c r="AC37" s="34"/>
      <c r="AD37" s="34">
        <f>AA37*15</f>
        <v>82.5</v>
      </c>
      <c r="AE37" s="34">
        <f>AB37*4+AD37*4</f>
        <v>374</v>
      </c>
    </row>
    <row r="38" spans="1:33" ht="17.100000000000001" customHeight="1">
      <c r="A38" s="52">
        <v>26</v>
      </c>
      <c r="B38" s="303"/>
      <c r="C38" s="67" t="s">
        <v>241</v>
      </c>
      <c r="D38" s="68"/>
      <c r="E38" s="68">
        <v>15</v>
      </c>
      <c r="F38" s="73" t="s">
        <v>190</v>
      </c>
      <c r="G38" s="74"/>
      <c r="H38" s="74">
        <v>10</v>
      </c>
      <c r="I38" s="73" t="s">
        <v>183</v>
      </c>
      <c r="J38" s="74"/>
      <c r="K38" s="74">
        <v>5</v>
      </c>
      <c r="L38" s="141" t="s">
        <v>324</v>
      </c>
      <c r="M38" s="74"/>
      <c r="N38" s="74">
        <v>5</v>
      </c>
      <c r="O38" s="76"/>
      <c r="P38" s="76"/>
      <c r="Q38" s="76"/>
      <c r="R38" s="74" t="s">
        <v>197</v>
      </c>
      <c r="S38" s="74"/>
      <c r="T38" s="74">
        <v>10</v>
      </c>
      <c r="U38" s="305"/>
      <c r="V38" s="77" t="s">
        <v>155</v>
      </c>
      <c r="W38" s="78" t="s">
        <v>156</v>
      </c>
      <c r="X38" s="132">
        <v>2.2999999999999998</v>
      </c>
      <c r="Z38" s="79" t="s">
        <v>157</v>
      </c>
      <c r="AA38" s="34">
        <v>2</v>
      </c>
      <c r="AB38" s="80">
        <f>AA38*7</f>
        <v>14</v>
      </c>
      <c r="AC38" s="34">
        <f>AA38*5</f>
        <v>10</v>
      </c>
      <c r="AD38" s="34" t="s">
        <v>158</v>
      </c>
      <c r="AE38" s="81">
        <f>AB38*4+AC38*9</f>
        <v>146</v>
      </c>
    </row>
    <row r="39" spans="1:33" ht="17.100000000000001" customHeight="1">
      <c r="A39" s="52" t="s">
        <v>159</v>
      </c>
      <c r="B39" s="303"/>
      <c r="C39" s="177" t="s">
        <v>282</v>
      </c>
      <c r="D39" s="177"/>
      <c r="E39" s="177">
        <v>3</v>
      </c>
      <c r="F39" s="73" t="s">
        <v>299</v>
      </c>
      <c r="G39" s="74"/>
      <c r="H39" s="74">
        <v>5</v>
      </c>
      <c r="I39" s="74" t="s">
        <v>265</v>
      </c>
      <c r="J39" s="74"/>
      <c r="K39" s="74">
        <v>7</v>
      </c>
      <c r="L39" s="70"/>
      <c r="M39" s="71"/>
      <c r="N39" s="71"/>
      <c r="O39" s="76"/>
      <c r="P39" s="76"/>
      <c r="Q39" s="76"/>
      <c r="R39" s="73" t="s">
        <v>230</v>
      </c>
      <c r="S39" s="74"/>
      <c r="T39" s="74">
        <v>10</v>
      </c>
      <c r="U39" s="305"/>
      <c r="V39" s="64">
        <f t="shared" ref="V39" si="13">X37*5+X39*5</f>
        <v>22.5</v>
      </c>
      <c r="W39" s="78" t="s">
        <v>160</v>
      </c>
      <c r="X39" s="132">
        <f>AA40</f>
        <v>2.5</v>
      </c>
      <c r="Y39" s="31"/>
      <c r="Z39" s="30" t="s">
        <v>161</v>
      </c>
      <c r="AA39" s="34">
        <v>2.4</v>
      </c>
      <c r="AB39" s="34">
        <f>AA39*1</f>
        <v>2.4</v>
      </c>
      <c r="AC39" s="34" t="s">
        <v>158</v>
      </c>
      <c r="AD39" s="34">
        <f>AA39*5</f>
        <v>12</v>
      </c>
      <c r="AE39" s="34">
        <f>AB39*4+AD39*4</f>
        <v>57.6</v>
      </c>
    </row>
    <row r="40" spans="1:33" ht="17.100000000000001" customHeight="1">
      <c r="A40" s="308" t="s">
        <v>222</v>
      </c>
      <c r="B40" s="303"/>
      <c r="C40" s="177"/>
      <c r="D40" s="177"/>
      <c r="E40" s="177"/>
      <c r="F40" s="70"/>
      <c r="G40" s="71"/>
      <c r="H40" s="72"/>
      <c r="I40" s="73" t="s">
        <v>189</v>
      </c>
      <c r="J40" s="74"/>
      <c r="K40" s="74">
        <v>3</v>
      </c>
      <c r="L40" s="70"/>
      <c r="M40" s="70"/>
      <c r="N40" s="177"/>
      <c r="O40" s="76"/>
      <c r="P40" s="76"/>
      <c r="Q40" s="76"/>
      <c r="R40" s="73" t="s">
        <v>183</v>
      </c>
      <c r="S40" s="74"/>
      <c r="T40" s="74">
        <v>5</v>
      </c>
      <c r="U40" s="305"/>
      <c r="V40" s="77" t="s">
        <v>163</v>
      </c>
      <c r="W40" s="78" t="s">
        <v>164</v>
      </c>
      <c r="X40" s="132"/>
      <c r="Z40" s="30" t="s">
        <v>165</v>
      </c>
      <c r="AA40" s="34">
        <v>2.5</v>
      </c>
      <c r="AB40" s="34"/>
      <c r="AC40" s="34">
        <f>AA40*5</f>
        <v>12.5</v>
      </c>
      <c r="AD40" s="34" t="s">
        <v>158</v>
      </c>
      <c r="AE40" s="34">
        <f>AC40*9</f>
        <v>112.5</v>
      </c>
    </row>
    <row r="41" spans="1:33" ht="17.100000000000001" customHeight="1">
      <c r="A41" s="308"/>
      <c r="B41" s="303"/>
      <c r="C41" s="177"/>
      <c r="D41" s="177"/>
      <c r="E41" s="177"/>
      <c r="F41" s="76"/>
      <c r="G41" s="82"/>
      <c r="H41" s="76"/>
      <c r="I41" s="73"/>
      <c r="J41" s="74"/>
      <c r="K41" s="74"/>
      <c r="L41" s="177"/>
      <c r="M41" s="177"/>
      <c r="N41" s="177"/>
      <c r="O41" s="76"/>
      <c r="P41" s="82"/>
      <c r="Q41" s="76"/>
      <c r="R41" s="71"/>
      <c r="S41" s="71"/>
      <c r="T41" s="71"/>
      <c r="U41" s="305"/>
      <c r="V41" s="64">
        <f t="shared" ref="V41" si="14">X37*7+X38*1+X36*2</f>
        <v>28.5</v>
      </c>
      <c r="W41" s="85" t="s">
        <v>166</v>
      </c>
      <c r="X41" s="132"/>
      <c r="Y41" s="31"/>
      <c r="Z41" s="30" t="s">
        <v>167</v>
      </c>
      <c r="AD41" s="30">
        <f>AA41*15</f>
        <v>0</v>
      </c>
    </row>
    <row r="42" spans="1:33" ht="17.100000000000001" customHeight="1">
      <c r="A42" s="87" t="s">
        <v>168</v>
      </c>
      <c r="B42" s="88"/>
      <c r="C42" s="121"/>
      <c r="D42" s="121"/>
      <c r="E42" s="120"/>
      <c r="F42" s="120"/>
      <c r="G42" s="121"/>
      <c r="H42" s="120"/>
      <c r="I42" s="177"/>
      <c r="J42" s="121"/>
      <c r="K42" s="82"/>
      <c r="L42" s="177"/>
      <c r="M42" s="177"/>
      <c r="N42" s="200"/>
      <c r="O42" s="120"/>
      <c r="P42" s="121"/>
      <c r="Q42" s="120"/>
      <c r="R42" s="120"/>
      <c r="S42" s="121"/>
      <c r="T42" s="120"/>
      <c r="U42" s="305"/>
      <c r="V42" s="77" t="s">
        <v>169</v>
      </c>
      <c r="W42" s="89"/>
      <c r="X42" s="132"/>
      <c r="AB42" s="30">
        <f>SUM(AB37:AB41)</f>
        <v>27.4</v>
      </c>
      <c r="AC42" s="30">
        <f>SUM(AC37:AC41)</f>
        <v>22.5</v>
      </c>
      <c r="AD42" s="30">
        <f>SUM(AD37:AD41)</f>
        <v>94.5</v>
      </c>
      <c r="AE42" s="30">
        <f>AB42*4+AC42*9+AD42*4</f>
        <v>690.1</v>
      </c>
    </row>
    <row r="43" spans="1:33" ht="17.100000000000001" customHeight="1" thickBot="1">
      <c r="A43" s="143"/>
      <c r="B43" s="144"/>
      <c r="C43" s="145"/>
      <c r="D43" s="145"/>
      <c r="E43" s="146"/>
      <c r="F43" s="146"/>
      <c r="G43" s="145"/>
      <c r="H43" s="146"/>
      <c r="I43" s="146"/>
      <c r="J43" s="145"/>
      <c r="K43" s="146"/>
      <c r="L43" s="146"/>
      <c r="M43" s="145"/>
      <c r="N43" s="146"/>
      <c r="O43" s="146"/>
      <c r="P43" s="145"/>
      <c r="Q43" s="146"/>
      <c r="R43" s="146"/>
      <c r="S43" s="145"/>
      <c r="T43" s="146"/>
      <c r="U43" s="311"/>
      <c r="V43" s="94">
        <f t="shared" ref="V43" si="15">V37*4+V39*9+V41*4</f>
        <v>728.5</v>
      </c>
      <c r="W43" s="147"/>
      <c r="X43" s="148"/>
      <c r="Y43" s="31"/>
      <c r="AB43" s="97">
        <f>AB42*4/AE42</f>
        <v>0.1588175626720765</v>
      </c>
      <c r="AC43" s="97">
        <f>AC42*9/AE42</f>
        <v>0.29343573395160122</v>
      </c>
      <c r="AD43" s="97">
        <f>AD42*4/AE42</f>
        <v>0.54774670337632225</v>
      </c>
    </row>
    <row r="44" spans="1:33" ht="21.75" customHeight="1"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150"/>
    </row>
    <row r="45" spans="1:33">
      <c r="C45" s="318"/>
      <c r="D45" s="318"/>
      <c r="E45" s="313"/>
      <c r="F45" s="313"/>
      <c r="G45" s="151"/>
      <c r="J45" s="151"/>
      <c r="M45" s="151"/>
      <c r="P45" s="151"/>
      <c r="S45" s="151"/>
      <c r="V45" s="30"/>
      <c r="X45" s="34"/>
    </row>
    <row r="46" spans="1:33">
      <c r="V46" s="30"/>
      <c r="X46" s="34"/>
    </row>
    <row r="47" spans="1:33">
      <c r="V47" s="30"/>
      <c r="X47" s="34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zoomScale="98" zoomScaleNormal="98" workbookViewId="0">
      <selection activeCell="U20" sqref="U20:U27"/>
    </sheetView>
  </sheetViews>
  <sheetFormatPr defaultRowHeight="20.25"/>
  <cols>
    <col min="1" max="1" width="5.625" style="34" customWidth="1"/>
    <col min="2" max="2" width="0" style="30" hidden="1" customWidth="1"/>
    <col min="3" max="3" width="12.625" style="30" customWidth="1"/>
    <col min="4" max="4" width="4.625" style="149" customWidth="1"/>
    <col min="5" max="5" width="4.625" style="30" customWidth="1"/>
    <col min="6" max="6" width="12.625" style="30" customWidth="1"/>
    <col min="7" max="7" width="4.625" style="149" customWidth="1"/>
    <col min="8" max="8" width="4.625" style="30" customWidth="1"/>
    <col min="9" max="9" width="12.625" style="30" customWidth="1"/>
    <col min="10" max="10" width="4.625" style="149" customWidth="1"/>
    <col min="11" max="11" width="4.625" style="30" customWidth="1"/>
    <col min="12" max="12" width="12.625" style="30" customWidth="1"/>
    <col min="13" max="13" width="4.625" style="149" customWidth="1"/>
    <col min="14" max="14" width="4.625" style="30" customWidth="1"/>
    <col min="15" max="15" width="12.625" style="30" customWidth="1"/>
    <col min="16" max="16" width="4.625" style="149" customWidth="1"/>
    <col min="17" max="17" width="4.625" style="30" customWidth="1"/>
    <col min="18" max="18" width="12.625" style="30" customWidth="1"/>
    <col min="19" max="19" width="4.625" style="149" customWidth="1"/>
    <col min="20" max="20" width="4.625" style="30" customWidth="1"/>
    <col min="21" max="21" width="5.625" style="30" customWidth="1"/>
    <col min="22" max="22" width="12.625" style="153" customWidth="1"/>
    <col min="23" max="23" width="12.625" style="154" customWidth="1"/>
    <col min="24" max="24" width="5.625" style="155" customWidth="1"/>
    <col min="25" max="25" width="6.625" style="30" customWidth="1"/>
    <col min="26" max="26" width="6" style="30" hidden="1" customWidth="1"/>
    <col min="27" max="27" width="5.5" style="34" hidden="1" customWidth="1"/>
    <col min="28" max="28" width="7.75" style="30" hidden="1" customWidth="1"/>
    <col min="29" max="29" width="8" style="30" hidden="1" customWidth="1"/>
    <col min="30" max="30" width="7.875" style="30" hidden="1" customWidth="1"/>
    <col min="31" max="31" width="7.5" style="30" hidden="1" customWidth="1"/>
    <col min="32" max="16384" width="9" style="30"/>
  </cols>
  <sheetData>
    <row r="1" spans="1:37" s="25" customFormat="1" ht="20.100000000000001" customHeight="1">
      <c r="A1" s="22" t="s">
        <v>132</v>
      </c>
      <c r="B1" s="23"/>
      <c r="C1" s="23"/>
      <c r="D1" s="23"/>
      <c r="E1" s="23"/>
      <c r="F1" s="23"/>
      <c r="G1" s="314" t="s">
        <v>300</v>
      </c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24"/>
      <c r="AA1" s="26"/>
    </row>
    <row r="2" spans="1:37" ht="17.100000000000001" customHeight="1" thickBot="1">
      <c r="A2" s="27" t="s">
        <v>134</v>
      </c>
      <c r="B2" s="3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S2" s="29"/>
      <c r="T2" s="29"/>
      <c r="U2" s="29"/>
      <c r="V2" s="31"/>
      <c r="W2" s="32"/>
      <c r="X2" s="33"/>
      <c r="Y2" s="31"/>
    </row>
    <row r="3" spans="1:37" ht="17.100000000000001" customHeight="1">
      <c r="A3" s="35" t="s">
        <v>135</v>
      </c>
      <c r="B3" s="36" t="s">
        <v>136</v>
      </c>
      <c r="C3" s="37" t="s">
        <v>137</v>
      </c>
      <c r="D3" s="38" t="s">
        <v>138</v>
      </c>
      <c r="E3" s="38" t="s">
        <v>139</v>
      </c>
      <c r="F3" s="37" t="s">
        <v>140</v>
      </c>
      <c r="G3" s="38" t="s">
        <v>138</v>
      </c>
      <c r="H3" s="38" t="s">
        <v>139</v>
      </c>
      <c r="I3" s="37" t="s">
        <v>141</v>
      </c>
      <c r="J3" s="38" t="s">
        <v>138</v>
      </c>
      <c r="K3" s="38" t="s">
        <v>139</v>
      </c>
      <c r="L3" s="37" t="s">
        <v>141</v>
      </c>
      <c r="M3" s="38" t="s">
        <v>138</v>
      </c>
      <c r="N3" s="38" t="s">
        <v>139</v>
      </c>
      <c r="O3" s="37" t="s">
        <v>141</v>
      </c>
      <c r="P3" s="38" t="s">
        <v>138</v>
      </c>
      <c r="Q3" s="38" t="s">
        <v>139</v>
      </c>
      <c r="R3" s="39" t="s">
        <v>142</v>
      </c>
      <c r="S3" s="38" t="s">
        <v>138</v>
      </c>
      <c r="T3" s="38" t="s">
        <v>139</v>
      </c>
      <c r="U3" s="40" t="s">
        <v>342</v>
      </c>
      <c r="V3" s="41" t="s">
        <v>143</v>
      </c>
      <c r="W3" s="42" t="s">
        <v>144</v>
      </c>
      <c r="X3" s="43" t="s">
        <v>145</v>
      </c>
      <c r="Y3" s="34"/>
      <c r="Z3" s="34"/>
    </row>
    <row r="4" spans="1:37" ht="17.100000000000001" customHeight="1">
      <c r="A4" s="44">
        <v>3</v>
      </c>
      <c r="B4" s="309"/>
      <c r="C4" s="173" t="str">
        <f>彰化菜單玉美!A43</f>
        <v>白飯</v>
      </c>
      <c r="D4" s="99" t="s">
        <v>170</v>
      </c>
      <c r="E4" s="174"/>
      <c r="F4" s="98" t="str">
        <f>彰化菜單玉美!A44</f>
        <v>菇菇燒雞</v>
      </c>
      <c r="G4" s="101" t="s">
        <v>172</v>
      </c>
      <c r="H4" s="174"/>
      <c r="I4" s="98" t="str">
        <f>彰化菜單玉美!A45</f>
        <v>螞蟻上樹</v>
      </c>
      <c r="J4" s="101" t="s">
        <v>191</v>
      </c>
      <c r="K4" s="174"/>
      <c r="L4" s="98" t="str">
        <f>彰化菜單玉美!A46</f>
        <v>紅絲炒蛋</v>
      </c>
      <c r="M4" s="101" t="s">
        <v>191</v>
      </c>
      <c r="N4" s="174"/>
      <c r="O4" s="98" t="str">
        <f>彰化菜單玉美!A47</f>
        <v>深色蔬菜</v>
      </c>
      <c r="P4" s="99" t="s">
        <v>173</v>
      </c>
      <c r="Q4" s="174"/>
      <c r="R4" s="98" t="str">
        <f>彰化菜單玉美!A48</f>
        <v>玉米濃湯(芡)</v>
      </c>
      <c r="S4" s="99" t="s">
        <v>172</v>
      </c>
      <c r="T4" s="175"/>
      <c r="U4" s="310"/>
      <c r="V4" s="49" t="s">
        <v>146</v>
      </c>
      <c r="W4" s="50" t="s">
        <v>147</v>
      </c>
      <c r="X4" s="51">
        <v>6.7</v>
      </c>
      <c r="AB4" s="30" t="s">
        <v>148</v>
      </c>
      <c r="AC4" s="30" t="s">
        <v>149</v>
      </c>
      <c r="AD4" s="30" t="s">
        <v>150</v>
      </c>
      <c r="AE4" s="30" t="s">
        <v>151</v>
      </c>
      <c r="AG4" s="34"/>
    </row>
    <row r="5" spans="1:37" ht="17.100000000000001" customHeight="1">
      <c r="A5" s="52" t="s">
        <v>152</v>
      </c>
      <c r="B5" s="303"/>
      <c r="C5" s="53" t="s">
        <v>174</v>
      </c>
      <c r="D5" s="54"/>
      <c r="E5" s="176">
        <v>120</v>
      </c>
      <c r="F5" s="56" t="s">
        <v>301</v>
      </c>
      <c r="G5" s="57"/>
      <c r="H5" s="57">
        <v>50</v>
      </c>
      <c r="I5" s="59" t="s">
        <v>177</v>
      </c>
      <c r="J5" s="74"/>
      <c r="K5" s="60">
        <v>30</v>
      </c>
      <c r="L5" s="59" t="s">
        <v>204</v>
      </c>
      <c r="M5" s="60"/>
      <c r="N5" s="60">
        <v>50</v>
      </c>
      <c r="O5" s="62" t="s">
        <v>179</v>
      </c>
      <c r="P5" s="63"/>
      <c r="Q5" s="159">
        <v>100</v>
      </c>
      <c r="R5" s="60" t="s">
        <v>230</v>
      </c>
      <c r="S5" s="60"/>
      <c r="T5" s="60">
        <v>15</v>
      </c>
      <c r="U5" s="305"/>
      <c r="V5" s="64">
        <f>X4*15+X6*5</f>
        <v>110.5</v>
      </c>
      <c r="W5" s="65" t="s">
        <v>153</v>
      </c>
      <c r="X5" s="66">
        <v>2</v>
      </c>
      <c r="Y5" s="31"/>
      <c r="Z5" s="34" t="s">
        <v>154</v>
      </c>
      <c r="AA5" s="34">
        <v>5.8</v>
      </c>
      <c r="AB5" s="34">
        <f>AA5*2</f>
        <v>11.6</v>
      </c>
      <c r="AC5" s="34"/>
      <c r="AD5" s="34">
        <f>AA5*15</f>
        <v>87</v>
      </c>
      <c r="AE5" s="34">
        <f>AB5*4+AD5*4</f>
        <v>394.4</v>
      </c>
      <c r="AF5" s="34"/>
      <c r="AG5" s="34"/>
      <c r="AH5" s="34"/>
      <c r="AI5" s="34"/>
      <c r="AJ5" s="34"/>
      <c r="AK5" s="34"/>
    </row>
    <row r="6" spans="1:37" ht="17.100000000000001" customHeight="1">
      <c r="A6" s="52">
        <v>29</v>
      </c>
      <c r="B6" s="303"/>
      <c r="C6" s="67"/>
      <c r="D6" s="68"/>
      <c r="E6" s="177"/>
      <c r="F6" s="70" t="s">
        <v>278</v>
      </c>
      <c r="G6" s="70"/>
      <c r="H6" s="70">
        <v>20</v>
      </c>
      <c r="I6" s="74" t="s">
        <v>187</v>
      </c>
      <c r="J6" s="74"/>
      <c r="K6" s="74">
        <v>12</v>
      </c>
      <c r="L6" s="73" t="s">
        <v>183</v>
      </c>
      <c r="M6" s="74"/>
      <c r="N6" s="74">
        <v>20</v>
      </c>
      <c r="O6" s="76"/>
      <c r="P6" s="76"/>
      <c r="Q6" s="76"/>
      <c r="R6" s="141" t="s">
        <v>204</v>
      </c>
      <c r="S6" s="74"/>
      <c r="T6" s="74">
        <v>5</v>
      </c>
      <c r="U6" s="305"/>
      <c r="V6" s="77" t="s">
        <v>155</v>
      </c>
      <c r="W6" s="78" t="s">
        <v>156</v>
      </c>
      <c r="X6" s="66">
        <v>2</v>
      </c>
      <c r="Z6" s="79" t="s">
        <v>157</v>
      </c>
      <c r="AA6" s="34">
        <v>2</v>
      </c>
      <c r="AB6" s="80">
        <f>AA6*7</f>
        <v>14</v>
      </c>
      <c r="AC6" s="34">
        <f>AA6*5</f>
        <v>10</v>
      </c>
      <c r="AD6" s="34" t="s">
        <v>158</v>
      </c>
      <c r="AE6" s="81">
        <f>AB6*4+AC6*9</f>
        <v>146</v>
      </c>
      <c r="AF6" s="79"/>
      <c r="AG6" s="34"/>
      <c r="AH6" s="80"/>
      <c r="AI6" s="34"/>
      <c r="AJ6" s="34"/>
      <c r="AK6" s="81"/>
    </row>
    <row r="7" spans="1:37" ht="17.100000000000001" customHeight="1">
      <c r="A7" s="52" t="s">
        <v>159</v>
      </c>
      <c r="B7" s="303"/>
      <c r="C7" s="177"/>
      <c r="D7" s="177"/>
      <c r="E7" s="76"/>
      <c r="F7" s="70"/>
      <c r="G7" s="71"/>
      <c r="H7" s="177"/>
      <c r="I7" s="73" t="s">
        <v>183</v>
      </c>
      <c r="J7" s="74"/>
      <c r="K7" s="74">
        <v>5</v>
      </c>
      <c r="L7" s="142" t="s">
        <v>225</v>
      </c>
      <c r="M7" s="74"/>
      <c r="N7" s="74">
        <v>5</v>
      </c>
      <c r="O7" s="76"/>
      <c r="P7" s="82"/>
      <c r="Q7" s="76"/>
      <c r="R7" s="74" t="s">
        <v>190</v>
      </c>
      <c r="S7" s="74"/>
      <c r="T7" s="74">
        <v>15</v>
      </c>
      <c r="U7" s="305"/>
      <c r="V7" s="64">
        <f>X7*5+X5*5</f>
        <v>22.5</v>
      </c>
      <c r="W7" s="78" t="s">
        <v>160</v>
      </c>
      <c r="X7" s="66">
        <v>2.5</v>
      </c>
      <c r="Y7" s="31"/>
      <c r="Z7" s="30" t="s">
        <v>161</v>
      </c>
      <c r="AA7" s="34">
        <v>1.8</v>
      </c>
      <c r="AB7" s="34">
        <f>AA7*1</f>
        <v>1.8</v>
      </c>
      <c r="AC7" s="34" t="s">
        <v>158</v>
      </c>
      <c r="AD7" s="34">
        <f>AA7*5</f>
        <v>9</v>
      </c>
      <c r="AE7" s="34">
        <f>AB7*4+AD7*4</f>
        <v>43.2</v>
      </c>
      <c r="AG7" s="34"/>
      <c r="AH7" s="34"/>
      <c r="AI7" s="34"/>
      <c r="AJ7" s="34"/>
      <c r="AK7" s="34"/>
    </row>
    <row r="8" spans="1:37" ht="17.100000000000001" customHeight="1">
      <c r="A8" s="308" t="s">
        <v>162</v>
      </c>
      <c r="B8" s="303"/>
      <c r="C8" s="76"/>
      <c r="D8" s="76"/>
      <c r="E8" s="76"/>
      <c r="F8" s="73"/>
      <c r="G8" s="74"/>
      <c r="H8" s="73"/>
      <c r="I8" s="120" t="s">
        <v>302</v>
      </c>
      <c r="J8" s="74"/>
      <c r="K8" s="74">
        <v>5</v>
      </c>
      <c r="L8" s="74" t="s">
        <v>210</v>
      </c>
      <c r="M8" s="74"/>
      <c r="N8" s="74">
        <v>1</v>
      </c>
      <c r="O8" s="76"/>
      <c r="P8" s="82"/>
      <c r="Q8" s="76"/>
      <c r="R8" s="73"/>
      <c r="S8" s="74"/>
      <c r="T8" s="177"/>
      <c r="U8" s="305"/>
      <c r="V8" s="77" t="s">
        <v>163</v>
      </c>
      <c r="W8" s="78" t="s">
        <v>164</v>
      </c>
      <c r="X8" s="66"/>
      <c r="Z8" s="30" t="s">
        <v>165</v>
      </c>
      <c r="AA8" s="34">
        <v>2.5</v>
      </c>
      <c r="AB8" s="34"/>
      <c r="AC8" s="34">
        <f>AA8*5</f>
        <v>12.5</v>
      </c>
      <c r="AD8" s="34" t="s">
        <v>158</v>
      </c>
      <c r="AE8" s="34">
        <f>AC8*9</f>
        <v>112.5</v>
      </c>
      <c r="AG8" s="34"/>
      <c r="AH8" s="34"/>
      <c r="AI8" s="34"/>
      <c r="AJ8" s="34"/>
      <c r="AK8" s="34"/>
    </row>
    <row r="9" spans="1:37" ht="17.100000000000001" customHeight="1">
      <c r="A9" s="308"/>
      <c r="B9" s="303"/>
      <c r="C9" s="76"/>
      <c r="D9" s="76"/>
      <c r="E9" s="76"/>
      <c r="F9" s="73"/>
      <c r="G9" s="74"/>
      <c r="H9" s="74"/>
      <c r="I9" s="74" t="s">
        <v>189</v>
      </c>
      <c r="J9" s="74"/>
      <c r="K9" s="74">
        <v>5</v>
      </c>
      <c r="L9" s="71"/>
      <c r="M9" s="71"/>
      <c r="N9" s="72"/>
      <c r="O9" s="76"/>
      <c r="P9" s="82"/>
      <c r="Q9" s="76"/>
      <c r="R9" s="74"/>
      <c r="S9" s="74"/>
      <c r="T9" s="177"/>
      <c r="U9" s="305"/>
      <c r="V9" s="64">
        <f>X5*7+X4*2+X6*1</f>
        <v>29.4</v>
      </c>
      <c r="W9" s="85" t="s">
        <v>166</v>
      </c>
      <c r="X9" s="86"/>
      <c r="Y9" s="31"/>
      <c r="Z9" s="30" t="s">
        <v>167</v>
      </c>
      <c r="AD9" s="30">
        <f>AA9*15</f>
        <v>0</v>
      </c>
      <c r="AG9" s="34"/>
    </row>
    <row r="10" spans="1:37" ht="17.100000000000001" customHeight="1">
      <c r="A10" s="87" t="s">
        <v>168</v>
      </c>
      <c r="B10" s="88"/>
      <c r="C10" s="76"/>
      <c r="D10" s="82"/>
      <c r="E10" s="76"/>
      <c r="F10" s="74"/>
      <c r="G10" s="74"/>
      <c r="H10" s="74"/>
      <c r="I10" s="73" t="s">
        <v>303</v>
      </c>
      <c r="J10" s="74"/>
      <c r="K10" s="73">
        <v>0.1</v>
      </c>
      <c r="L10" s="71"/>
      <c r="M10" s="71"/>
      <c r="N10" s="72"/>
      <c r="O10" s="76"/>
      <c r="P10" s="82"/>
      <c r="Q10" s="76"/>
      <c r="R10" s="177"/>
      <c r="S10" s="177"/>
      <c r="T10" s="177"/>
      <c r="U10" s="305"/>
      <c r="V10" s="77" t="s">
        <v>169</v>
      </c>
      <c r="W10" s="89"/>
      <c r="X10" s="66"/>
      <c r="AB10" s="30">
        <f>SUM(AB5:AB9)</f>
        <v>27.400000000000002</v>
      </c>
      <c r="AC10" s="30">
        <f>SUM(AC5:AC9)</f>
        <v>22.5</v>
      </c>
      <c r="AD10" s="30">
        <f>SUM(AD5:AD9)</f>
        <v>96</v>
      </c>
      <c r="AE10" s="30">
        <f>AB10*4+AC10*9+AD10*4</f>
        <v>696.1</v>
      </c>
      <c r="AG10" s="34"/>
    </row>
    <row r="11" spans="1:37" ht="17.100000000000001" customHeight="1">
      <c r="A11" s="107"/>
      <c r="B11" s="108"/>
      <c r="C11" s="134"/>
      <c r="D11" s="134"/>
      <c r="E11" s="135"/>
      <c r="F11" s="76"/>
      <c r="G11" s="74"/>
      <c r="H11" s="74"/>
      <c r="I11" s="135"/>
      <c r="J11" s="134"/>
      <c r="K11" s="135"/>
      <c r="L11" s="135"/>
      <c r="M11" s="134"/>
      <c r="N11" s="135"/>
      <c r="O11" s="135"/>
      <c r="P11" s="134"/>
      <c r="Q11" s="135"/>
      <c r="R11" s="135"/>
      <c r="S11" s="134"/>
      <c r="T11" s="135"/>
      <c r="U11" s="306"/>
      <c r="V11" s="94">
        <f>V5*4+V7*9+V9*4</f>
        <v>762.1</v>
      </c>
      <c r="W11" s="95"/>
      <c r="X11" s="96"/>
      <c r="Y11" s="31"/>
      <c r="AB11" s="97">
        <f>AB10*4/AE10</f>
        <v>0.15744864243643156</v>
      </c>
      <c r="AC11" s="97">
        <f>AC10*9/AE10</f>
        <v>0.29090647895417326</v>
      </c>
      <c r="AD11" s="97">
        <f>AD10*4/AE10</f>
        <v>0.55164487860939515</v>
      </c>
    </row>
    <row r="12" spans="1:37" ht="17.100000000000001" customHeight="1">
      <c r="A12" s="44">
        <v>3</v>
      </c>
      <c r="B12" s="309"/>
      <c r="C12" s="99" t="str">
        <f>彰化菜單玉美!E43</f>
        <v>小米飯</v>
      </c>
      <c r="D12" s="99" t="s">
        <v>170</v>
      </c>
      <c r="E12" s="99"/>
      <c r="F12" s="99" t="str">
        <f>彰化菜單玉美!E44</f>
        <v>紅燒肉</v>
      </c>
      <c r="G12" s="130" t="s">
        <v>304</v>
      </c>
      <c r="H12" s="99"/>
      <c r="I12" s="99" t="str">
        <f>彰化菜單玉美!E45</f>
        <v>海帶三絲（豆）</v>
      </c>
      <c r="J12" s="130" t="s">
        <v>172</v>
      </c>
      <c r="K12" s="99"/>
      <c r="L12" s="99" t="str">
        <f>彰化菜單玉美!E46</f>
        <v>喜相逢(炸.海)</v>
      </c>
      <c r="M12" s="130" t="s">
        <v>171</v>
      </c>
      <c r="N12" s="99"/>
      <c r="O12" s="99" t="str">
        <f>彰化菜單玉美!E47</f>
        <v>深色蔬菜</v>
      </c>
      <c r="P12" s="99" t="s">
        <v>173</v>
      </c>
      <c r="Q12" s="99"/>
      <c r="R12" s="99" t="str">
        <f>彰化菜單玉美!E48</f>
        <v>酸菜鴨湯(醃)</v>
      </c>
      <c r="S12" s="99" t="s">
        <v>172</v>
      </c>
      <c r="T12" s="99"/>
      <c r="U12" s="310" t="str">
        <f>彰化菜單玉美!E49</f>
        <v>地瓜片</v>
      </c>
      <c r="V12" s="49" t="s">
        <v>146</v>
      </c>
      <c r="W12" s="50" t="s">
        <v>147</v>
      </c>
      <c r="X12" s="51">
        <v>6</v>
      </c>
      <c r="AB12" s="30" t="s">
        <v>148</v>
      </c>
      <c r="AC12" s="30" t="s">
        <v>149</v>
      </c>
      <c r="AD12" s="30" t="s">
        <v>150</v>
      </c>
      <c r="AE12" s="30" t="s">
        <v>151</v>
      </c>
    </row>
    <row r="13" spans="1:37" ht="17.100000000000001" customHeight="1">
      <c r="A13" s="52" t="s">
        <v>152</v>
      </c>
      <c r="B13" s="303"/>
      <c r="C13" s="53" t="s">
        <v>174</v>
      </c>
      <c r="D13" s="54"/>
      <c r="E13" s="176">
        <v>80</v>
      </c>
      <c r="F13" s="59" t="s">
        <v>238</v>
      </c>
      <c r="G13" s="60"/>
      <c r="H13" s="60">
        <v>45</v>
      </c>
      <c r="I13" s="59" t="s">
        <v>305</v>
      </c>
      <c r="J13" s="60"/>
      <c r="K13" s="60">
        <v>30</v>
      </c>
      <c r="L13" s="59" t="s">
        <v>306</v>
      </c>
      <c r="M13" s="103" t="s">
        <v>176</v>
      </c>
      <c r="N13" s="176">
        <v>20</v>
      </c>
      <c r="O13" s="62" t="s">
        <v>179</v>
      </c>
      <c r="P13" s="63"/>
      <c r="Q13" s="159">
        <v>100</v>
      </c>
      <c r="R13" s="60" t="s">
        <v>307</v>
      </c>
      <c r="S13" s="103" t="s">
        <v>181</v>
      </c>
      <c r="T13" s="60">
        <v>20</v>
      </c>
      <c r="U13" s="305"/>
      <c r="V13" s="64">
        <f t="shared" ref="V13" si="0">X12*15+X14*5</f>
        <v>100</v>
      </c>
      <c r="W13" s="65" t="s">
        <v>153</v>
      </c>
      <c r="X13" s="66">
        <v>2</v>
      </c>
      <c r="Y13" s="31"/>
      <c r="Z13" s="34" t="s">
        <v>154</v>
      </c>
      <c r="AA13" s="34">
        <v>5.5</v>
      </c>
      <c r="AB13" s="34">
        <f>AA13*2</f>
        <v>11</v>
      </c>
      <c r="AC13" s="34"/>
      <c r="AD13" s="34">
        <f>AA13*15</f>
        <v>82.5</v>
      </c>
      <c r="AE13" s="34">
        <f>AB13*4+AD13*4</f>
        <v>374</v>
      </c>
    </row>
    <row r="14" spans="1:37" ht="17.100000000000001" customHeight="1">
      <c r="A14" s="52">
        <v>30</v>
      </c>
      <c r="B14" s="303"/>
      <c r="C14" s="67" t="s">
        <v>215</v>
      </c>
      <c r="D14" s="68"/>
      <c r="E14" s="177">
        <v>40</v>
      </c>
      <c r="F14" s="73" t="s">
        <v>206</v>
      </c>
      <c r="G14" s="74"/>
      <c r="H14" s="74">
        <v>20</v>
      </c>
      <c r="I14" s="73" t="s">
        <v>308</v>
      </c>
      <c r="J14" s="73" t="s">
        <v>194</v>
      </c>
      <c r="K14" s="73">
        <v>10</v>
      </c>
      <c r="L14" s="73"/>
      <c r="M14" s="74"/>
      <c r="N14" s="177"/>
      <c r="O14" s="128"/>
      <c r="P14" s="128"/>
      <c r="Q14" s="128"/>
      <c r="R14" s="73" t="s">
        <v>309</v>
      </c>
      <c r="S14" s="74"/>
      <c r="T14" s="74">
        <v>10</v>
      </c>
      <c r="U14" s="305"/>
      <c r="V14" s="77" t="s">
        <v>155</v>
      </c>
      <c r="W14" s="78" t="s">
        <v>156</v>
      </c>
      <c r="X14" s="66">
        <v>2</v>
      </c>
      <c r="Z14" s="79" t="s">
        <v>157</v>
      </c>
      <c r="AA14" s="34">
        <v>2</v>
      </c>
      <c r="AB14" s="80">
        <f>AA14*7</f>
        <v>14</v>
      </c>
      <c r="AC14" s="34">
        <f>AA14*5</f>
        <v>10</v>
      </c>
      <c r="AD14" s="34" t="s">
        <v>158</v>
      </c>
      <c r="AE14" s="81">
        <f>AB14*4+AC14*9</f>
        <v>146</v>
      </c>
    </row>
    <row r="15" spans="1:37" ht="17.100000000000001" customHeight="1">
      <c r="A15" s="52" t="s">
        <v>159</v>
      </c>
      <c r="B15" s="303"/>
      <c r="C15" s="177"/>
      <c r="D15" s="177"/>
      <c r="E15" s="128"/>
      <c r="F15" s="73" t="s">
        <v>183</v>
      </c>
      <c r="G15" s="74"/>
      <c r="H15" s="74">
        <v>15</v>
      </c>
      <c r="I15" s="74" t="s">
        <v>217</v>
      </c>
      <c r="J15" s="74"/>
      <c r="K15" s="74">
        <v>10</v>
      </c>
      <c r="L15" s="74"/>
      <c r="M15" s="74"/>
      <c r="N15" s="74"/>
      <c r="O15" s="128"/>
      <c r="P15" s="168"/>
      <c r="Q15" s="128"/>
      <c r="R15" s="73"/>
      <c r="S15" s="74"/>
      <c r="T15" s="74"/>
      <c r="U15" s="305"/>
      <c r="V15" s="64">
        <f t="shared" ref="V15" si="1">X15*5+X13*5</f>
        <v>22.5</v>
      </c>
      <c r="W15" s="78" t="s">
        <v>160</v>
      </c>
      <c r="X15" s="66">
        <v>2.5</v>
      </c>
      <c r="Y15" s="31"/>
      <c r="Z15" s="30" t="s">
        <v>161</v>
      </c>
      <c r="AA15" s="34">
        <v>2.4</v>
      </c>
      <c r="AB15" s="34">
        <f>AA15*1</f>
        <v>2.4</v>
      </c>
      <c r="AC15" s="34" t="s">
        <v>158</v>
      </c>
      <c r="AD15" s="34">
        <f>AA15*5</f>
        <v>12</v>
      </c>
      <c r="AE15" s="34">
        <f>AB15*4+AD15*4</f>
        <v>57.6</v>
      </c>
    </row>
    <row r="16" spans="1:37" ht="17.100000000000001" customHeight="1">
      <c r="A16" s="308" t="s">
        <v>188</v>
      </c>
      <c r="B16" s="303"/>
      <c r="C16" s="172"/>
      <c r="D16" s="168"/>
      <c r="E16" s="128"/>
      <c r="F16" s="73"/>
      <c r="G16" s="74"/>
      <c r="H16" s="201"/>
      <c r="I16" s="73" t="s">
        <v>183</v>
      </c>
      <c r="J16" s="74"/>
      <c r="K16" s="74">
        <v>5</v>
      </c>
      <c r="L16" s="73"/>
      <c r="M16" s="74"/>
      <c r="N16" s="74"/>
      <c r="O16" s="128"/>
      <c r="P16" s="168"/>
      <c r="Q16" s="128"/>
      <c r="R16" s="73"/>
      <c r="S16" s="74"/>
      <c r="T16" s="177"/>
      <c r="U16" s="305"/>
      <c r="V16" s="77" t="s">
        <v>163</v>
      </c>
      <c r="W16" s="78" t="s">
        <v>164</v>
      </c>
      <c r="X16" s="66"/>
      <c r="Z16" s="30" t="s">
        <v>165</v>
      </c>
      <c r="AA16" s="34">
        <v>2.5</v>
      </c>
      <c r="AB16" s="34"/>
      <c r="AC16" s="34">
        <f>AA16*5</f>
        <v>12.5</v>
      </c>
      <c r="AD16" s="34" t="s">
        <v>158</v>
      </c>
      <c r="AE16" s="34">
        <f>AC16*9</f>
        <v>112.5</v>
      </c>
    </row>
    <row r="17" spans="1:31" ht="17.100000000000001" customHeight="1">
      <c r="A17" s="308"/>
      <c r="B17" s="303"/>
      <c r="C17" s="172"/>
      <c r="D17" s="168"/>
      <c r="E17" s="128"/>
      <c r="F17" s="128"/>
      <c r="G17" s="168"/>
      <c r="H17" s="128"/>
      <c r="I17" s="73"/>
      <c r="J17" s="73"/>
      <c r="K17" s="73"/>
      <c r="L17" s="73"/>
      <c r="M17" s="73"/>
      <c r="N17" s="73"/>
      <c r="O17" s="128"/>
      <c r="P17" s="168"/>
      <c r="Q17" s="128"/>
      <c r="R17" s="177"/>
      <c r="S17" s="177"/>
      <c r="T17" s="177"/>
      <c r="U17" s="305"/>
      <c r="V17" s="64">
        <f t="shared" ref="V17" si="2">X13*7+X12*2+X14*1</f>
        <v>28</v>
      </c>
      <c r="W17" s="85" t="s">
        <v>166</v>
      </c>
      <c r="X17" s="86"/>
      <c r="Y17" s="31"/>
      <c r="Z17" s="30" t="s">
        <v>167</v>
      </c>
      <c r="AD17" s="30">
        <f>AA17*15</f>
        <v>0</v>
      </c>
    </row>
    <row r="18" spans="1:31" ht="17.100000000000001" customHeight="1">
      <c r="A18" s="87" t="s">
        <v>168</v>
      </c>
      <c r="B18" s="88"/>
      <c r="C18" s="82"/>
      <c r="D18" s="82"/>
      <c r="E18" s="76"/>
      <c r="F18" s="76"/>
      <c r="G18" s="82"/>
      <c r="H18" s="76"/>
      <c r="I18" s="76"/>
      <c r="J18" s="82"/>
      <c r="K18" s="76"/>
      <c r="L18" s="180"/>
      <c r="M18" s="180"/>
      <c r="N18" s="180"/>
      <c r="O18" s="76"/>
      <c r="P18" s="82"/>
      <c r="Q18" s="76"/>
      <c r="R18" s="76"/>
      <c r="S18" s="181"/>
      <c r="T18" s="76"/>
      <c r="U18" s="305"/>
      <c r="V18" s="77" t="s">
        <v>169</v>
      </c>
      <c r="W18" s="89"/>
      <c r="X18" s="66"/>
      <c r="AB18" s="30">
        <f>SUM(AB13:AB17)</f>
        <v>27.4</v>
      </c>
      <c r="AC18" s="30">
        <f>SUM(AC13:AC17)</f>
        <v>22.5</v>
      </c>
      <c r="AD18" s="30">
        <f>SUM(AD13:AD17)</f>
        <v>94.5</v>
      </c>
      <c r="AE18" s="30">
        <f>AB18*4+AC18*9+AD18*4</f>
        <v>690.1</v>
      </c>
    </row>
    <row r="19" spans="1:31" ht="17.100000000000001" customHeight="1">
      <c r="A19" s="107"/>
      <c r="B19" s="108"/>
      <c r="C19" s="82"/>
      <c r="D19" s="82"/>
      <c r="E19" s="76"/>
      <c r="F19" s="76"/>
      <c r="G19" s="82"/>
      <c r="H19" s="76"/>
      <c r="I19" s="76"/>
      <c r="J19" s="82"/>
      <c r="K19" s="76"/>
      <c r="L19" s="76"/>
      <c r="M19" s="82"/>
      <c r="N19" s="76"/>
      <c r="O19" s="76"/>
      <c r="P19" s="82"/>
      <c r="Q19" s="76"/>
      <c r="R19" s="76"/>
      <c r="S19" s="195"/>
      <c r="T19" s="76"/>
      <c r="U19" s="306"/>
      <c r="V19" s="94">
        <f t="shared" ref="V19" si="3">V13*4+V15*9+V17*4</f>
        <v>714.5</v>
      </c>
      <c r="W19" s="109"/>
      <c r="X19" s="86"/>
      <c r="Y19" s="31"/>
      <c r="AB19" s="97">
        <f>AB18*4/AE18</f>
        <v>0.1588175626720765</v>
      </c>
      <c r="AC19" s="97">
        <f>AC18*9/AE18</f>
        <v>0.29343573395160122</v>
      </c>
      <c r="AD19" s="97">
        <f>AD18*4/AE18</f>
        <v>0.54774670337632225</v>
      </c>
    </row>
    <row r="20" spans="1:31" ht="17.100000000000001" customHeight="1">
      <c r="A20" s="44">
        <v>3</v>
      </c>
      <c r="B20" s="309"/>
      <c r="C20" s="99" t="str">
        <f>彰化菜單玉美!I43</f>
        <v>白飯</v>
      </c>
      <c r="D20" s="99" t="s">
        <v>170</v>
      </c>
      <c r="E20" s="99"/>
      <c r="F20" s="99" t="str">
        <f>彰化菜單玉美!I44</f>
        <v>豆乳雞(炸)</v>
      </c>
      <c r="G20" s="130" t="s">
        <v>171</v>
      </c>
      <c r="H20" s="99"/>
      <c r="I20" s="99" t="str">
        <f>彰化菜單玉美!I45</f>
        <v>海苔蒸蛋</v>
      </c>
      <c r="J20" s="130" t="s">
        <v>170</v>
      </c>
      <c r="K20" s="99"/>
      <c r="L20" s="99" t="str">
        <f>彰化菜單玉美!I46</f>
        <v>刺瓜什錦</v>
      </c>
      <c r="M20" s="99" t="s">
        <v>172</v>
      </c>
      <c r="N20" s="114"/>
      <c r="O20" s="99" t="str">
        <f>彰化菜單玉美!I47</f>
        <v>深色蔬菜</v>
      </c>
      <c r="P20" s="99" t="s">
        <v>173</v>
      </c>
      <c r="Q20" s="99"/>
      <c r="R20" s="99" t="str">
        <f>彰化菜單玉美!I48</f>
        <v>雙色蘿蔔湯</v>
      </c>
      <c r="S20" s="99" t="s">
        <v>172</v>
      </c>
      <c r="T20" s="99"/>
      <c r="U20" s="310"/>
      <c r="V20" s="49" t="s">
        <v>146</v>
      </c>
      <c r="W20" s="50" t="s">
        <v>147</v>
      </c>
      <c r="X20" s="51">
        <v>6</v>
      </c>
      <c r="AB20" s="30" t="s">
        <v>148</v>
      </c>
      <c r="AC20" s="30" t="s">
        <v>149</v>
      </c>
      <c r="AD20" s="30" t="s">
        <v>150</v>
      </c>
      <c r="AE20" s="30" t="s">
        <v>151</v>
      </c>
    </row>
    <row r="21" spans="1:31" ht="17.100000000000001" customHeight="1">
      <c r="A21" s="52" t="s">
        <v>152</v>
      </c>
      <c r="B21" s="303"/>
      <c r="C21" s="163" t="s">
        <v>310</v>
      </c>
      <c r="D21" s="176"/>
      <c r="E21" s="176">
        <v>120</v>
      </c>
      <c r="F21" s="56" t="s">
        <v>254</v>
      </c>
      <c r="G21" s="57"/>
      <c r="H21" s="57">
        <v>50</v>
      </c>
      <c r="I21" s="56" t="s">
        <v>204</v>
      </c>
      <c r="J21" s="57"/>
      <c r="K21" s="57">
        <v>45</v>
      </c>
      <c r="L21" s="56" t="s">
        <v>280</v>
      </c>
      <c r="M21" s="57"/>
      <c r="N21" s="57">
        <v>60</v>
      </c>
      <c r="O21" s="62" t="s">
        <v>179</v>
      </c>
      <c r="P21" s="63"/>
      <c r="Q21" s="159">
        <v>100</v>
      </c>
      <c r="R21" s="57" t="s">
        <v>206</v>
      </c>
      <c r="S21" s="57"/>
      <c r="T21" s="57">
        <v>25</v>
      </c>
      <c r="U21" s="305"/>
      <c r="V21" s="64">
        <f t="shared" ref="V21" si="4">X20*15+X22*5</f>
        <v>100.5</v>
      </c>
      <c r="W21" s="65" t="s">
        <v>153</v>
      </c>
      <c r="X21" s="66">
        <v>2</v>
      </c>
      <c r="Y21" s="31"/>
      <c r="Z21" s="34" t="s">
        <v>154</v>
      </c>
      <c r="AA21" s="34">
        <v>5.5</v>
      </c>
      <c r="AB21" s="34">
        <f>AA21*2</f>
        <v>11</v>
      </c>
      <c r="AC21" s="34"/>
      <c r="AD21" s="34">
        <f>AA21*15</f>
        <v>82.5</v>
      </c>
      <c r="AE21" s="34">
        <f>AB21*4+AD21*4</f>
        <v>374</v>
      </c>
    </row>
    <row r="22" spans="1:31" ht="17.100000000000001" customHeight="1">
      <c r="A22" s="52">
        <v>31</v>
      </c>
      <c r="B22" s="303"/>
      <c r="C22" s="168"/>
      <c r="D22" s="177"/>
      <c r="E22" s="177"/>
      <c r="F22" s="70"/>
      <c r="G22" s="71"/>
      <c r="H22" s="177"/>
      <c r="I22" s="70" t="s">
        <v>311</v>
      </c>
      <c r="J22" s="71"/>
      <c r="K22" s="71">
        <v>2</v>
      </c>
      <c r="L22" s="70" t="s">
        <v>265</v>
      </c>
      <c r="M22" s="71"/>
      <c r="N22" s="71">
        <v>10</v>
      </c>
      <c r="O22" s="181"/>
      <c r="P22" s="76"/>
      <c r="Q22" s="76"/>
      <c r="R22" s="71" t="s">
        <v>209</v>
      </c>
      <c r="S22" s="71"/>
      <c r="T22" s="71">
        <v>10</v>
      </c>
      <c r="U22" s="305"/>
      <c r="V22" s="77" t="s">
        <v>155</v>
      </c>
      <c r="W22" s="78" t="s">
        <v>156</v>
      </c>
      <c r="X22" s="66">
        <v>2.1</v>
      </c>
      <c r="Z22" s="79" t="s">
        <v>157</v>
      </c>
      <c r="AA22" s="34">
        <v>2</v>
      </c>
      <c r="AB22" s="80">
        <f>AA22*7</f>
        <v>14</v>
      </c>
      <c r="AC22" s="34">
        <f>AA22*5</f>
        <v>10</v>
      </c>
      <c r="AD22" s="34" t="s">
        <v>158</v>
      </c>
      <c r="AE22" s="81">
        <f>AB22*4+AC22*9</f>
        <v>146</v>
      </c>
    </row>
    <row r="23" spans="1:31" ht="17.100000000000001" customHeight="1">
      <c r="A23" s="52" t="s">
        <v>159</v>
      </c>
      <c r="B23" s="303"/>
      <c r="C23" s="177"/>
      <c r="D23" s="177"/>
      <c r="E23" s="177"/>
      <c r="F23" s="70"/>
      <c r="G23" s="71"/>
      <c r="H23" s="177"/>
      <c r="I23" s="70" t="s">
        <v>266</v>
      </c>
      <c r="J23" s="71"/>
      <c r="K23" s="71">
        <v>1</v>
      </c>
      <c r="L23" s="70" t="s">
        <v>183</v>
      </c>
      <c r="M23" s="71"/>
      <c r="N23" s="71">
        <v>5</v>
      </c>
      <c r="O23" s="181"/>
      <c r="P23" s="82"/>
      <c r="Q23" s="76"/>
      <c r="R23" s="70" t="s">
        <v>183</v>
      </c>
      <c r="S23" s="71"/>
      <c r="T23" s="71">
        <v>5</v>
      </c>
      <c r="U23" s="305"/>
      <c r="V23" s="64">
        <f t="shared" ref="V23" si="5">X23*5+X21*5</f>
        <v>22.5</v>
      </c>
      <c r="W23" s="78" t="s">
        <v>160</v>
      </c>
      <c r="X23" s="66">
        <v>2.5</v>
      </c>
      <c r="Y23" s="31"/>
      <c r="Z23" s="30" t="s">
        <v>161</v>
      </c>
      <c r="AA23" s="34">
        <v>2.7</v>
      </c>
      <c r="AB23" s="34">
        <f>AA23*1</f>
        <v>2.7</v>
      </c>
      <c r="AC23" s="34" t="s">
        <v>158</v>
      </c>
      <c r="AD23" s="34">
        <f>AA23*5</f>
        <v>13.5</v>
      </c>
      <c r="AE23" s="34">
        <f>AB23*4+AD23*4</f>
        <v>64.8</v>
      </c>
    </row>
    <row r="24" spans="1:31" ht="17.100000000000001" customHeight="1">
      <c r="A24" s="308" t="s">
        <v>199</v>
      </c>
      <c r="B24" s="303"/>
      <c r="C24" s="177"/>
      <c r="D24" s="177"/>
      <c r="E24" s="177"/>
      <c r="F24" s="177"/>
      <c r="G24" s="177"/>
      <c r="H24" s="72"/>
      <c r="I24" s="71"/>
      <c r="J24" s="70"/>
      <c r="K24" s="177"/>
      <c r="L24" s="70" t="s">
        <v>264</v>
      </c>
      <c r="M24" s="71"/>
      <c r="N24" s="71">
        <v>5</v>
      </c>
      <c r="O24" s="181"/>
      <c r="P24" s="82"/>
      <c r="Q24" s="76"/>
      <c r="R24" s="70"/>
      <c r="S24" s="71"/>
      <c r="T24" s="177"/>
      <c r="U24" s="305"/>
      <c r="V24" s="77" t="s">
        <v>163</v>
      </c>
      <c r="W24" s="78" t="s">
        <v>164</v>
      </c>
      <c r="X24" s="66"/>
      <c r="Z24" s="30" t="s">
        <v>165</v>
      </c>
      <c r="AA24" s="34">
        <v>2.5</v>
      </c>
      <c r="AB24" s="34"/>
      <c r="AC24" s="34">
        <f>AA24*5</f>
        <v>12.5</v>
      </c>
      <c r="AD24" s="34" t="s">
        <v>158</v>
      </c>
      <c r="AE24" s="34">
        <f>AC24*9</f>
        <v>112.5</v>
      </c>
    </row>
    <row r="25" spans="1:31" ht="17.100000000000001" customHeight="1">
      <c r="A25" s="308"/>
      <c r="B25" s="303"/>
      <c r="C25" s="177"/>
      <c r="D25" s="177"/>
      <c r="E25" s="177"/>
      <c r="F25" s="202"/>
      <c r="G25" s="82"/>
      <c r="H25" s="76"/>
      <c r="I25" s="203"/>
      <c r="J25" s="204"/>
      <c r="K25" s="199"/>
      <c r="L25" s="188"/>
      <c r="M25" s="177"/>
      <c r="N25" s="188"/>
      <c r="O25" s="181"/>
      <c r="P25" s="82"/>
      <c r="Q25" s="76"/>
      <c r="R25" s="70"/>
      <c r="S25" s="71"/>
      <c r="T25" s="177"/>
      <c r="U25" s="305"/>
      <c r="V25" s="64">
        <f t="shared" ref="V25" si="6">X21*7+X20*2+X22*1</f>
        <v>28.1</v>
      </c>
      <c r="W25" s="85" t="s">
        <v>166</v>
      </c>
      <c r="X25" s="66"/>
      <c r="Y25" s="31"/>
      <c r="Z25" s="30" t="s">
        <v>167</v>
      </c>
      <c r="AD25" s="30">
        <f>AA25*15</f>
        <v>0</v>
      </c>
    </row>
    <row r="26" spans="1:31" ht="17.100000000000001" customHeight="1">
      <c r="A26" s="87" t="s">
        <v>168</v>
      </c>
      <c r="B26" s="88"/>
      <c r="C26" s="177"/>
      <c r="D26" s="177"/>
      <c r="E26" s="72"/>
      <c r="F26" s="76"/>
      <c r="G26" s="82"/>
      <c r="H26" s="76"/>
      <c r="I26" s="71"/>
      <c r="J26" s="71"/>
      <c r="K26" s="199"/>
      <c r="L26" s="184"/>
      <c r="M26" s="168"/>
      <c r="N26" s="188"/>
      <c r="O26" s="181"/>
      <c r="P26" s="82"/>
      <c r="Q26" s="76"/>
      <c r="R26" s="70"/>
      <c r="S26" s="71"/>
      <c r="T26" s="177"/>
      <c r="U26" s="305"/>
      <c r="V26" s="77" t="s">
        <v>169</v>
      </c>
      <c r="W26" s="89"/>
      <c r="X26" s="66"/>
      <c r="AB26" s="30">
        <f>SUM(AB21:AB25)</f>
        <v>27.7</v>
      </c>
      <c r="AC26" s="30">
        <f>SUM(AC21:AC25)</f>
        <v>22.5</v>
      </c>
      <c r="AD26" s="30">
        <f>SUM(AD21:AD25)</f>
        <v>96</v>
      </c>
      <c r="AE26" s="30">
        <f>AB26*4+AC26*9+AD26*4</f>
        <v>697.3</v>
      </c>
    </row>
    <row r="27" spans="1:31" ht="17.100000000000001" customHeight="1" thickBot="1">
      <c r="A27" s="125"/>
      <c r="B27" s="126"/>
      <c r="C27" s="82"/>
      <c r="D27" s="82"/>
      <c r="E27" s="76"/>
      <c r="F27" s="76"/>
      <c r="G27" s="82"/>
      <c r="H27" s="76"/>
      <c r="I27" s="76"/>
      <c r="J27" s="82"/>
      <c r="K27" s="127"/>
      <c r="L27" s="128"/>
      <c r="M27" s="168"/>
      <c r="N27" s="128"/>
      <c r="O27" s="181"/>
      <c r="P27" s="82"/>
      <c r="Q27" s="76"/>
      <c r="R27" s="76"/>
      <c r="S27" s="82"/>
      <c r="T27" s="76"/>
      <c r="U27" s="306"/>
      <c r="V27" s="94">
        <f t="shared" ref="V27" si="7">V21*4+V23*9+V25*4</f>
        <v>716.9</v>
      </c>
      <c r="W27" s="95"/>
      <c r="X27" s="66"/>
      <c r="Y27" s="31"/>
      <c r="AB27" s="97">
        <f>AB26*4/AE26</f>
        <v>0.15889860892012048</v>
      </c>
      <c r="AC27" s="97">
        <f>AC26*9/AE26</f>
        <v>0.29040585114011186</v>
      </c>
      <c r="AD27" s="97">
        <f>AD26*4/AE26</f>
        <v>0.55069553993976772</v>
      </c>
    </row>
    <row r="28" spans="1:31" ht="17.100000000000001" customHeight="1">
      <c r="A28" s="44">
        <v>4</v>
      </c>
      <c r="B28" s="303"/>
      <c r="C28" s="205"/>
      <c r="D28" s="46"/>
      <c r="E28" s="205"/>
      <c r="F28" s="205"/>
      <c r="G28" s="206"/>
      <c r="H28" s="205"/>
      <c r="I28" s="205"/>
      <c r="J28" s="206"/>
      <c r="K28" s="205"/>
      <c r="L28" s="205"/>
      <c r="M28" s="206"/>
      <c r="N28" s="205"/>
      <c r="O28" s="205"/>
      <c r="P28" s="46"/>
      <c r="Q28" s="205"/>
      <c r="R28" s="205"/>
      <c r="S28" s="46"/>
      <c r="T28" s="205"/>
      <c r="U28" s="304"/>
      <c r="V28" s="49" t="s">
        <v>34</v>
      </c>
      <c r="W28" s="50" t="s">
        <v>147</v>
      </c>
      <c r="X28" s="131"/>
      <c r="AB28" s="30" t="s">
        <v>148</v>
      </c>
      <c r="AC28" s="30" t="s">
        <v>149</v>
      </c>
      <c r="AD28" s="30" t="s">
        <v>150</v>
      </c>
      <c r="AE28" s="30" t="s">
        <v>151</v>
      </c>
    </row>
    <row r="29" spans="1:31" ht="17.100000000000001" customHeight="1">
      <c r="A29" s="52" t="s">
        <v>152</v>
      </c>
      <c r="B29" s="303"/>
      <c r="C29" s="163"/>
      <c r="D29" s="164"/>
      <c r="E29" s="176"/>
      <c r="F29" s="56"/>
      <c r="G29" s="57"/>
      <c r="H29" s="176"/>
      <c r="I29" s="56"/>
      <c r="J29" s="57"/>
      <c r="K29" s="176"/>
      <c r="L29" s="56"/>
      <c r="M29" s="57"/>
      <c r="N29" s="176"/>
      <c r="O29" s="176"/>
      <c r="P29" s="207"/>
      <c r="Q29" s="208"/>
      <c r="R29" s="56"/>
      <c r="S29" s="57"/>
      <c r="T29" s="176"/>
      <c r="U29" s="305"/>
      <c r="V29" s="64"/>
      <c r="W29" s="65" t="s">
        <v>153</v>
      </c>
      <c r="X29" s="132"/>
      <c r="Y29" s="31"/>
      <c r="Z29" s="34" t="s">
        <v>154</v>
      </c>
      <c r="AA29" s="34">
        <v>5.9</v>
      </c>
      <c r="AB29" s="34">
        <f>AA29*2</f>
        <v>11.8</v>
      </c>
      <c r="AC29" s="34"/>
      <c r="AD29" s="34">
        <f>AA29*15</f>
        <v>88.5</v>
      </c>
      <c r="AE29" s="34">
        <f>AB29*4+AD29*4</f>
        <v>401.2</v>
      </c>
    </row>
    <row r="30" spans="1:31" ht="17.100000000000001" customHeight="1">
      <c r="A30" s="52">
        <v>1</v>
      </c>
      <c r="B30" s="303"/>
      <c r="C30" s="67"/>
      <c r="D30" s="68"/>
      <c r="E30" s="177"/>
      <c r="F30" s="71"/>
      <c r="G30" s="71"/>
      <c r="H30" s="177"/>
      <c r="I30" s="70"/>
      <c r="J30" s="71"/>
      <c r="K30" s="177"/>
      <c r="L30" s="83"/>
      <c r="M30" s="70"/>
      <c r="N30" s="177"/>
      <c r="O30" s="128"/>
      <c r="P30" s="128"/>
      <c r="Q30" s="128"/>
      <c r="R30" s="70"/>
      <c r="S30" s="71"/>
      <c r="T30" s="177"/>
      <c r="U30" s="305"/>
      <c r="V30" s="77" t="s">
        <v>33</v>
      </c>
      <c r="W30" s="78" t="s">
        <v>156</v>
      </c>
      <c r="X30" s="132"/>
      <c r="Z30" s="79" t="s">
        <v>157</v>
      </c>
      <c r="AA30" s="34">
        <v>2</v>
      </c>
      <c r="AB30" s="80">
        <f>AA30*7</f>
        <v>14</v>
      </c>
      <c r="AC30" s="34">
        <f>AA30*5</f>
        <v>10</v>
      </c>
      <c r="AD30" s="34" t="s">
        <v>158</v>
      </c>
      <c r="AE30" s="81">
        <f>AB30*4+AC30*9</f>
        <v>146</v>
      </c>
    </row>
    <row r="31" spans="1:31" ht="17.100000000000001" customHeight="1">
      <c r="A31" s="52" t="s">
        <v>159</v>
      </c>
      <c r="B31" s="303"/>
      <c r="C31" s="172"/>
      <c r="D31" s="168"/>
      <c r="E31" s="128"/>
      <c r="F31" s="70"/>
      <c r="G31" s="71"/>
      <c r="H31" s="177"/>
      <c r="I31" s="70"/>
      <c r="J31" s="71"/>
      <c r="K31" s="177"/>
      <c r="L31" s="70"/>
      <c r="M31" s="71"/>
      <c r="N31" s="177"/>
      <c r="O31" s="128"/>
      <c r="P31" s="168"/>
      <c r="Q31" s="128"/>
      <c r="R31" s="70"/>
      <c r="S31" s="71"/>
      <c r="T31" s="177"/>
      <c r="U31" s="305"/>
      <c r="V31" s="64"/>
      <c r="W31" s="78" t="s">
        <v>160</v>
      </c>
      <c r="X31" s="132"/>
      <c r="Y31" s="31"/>
      <c r="Z31" s="30" t="s">
        <v>161</v>
      </c>
      <c r="AA31" s="34">
        <v>2.2999999999999998</v>
      </c>
      <c r="AB31" s="34">
        <f>AA31*1</f>
        <v>2.2999999999999998</v>
      </c>
      <c r="AC31" s="34" t="s">
        <v>158</v>
      </c>
      <c r="AD31" s="34">
        <f>AA31*5</f>
        <v>11.5</v>
      </c>
      <c r="AE31" s="34">
        <f>AB31*4+AD31*4</f>
        <v>55.2</v>
      </c>
    </row>
    <row r="32" spans="1:31" ht="17.100000000000001" customHeight="1">
      <c r="A32" s="308" t="s">
        <v>211</v>
      </c>
      <c r="B32" s="303"/>
      <c r="C32" s="172"/>
      <c r="D32" s="168"/>
      <c r="E32" s="128"/>
      <c r="F32" s="177"/>
      <c r="G32" s="168"/>
      <c r="H32" s="177"/>
      <c r="I32" s="70"/>
      <c r="J32" s="71"/>
      <c r="K32" s="177"/>
      <c r="L32" s="71"/>
      <c r="M32" s="71"/>
      <c r="N32" s="177"/>
      <c r="O32" s="128"/>
      <c r="P32" s="168"/>
      <c r="Q32" s="128"/>
      <c r="R32" s="70"/>
      <c r="S32" s="70"/>
      <c r="T32" s="177"/>
      <c r="U32" s="305"/>
      <c r="V32" s="77" t="s">
        <v>35</v>
      </c>
      <c r="W32" s="78" t="s">
        <v>164</v>
      </c>
      <c r="X32" s="132"/>
      <c r="Z32" s="30" t="s">
        <v>165</v>
      </c>
      <c r="AA32" s="34">
        <v>2.5</v>
      </c>
      <c r="AB32" s="34"/>
      <c r="AC32" s="34">
        <f>AA32*5</f>
        <v>12.5</v>
      </c>
      <c r="AD32" s="34" t="s">
        <v>158</v>
      </c>
      <c r="AE32" s="34">
        <f>AC32*9</f>
        <v>112.5</v>
      </c>
    </row>
    <row r="33" spans="1:31" ht="17.100000000000001" customHeight="1">
      <c r="A33" s="308"/>
      <c r="B33" s="303"/>
      <c r="C33" s="172"/>
      <c r="D33" s="168"/>
      <c r="E33" s="128"/>
      <c r="F33" s="177"/>
      <c r="G33" s="168"/>
      <c r="H33" s="177"/>
      <c r="I33" s="83"/>
      <c r="J33" s="71"/>
      <c r="K33" s="177"/>
      <c r="L33" s="70"/>
      <c r="M33" s="71"/>
      <c r="N33" s="177"/>
      <c r="O33" s="128"/>
      <c r="P33" s="168"/>
      <c r="Q33" s="128"/>
      <c r="R33" s="128"/>
      <c r="S33" s="209"/>
      <c r="T33" s="76"/>
      <c r="U33" s="305"/>
      <c r="V33" s="64"/>
      <c r="W33" s="85" t="s">
        <v>166</v>
      </c>
      <c r="X33" s="132"/>
      <c r="Y33" s="31"/>
      <c r="Z33" s="30" t="s">
        <v>167</v>
      </c>
      <c r="AD33" s="30">
        <f>AA33*15</f>
        <v>0</v>
      </c>
    </row>
    <row r="34" spans="1:31" ht="17.100000000000001" customHeight="1">
      <c r="A34" s="87" t="s">
        <v>168</v>
      </c>
      <c r="B34" s="88"/>
      <c r="C34" s="82"/>
      <c r="D34" s="82"/>
      <c r="E34" s="76"/>
      <c r="F34" s="76"/>
      <c r="G34" s="82"/>
      <c r="H34" s="76"/>
      <c r="I34" s="76"/>
      <c r="J34" s="82"/>
      <c r="K34" s="76"/>
      <c r="L34" s="177"/>
      <c r="M34" s="177"/>
      <c r="N34" s="177"/>
      <c r="O34" s="76"/>
      <c r="P34" s="82"/>
      <c r="Q34" s="76"/>
      <c r="R34" s="76"/>
      <c r="S34" s="82"/>
      <c r="T34" s="76"/>
      <c r="U34" s="305"/>
      <c r="V34" s="77" t="s">
        <v>169</v>
      </c>
      <c r="W34" s="89"/>
      <c r="X34" s="132"/>
      <c r="AB34" s="30">
        <f>SUM(AB29:AB33)</f>
        <v>28.1</v>
      </c>
      <c r="AC34" s="30">
        <f>SUM(AC29:AC33)</f>
        <v>22.5</v>
      </c>
      <c r="AD34" s="30">
        <f>SUM(AD29:AD33)</f>
        <v>100</v>
      </c>
      <c r="AE34" s="30">
        <f>AB34*4+AC34*9+AD34*4</f>
        <v>714.9</v>
      </c>
    </row>
    <row r="35" spans="1:31" ht="17.100000000000001" customHeight="1">
      <c r="A35" s="107"/>
      <c r="B35" s="108"/>
      <c r="C35" s="82"/>
      <c r="D35" s="82"/>
      <c r="E35" s="76"/>
      <c r="F35" s="76"/>
      <c r="G35" s="82"/>
      <c r="H35" s="76"/>
      <c r="I35" s="76"/>
      <c r="J35" s="82"/>
      <c r="K35" s="76"/>
      <c r="L35" s="76"/>
      <c r="M35" s="82"/>
      <c r="N35" s="76"/>
      <c r="O35" s="76"/>
      <c r="P35" s="82"/>
      <c r="Q35" s="76"/>
      <c r="R35" s="76"/>
      <c r="S35" s="82"/>
      <c r="T35" s="76"/>
      <c r="U35" s="306"/>
      <c r="V35" s="64"/>
      <c r="W35" s="109"/>
      <c r="X35" s="132"/>
      <c r="Y35" s="31"/>
      <c r="AB35" s="97">
        <f>AB34*4/AE34</f>
        <v>0.15722478668345224</v>
      </c>
      <c r="AC35" s="97">
        <f>AC34*9/AE34</f>
        <v>0.28325639949643305</v>
      </c>
      <c r="AD35" s="97">
        <f>AD34*4/AE34</f>
        <v>0.5595188138201147</v>
      </c>
    </row>
    <row r="36" spans="1:31" ht="17.100000000000001" customHeight="1">
      <c r="A36" s="44">
        <v>4</v>
      </c>
      <c r="B36" s="303"/>
      <c r="C36" s="205"/>
      <c r="D36" s="210"/>
      <c r="E36" s="205"/>
      <c r="F36" s="205"/>
      <c r="G36" s="206"/>
      <c r="H36" s="205"/>
      <c r="I36" s="205"/>
      <c r="J36" s="206"/>
      <c r="K36" s="205"/>
      <c r="L36" s="205"/>
      <c r="M36" s="206"/>
      <c r="N36" s="205"/>
      <c r="O36" s="205"/>
      <c r="P36" s="210"/>
      <c r="Q36" s="205"/>
      <c r="R36" s="205"/>
      <c r="S36" s="210"/>
      <c r="T36" s="205"/>
      <c r="U36" s="304"/>
      <c r="V36" s="49" t="s">
        <v>34</v>
      </c>
      <c r="W36" s="50" t="s">
        <v>147</v>
      </c>
      <c r="X36" s="138"/>
      <c r="AB36" s="30" t="s">
        <v>148</v>
      </c>
      <c r="AC36" s="30" t="s">
        <v>149</v>
      </c>
      <c r="AD36" s="30" t="s">
        <v>150</v>
      </c>
      <c r="AE36" s="30" t="s">
        <v>151</v>
      </c>
    </row>
    <row r="37" spans="1:31" ht="17.100000000000001" customHeight="1">
      <c r="A37" s="52" t="s">
        <v>152</v>
      </c>
      <c r="B37" s="303"/>
      <c r="C37" s="163"/>
      <c r="D37" s="164"/>
      <c r="E37" s="176"/>
      <c r="F37" s="56"/>
      <c r="G37" s="57"/>
      <c r="H37" s="176"/>
      <c r="I37" s="56"/>
      <c r="J37" s="57"/>
      <c r="K37" s="176"/>
      <c r="L37" s="56"/>
      <c r="M37" s="56"/>
      <c r="N37" s="176"/>
      <c r="O37" s="176"/>
      <c r="P37" s="207"/>
      <c r="Q37" s="208"/>
      <c r="R37" s="56"/>
      <c r="S37" s="57"/>
      <c r="T37" s="176"/>
      <c r="U37" s="305"/>
      <c r="V37" s="64"/>
      <c r="W37" s="65" t="s">
        <v>153</v>
      </c>
      <c r="X37" s="132"/>
      <c r="Y37" s="31"/>
      <c r="Z37" s="34" t="s">
        <v>154</v>
      </c>
      <c r="AA37" s="34">
        <v>5.7</v>
      </c>
      <c r="AB37" s="34">
        <f>AA37*2</f>
        <v>11.4</v>
      </c>
      <c r="AC37" s="34"/>
      <c r="AD37" s="34">
        <f>AA37*15</f>
        <v>85.5</v>
      </c>
      <c r="AE37" s="34">
        <f>AB37*4+AD37*4</f>
        <v>387.6</v>
      </c>
    </row>
    <row r="38" spans="1:31" ht="17.100000000000001" customHeight="1">
      <c r="A38" s="52">
        <v>2</v>
      </c>
      <c r="B38" s="303"/>
      <c r="C38" s="67"/>
      <c r="D38" s="68"/>
      <c r="E38" s="177"/>
      <c r="F38" s="70"/>
      <c r="G38" s="71"/>
      <c r="H38" s="177"/>
      <c r="I38" s="70"/>
      <c r="J38" s="71"/>
      <c r="K38" s="177"/>
      <c r="L38" s="83"/>
      <c r="M38" s="71"/>
      <c r="N38" s="177"/>
      <c r="O38" s="128"/>
      <c r="P38" s="128"/>
      <c r="Q38" s="128"/>
      <c r="R38" s="70"/>
      <c r="S38" s="71"/>
      <c r="T38" s="177"/>
      <c r="U38" s="305"/>
      <c r="V38" s="77" t="s">
        <v>33</v>
      </c>
      <c r="W38" s="78" t="s">
        <v>156</v>
      </c>
      <c r="X38" s="132"/>
      <c r="Z38" s="79" t="s">
        <v>157</v>
      </c>
      <c r="AA38" s="34">
        <v>2</v>
      </c>
      <c r="AB38" s="80">
        <f>AA38*7</f>
        <v>14</v>
      </c>
      <c r="AC38" s="34">
        <f>AA38*5</f>
        <v>10</v>
      </c>
      <c r="AD38" s="34" t="s">
        <v>158</v>
      </c>
      <c r="AE38" s="81">
        <f>AB38*4+AC38*9</f>
        <v>146</v>
      </c>
    </row>
    <row r="39" spans="1:31" ht="17.100000000000001" customHeight="1">
      <c r="A39" s="52" t="s">
        <v>159</v>
      </c>
      <c r="B39" s="303"/>
      <c r="C39" s="172"/>
      <c r="D39" s="168"/>
      <c r="E39" s="128"/>
      <c r="F39" s="70"/>
      <c r="G39" s="71"/>
      <c r="H39" s="177"/>
      <c r="I39" s="70"/>
      <c r="J39" s="71"/>
      <c r="K39" s="177"/>
      <c r="L39" s="70"/>
      <c r="M39" s="71"/>
      <c r="N39" s="177"/>
      <c r="O39" s="128"/>
      <c r="P39" s="168"/>
      <c r="Q39" s="128"/>
      <c r="R39" s="70"/>
      <c r="S39" s="71"/>
      <c r="T39" s="177"/>
      <c r="U39" s="305"/>
      <c r="V39" s="64"/>
      <c r="W39" s="78" t="s">
        <v>160</v>
      </c>
      <c r="X39" s="132"/>
      <c r="Y39" s="31"/>
      <c r="Z39" s="30" t="s">
        <v>161</v>
      </c>
      <c r="AA39" s="34">
        <v>2.2999999999999998</v>
      </c>
      <c r="AB39" s="34">
        <f>AA39*1</f>
        <v>2.2999999999999998</v>
      </c>
      <c r="AC39" s="34" t="s">
        <v>158</v>
      </c>
      <c r="AD39" s="34">
        <f>AA39*5</f>
        <v>11.5</v>
      </c>
      <c r="AE39" s="34">
        <f>AB39*4+AD39*4</f>
        <v>55.2</v>
      </c>
    </row>
    <row r="40" spans="1:31" ht="17.100000000000001" customHeight="1">
      <c r="A40" s="308" t="s">
        <v>222</v>
      </c>
      <c r="B40" s="303"/>
      <c r="C40" s="172"/>
      <c r="D40" s="168"/>
      <c r="E40" s="128"/>
      <c r="F40" s="177"/>
      <c r="G40" s="168"/>
      <c r="H40" s="177"/>
      <c r="I40" s="70"/>
      <c r="J40" s="71"/>
      <c r="K40" s="177"/>
      <c r="L40" s="71"/>
      <c r="M40" s="71"/>
      <c r="N40" s="177"/>
      <c r="O40" s="128"/>
      <c r="P40" s="168"/>
      <c r="Q40" s="128"/>
      <c r="R40" s="71"/>
      <c r="S40" s="71"/>
      <c r="T40" s="177"/>
      <c r="U40" s="305"/>
      <c r="V40" s="77" t="s">
        <v>35</v>
      </c>
      <c r="W40" s="78" t="s">
        <v>164</v>
      </c>
      <c r="X40" s="132"/>
      <c r="Z40" s="30" t="s">
        <v>165</v>
      </c>
      <c r="AA40" s="34">
        <v>2.5</v>
      </c>
      <c r="AB40" s="34"/>
      <c r="AC40" s="34">
        <f>AA40*5</f>
        <v>12.5</v>
      </c>
      <c r="AD40" s="34" t="s">
        <v>158</v>
      </c>
      <c r="AE40" s="34">
        <f>AC40*9</f>
        <v>112.5</v>
      </c>
    </row>
    <row r="41" spans="1:31" ht="17.100000000000001" customHeight="1">
      <c r="A41" s="308"/>
      <c r="B41" s="303"/>
      <c r="C41" s="172"/>
      <c r="D41" s="168"/>
      <c r="E41" s="128"/>
      <c r="F41" s="177"/>
      <c r="G41" s="168"/>
      <c r="H41" s="177"/>
      <c r="I41" s="83"/>
      <c r="J41" s="71"/>
      <c r="K41" s="177"/>
      <c r="L41" s="70"/>
      <c r="M41" s="71"/>
      <c r="N41" s="177"/>
      <c r="O41" s="128"/>
      <c r="P41" s="168"/>
      <c r="Q41" s="128"/>
      <c r="R41" s="128"/>
      <c r="S41" s="209"/>
      <c r="T41" s="76"/>
      <c r="U41" s="305"/>
      <c r="V41" s="64"/>
      <c r="W41" s="85" t="s">
        <v>166</v>
      </c>
      <c r="X41" s="132"/>
      <c r="Y41" s="31"/>
      <c r="Z41" s="30" t="s">
        <v>167</v>
      </c>
      <c r="AD41" s="30">
        <f>AA41*15</f>
        <v>0</v>
      </c>
    </row>
    <row r="42" spans="1:31" ht="17.100000000000001" customHeight="1">
      <c r="A42" s="87" t="s">
        <v>168</v>
      </c>
      <c r="B42" s="88"/>
      <c r="C42" s="82"/>
      <c r="D42" s="82"/>
      <c r="E42" s="76"/>
      <c r="F42" s="76"/>
      <c r="G42" s="82"/>
      <c r="H42" s="76"/>
      <c r="I42" s="76"/>
      <c r="J42" s="82"/>
      <c r="K42" s="76"/>
      <c r="L42" s="177"/>
      <c r="M42" s="177"/>
      <c r="N42" s="177"/>
      <c r="O42" s="76"/>
      <c r="P42" s="82"/>
      <c r="Q42" s="76"/>
      <c r="R42" s="76"/>
      <c r="S42" s="82"/>
      <c r="T42" s="76"/>
      <c r="U42" s="305"/>
      <c r="V42" s="77" t="s">
        <v>169</v>
      </c>
      <c r="W42" s="89"/>
      <c r="X42" s="132"/>
      <c r="AB42" s="30">
        <f>SUM(AB37:AB41)</f>
        <v>27.7</v>
      </c>
      <c r="AC42" s="30">
        <f>SUM(AC37:AC41)</f>
        <v>22.5</v>
      </c>
      <c r="AD42" s="30">
        <f>SUM(AD37:AD41)</f>
        <v>97</v>
      </c>
      <c r="AE42" s="30">
        <f>AB42*4+AC42*9+AD42*4</f>
        <v>701.3</v>
      </c>
    </row>
    <row r="43" spans="1:31" ht="17.100000000000001" customHeight="1" thickBot="1">
      <c r="A43" s="143"/>
      <c r="B43" s="144"/>
      <c r="C43" s="145"/>
      <c r="D43" s="145"/>
      <c r="E43" s="146"/>
      <c r="F43" s="146"/>
      <c r="G43" s="145"/>
      <c r="H43" s="146"/>
      <c r="I43" s="146"/>
      <c r="J43" s="145"/>
      <c r="K43" s="146"/>
      <c r="L43" s="146"/>
      <c r="M43" s="145"/>
      <c r="N43" s="146"/>
      <c r="O43" s="146"/>
      <c r="P43" s="145"/>
      <c r="Q43" s="146"/>
      <c r="R43" s="146"/>
      <c r="S43" s="145"/>
      <c r="T43" s="146"/>
      <c r="U43" s="311"/>
      <c r="V43" s="211"/>
      <c r="W43" s="147"/>
      <c r="X43" s="148"/>
      <c r="Y43" s="31"/>
      <c r="AB43" s="97">
        <f>AB42*4/AE42</f>
        <v>0.15799230001425923</v>
      </c>
      <c r="AC43" s="97">
        <f>AC42*9/AE42</f>
        <v>0.28874946527876805</v>
      </c>
      <c r="AD43" s="97">
        <f>AD42*4/AE42</f>
        <v>0.55325823470697277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6"/>
  <sheetViews>
    <sheetView topLeftCell="A22" zoomScale="50" zoomScaleNormal="50" workbookViewId="0">
      <selection activeCell="P55" sqref="P55"/>
    </sheetView>
  </sheetViews>
  <sheetFormatPr defaultRowHeight="20.25"/>
  <cols>
    <col min="1" max="1" width="1.875" style="398" customWidth="1"/>
    <col min="2" max="2" width="4.875" style="403" customWidth="1"/>
    <col min="3" max="3" width="0" style="398" hidden="1" customWidth="1"/>
    <col min="4" max="4" width="28.625" style="398" customWidth="1"/>
    <col min="5" max="5" width="5.625" style="402" customWidth="1"/>
    <col min="6" max="6" width="9.625" style="398" customWidth="1"/>
    <col min="7" max="7" width="28.625" style="398" customWidth="1"/>
    <col min="8" max="8" width="5.625" style="402" customWidth="1"/>
    <col min="9" max="9" width="9.625" style="398" customWidth="1"/>
    <col min="10" max="10" width="28.625" style="398" customWidth="1"/>
    <col min="11" max="11" width="5.625" style="402" customWidth="1"/>
    <col min="12" max="12" width="9.625" style="398" customWidth="1"/>
    <col min="13" max="13" width="28.625" style="398" customWidth="1"/>
    <col min="14" max="14" width="5.625" style="402" customWidth="1"/>
    <col min="15" max="15" width="9.625" style="398" customWidth="1"/>
    <col min="16" max="16" width="28.625" style="398" customWidth="1"/>
    <col min="17" max="17" width="5.625" style="402" customWidth="1"/>
    <col min="18" max="18" width="9.625" style="398" customWidth="1"/>
    <col min="19" max="19" width="28.625" style="398" customWidth="1"/>
    <col min="20" max="20" width="5.625" style="402" customWidth="1"/>
    <col min="21" max="21" width="9.625" style="398" customWidth="1"/>
    <col min="22" max="22" width="12.125" style="401" customWidth="1"/>
    <col min="23" max="23" width="11.75" style="153" customWidth="1"/>
    <col min="24" max="24" width="11.25" style="263" customWidth="1"/>
    <col min="25" max="25" width="6.625" style="155" customWidth="1"/>
    <col min="26" max="26" width="6.625" style="398" customWidth="1"/>
    <col min="27" max="27" width="6" style="399" hidden="1" customWidth="1"/>
    <col min="28" max="28" width="5.5" style="400" hidden="1" customWidth="1"/>
    <col min="29" max="29" width="7.75" style="399" hidden="1" customWidth="1"/>
    <col min="30" max="30" width="8" style="399" hidden="1" customWidth="1"/>
    <col min="31" max="31" width="7.875" style="399" hidden="1" customWidth="1"/>
    <col min="32" max="32" width="7.5" style="399" hidden="1" customWidth="1"/>
    <col min="33" max="16384" width="9" style="398"/>
  </cols>
  <sheetData>
    <row r="1" spans="2:32" s="399" customFormat="1" ht="38.25">
      <c r="B1" s="585" t="s">
        <v>580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78"/>
      <c r="AB1" s="400"/>
    </row>
    <row r="2" spans="2:32" s="399" customFormat="1" ht="9.75" customHeight="1">
      <c r="B2" s="584"/>
      <c r="C2" s="583"/>
      <c r="D2" s="583"/>
      <c r="E2" s="583"/>
      <c r="F2" s="583"/>
      <c r="G2" s="583"/>
      <c r="H2" s="582"/>
      <c r="I2" s="578"/>
      <c r="J2" s="578"/>
      <c r="K2" s="582"/>
      <c r="L2" s="578"/>
      <c r="M2" s="578"/>
      <c r="N2" s="582"/>
      <c r="O2" s="578"/>
      <c r="P2" s="578"/>
      <c r="Q2" s="582"/>
      <c r="R2" s="578"/>
      <c r="S2" s="578"/>
      <c r="T2" s="582"/>
      <c r="U2" s="578"/>
      <c r="V2" s="581"/>
      <c r="W2" s="579"/>
      <c r="X2" s="580"/>
      <c r="Y2" s="579"/>
      <c r="Z2" s="578"/>
      <c r="AB2" s="400"/>
    </row>
    <row r="3" spans="2:32" s="399" customFormat="1" ht="31.5" customHeight="1">
      <c r="B3" s="577" t="s">
        <v>579</v>
      </c>
      <c r="C3" s="576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T3" s="575"/>
      <c r="U3" s="575"/>
      <c r="V3" s="574"/>
      <c r="W3" s="573"/>
      <c r="X3" s="572"/>
      <c r="Y3" s="571"/>
      <c r="Z3" s="408"/>
      <c r="AB3" s="400"/>
    </row>
    <row r="4" spans="2:32" s="560" customFormat="1" ht="43.5">
      <c r="B4" s="570" t="s">
        <v>135</v>
      </c>
      <c r="C4" s="569" t="s">
        <v>136</v>
      </c>
      <c r="D4" s="565" t="s">
        <v>137</v>
      </c>
      <c r="E4" s="566" t="s">
        <v>577</v>
      </c>
      <c r="F4" s="565"/>
      <c r="G4" s="565" t="s">
        <v>140</v>
      </c>
      <c r="H4" s="566" t="s">
        <v>577</v>
      </c>
      <c r="I4" s="565"/>
      <c r="J4" s="565" t="s">
        <v>141</v>
      </c>
      <c r="K4" s="566" t="s">
        <v>577</v>
      </c>
      <c r="L4" s="568"/>
      <c r="M4" s="565" t="s">
        <v>141</v>
      </c>
      <c r="N4" s="566" t="s">
        <v>577</v>
      </c>
      <c r="O4" s="565"/>
      <c r="P4" s="565" t="s">
        <v>141</v>
      </c>
      <c r="Q4" s="566" t="s">
        <v>577</v>
      </c>
      <c r="R4" s="565"/>
      <c r="S4" s="567" t="s">
        <v>578</v>
      </c>
      <c r="T4" s="566" t="s">
        <v>577</v>
      </c>
      <c r="U4" s="565"/>
      <c r="V4" s="564" t="s">
        <v>576</v>
      </c>
      <c r="W4" s="564" t="s">
        <v>143</v>
      </c>
      <c r="X4" s="563" t="s">
        <v>575</v>
      </c>
      <c r="Y4" s="562" t="s">
        <v>574</v>
      </c>
      <c r="Z4" s="561"/>
      <c r="AA4" s="482"/>
      <c r="AB4" s="400"/>
      <c r="AC4" s="399"/>
      <c r="AD4" s="399"/>
      <c r="AE4" s="399"/>
      <c r="AF4" s="399"/>
    </row>
    <row r="5" spans="2:32" s="25" customFormat="1" ht="65.099999999999994" customHeight="1">
      <c r="B5" s="499"/>
      <c r="C5" s="510"/>
      <c r="D5" s="519">
        <f>'3月菜單國華'!A3</f>
        <v>0</v>
      </c>
      <c r="E5" s="519"/>
      <c r="F5" s="559" t="s">
        <v>573</v>
      </c>
      <c r="G5" s="519">
        <f>'3月菜單國華'!A4</f>
        <v>0</v>
      </c>
      <c r="H5" s="519"/>
      <c r="I5" s="559" t="s">
        <v>573</v>
      </c>
      <c r="J5" s="519">
        <f>'3月菜單國華'!A5</f>
        <v>0</v>
      </c>
      <c r="K5" s="519"/>
      <c r="L5" s="559" t="s">
        <v>573</v>
      </c>
      <c r="M5" s="519" t="str">
        <f>'3月菜單國華'!A2</f>
        <v xml:space="preserve">本公司使用台灣豬肉 </v>
      </c>
      <c r="N5" s="519"/>
      <c r="O5" s="559" t="s">
        <v>573</v>
      </c>
      <c r="P5" s="519">
        <f>'3月菜單國華'!A7</f>
        <v>0</v>
      </c>
      <c r="Q5" s="519"/>
      <c r="R5" s="559" t="s">
        <v>573</v>
      </c>
      <c r="S5" s="519">
        <f>'3月菜單國華'!A8</f>
        <v>0</v>
      </c>
      <c r="T5" s="520"/>
      <c r="U5" s="559" t="s">
        <v>573</v>
      </c>
      <c r="V5" s="558" t="s">
        <v>572</v>
      </c>
      <c r="W5" s="518" t="s">
        <v>34</v>
      </c>
      <c r="X5" s="517" t="s">
        <v>515</v>
      </c>
      <c r="Y5" s="516">
        <v>0</v>
      </c>
      <c r="Z5" s="399"/>
      <c r="AA5" s="399"/>
      <c r="AB5" s="400"/>
      <c r="AC5" s="399" t="s">
        <v>514</v>
      </c>
      <c r="AD5" s="399" t="s">
        <v>513</v>
      </c>
      <c r="AE5" s="399" t="s">
        <v>512</v>
      </c>
      <c r="AF5" s="399" t="s">
        <v>511</v>
      </c>
    </row>
    <row r="6" spans="2:32" ht="27.95" customHeight="1">
      <c r="B6" s="473" t="s">
        <v>152</v>
      </c>
      <c r="C6" s="510"/>
      <c r="D6" s="439"/>
      <c r="E6" s="439"/>
      <c r="F6" s="439"/>
      <c r="G6" s="466"/>
      <c r="H6" s="466"/>
      <c r="I6" s="466"/>
      <c r="J6" s="439"/>
      <c r="K6" s="507"/>
      <c r="L6" s="439"/>
      <c r="M6" s="439"/>
      <c r="N6" s="507"/>
      <c r="O6" s="439"/>
      <c r="P6" s="439"/>
      <c r="Q6" s="507"/>
      <c r="R6" s="439"/>
      <c r="S6" s="472"/>
      <c r="T6" s="541"/>
      <c r="U6" s="465"/>
      <c r="V6" s="432"/>
      <c r="W6" s="449" t="s">
        <v>570</v>
      </c>
      <c r="X6" s="483" t="s">
        <v>503</v>
      </c>
      <c r="Y6" s="500">
        <v>0</v>
      </c>
      <c r="Z6" s="408"/>
      <c r="AA6" s="482" t="s">
        <v>502</v>
      </c>
      <c r="AB6" s="400">
        <v>6</v>
      </c>
      <c r="AC6" s="400">
        <f>AB6*2</f>
        <v>12</v>
      </c>
      <c r="AD6" s="400"/>
      <c r="AE6" s="400">
        <f>AB6*15</f>
        <v>90</v>
      </c>
      <c r="AF6" s="400">
        <f>AC6*4+AE6*4</f>
        <v>408</v>
      </c>
    </row>
    <row r="7" spans="2:32" ht="27.95" customHeight="1">
      <c r="B7" s="473"/>
      <c r="C7" s="510"/>
      <c r="D7" s="439"/>
      <c r="E7" s="439"/>
      <c r="F7" s="439"/>
      <c r="G7" s="444"/>
      <c r="H7" s="533"/>
      <c r="I7" s="444"/>
      <c r="J7" s="439"/>
      <c r="K7" s="466"/>
      <c r="L7" s="439"/>
      <c r="M7" s="439"/>
      <c r="N7" s="466"/>
      <c r="O7" s="439"/>
      <c r="P7" s="439"/>
      <c r="Q7" s="466"/>
      <c r="R7" s="439"/>
      <c r="S7" s="539"/>
      <c r="T7" s="538"/>
      <c r="U7" s="465"/>
      <c r="V7" s="432"/>
      <c r="W7" s="431" t="s">
        <v>33</v>
      </c>
      <c r="X7" s="462" t="s">
        <v>497</v>
      </c>
      <c r="Y7" s="500">
        <v>0</v>
      </c>
      <c r="Z7" s="399"/>
      <c r="AA7" s="476" t="s">
        <v>496</v>
      </c>
      <c r="AB7" s="400">
        <v>2</v>
      </c>
      <c r="AC7" s="475">
        <f>AB7*7</f>
        <v>14</v>
      </c>
      <c r="AD7" s="400">
        <f>AB7*5</f>
        <v>10</v>
      </c>
      <c r="AE7" s="400" t="s">
        <v>487</v>
      </c>
      <c r="AF7" s="474">
        <f>AC7*4+AD7*9</f>
        <v>146</v>
      </c>
    </row>
    <row r="8" spans="2:32" ht="27.95" customHeight="1">
      <c r="B8" s="473" t="s">
        <v>159</v>
      </c>
      <c r="C8" s="510"/>
      <c r="D8" s="439"/>
      <c r="E8" s="439"/>
      <c r="F8" s="439"/>
      <c r="G8" s="444"/>
      <c r="H8" s="547"/>
      <c r="I8" s="557"/>
      <c r="J8" s="439"/>
      <c r="K8" s="507"/>
      <c r="L8" s="439"/>
      <c r="M8" s="439"/>
      <c r="N8" s="507"/>
      <c r="O8" s="439"/>
      <c r="P8" s="439"/>
      <c r="Q8" s="507"/>
      <c r="R8" s="439"/>
      <c r="S8" s="539"/>
      <c r="T8" s="538"/>
      <c r="U8" s="465"/>
      <c r="V8" s="432"/>
      <c r="W8" s="449" t="s">
        <v>570</v>
      </c>
      <c r="X8" s="462" t="s">
        <v>493</v>
      </c>
      <c r="Y8" s="500">
        <v>0</v>
      </c>
      <c r="Z8" s="408"/>
      <c r="AA8" s="399" t="s">
        <v>492</v>
      </c>
      <c r="AB8" s="400">
        <v>1.7</v>
      </c>
      <c r="AC8" s="400">
        <f>AB8*1</f>
        <v>1.7</v>
      </c>
      <c r="AD8" s="400" t="s">
        <v>487</v>
      </c>
      <c r="AE8" s="400">
        <f>AB8*5</f>
        <v>8.5</v>
      </c>
      <c r="AF8" s="400">
        <f>AC8*4+AE8*4</f>
        <v>40.799999999999997</v>
      </c>
    </row>
    <row r="9" spans="2:32" ht="27.95" customHeight="1">
      <c r="B9" s="461" t="s">
        <v>571</v>
      </c>
      <c r="C9" s="510"/>
      <c r="D9" s="439"/>
      <c r="E9" s="439"/>
      <c r="F9" s="439"/>
      <c r="G9" s="557"/>
      <c r="H9" s="547"/>
      <c r="I9" s="557"/>
      <c r="J9" s="466"/>
      <c r="K9" s="547"/>
      <c r="L9" s="557"/>
      <c r="M9" s="466"/>
      <c r="N9" s="547"/>
      <c r="O9" s="557"/>
      <c r="P9" s="466"/>
      <c r="Q9" s="547"/>
      <c r="R9" s="557"/>
      <c r="S9" s="552"/>
      <c r="T9" s="556"/>
      <c r="U9" s="452"/>
      <c r="V9" s="432"/>
      <c r="W9" s="431" t="s">
        <v>35</v>
      </c>
      <c r="X9" s="462" t="s">
        <v>489</v>
      </c>
      <c r="Y9" s="500">
        <v>0</v>
      </c>
      <c r="Z9" s="399"/>
      <c r="AA9" s="399" t="s">
        <v>488</v>
      </c>
      <c r="AB9" s="400">
        <v>2.5</v>
      </c>
      <c r="AC9" s="400"/>
      <c r="AD9" s="400">
        <f>AB9*5</f>
        <v>12.5</v>
      </c>
      <c r="AE9" s="400" t="s">
        <v>487</v>
      </c>
      <c r="AF9" s="400">
        <f>AD9*9</f>
        <v>112.5</v>
      </c>
    </row>
    <row r="10" spans="2:32" ht="27.95" customHeight="1">
      <c r="B10" s="461"/>
      <c r="C10" s="510"/>
      <c r="D10" s="434"/>
      <c r="E10" s="434"/>
      <c r="F10" s="434"/>
      <c r="G10" s="439"/>
      <c r="H10" s="442"/>
      <c r="I10" s="439"/>
      <c r="J10" s="439"/>
      <c r="K10" s="442"/>
      <c r="L10" s="439"/>
      <c r="M10" s="439"/>
      <c r="N10" s="442"/>
      <c r="O10" s="439"/>
      <c r="P10" s="439"/>
      <c r="Q10" s="442"/>
      <c r="R10" s="439"/>
      <c r="S10" s="552"/>
      <c r="T10" s="556"/>
      <c r="U10" s="452"/>
      <c r="V10" s="432"/>
      <c r="W10" s="449" t="s">
        <v>570</v>
      </c>
      <c r="X10" s="448" t="s">
        <v>484</v>
      </c>
      <c r="Y10" s="546">
        <v>0</v>
      </c>
      <c r="Z10" s="408"/>
      <c r="AA10" s="399" t="s">
        <v>483</v>
      </c>
      <c r="AE10" s="399">
        <f>AB10*15</f>
        <v>0</v>
      </c>
    </row>
    <row r="11" spans="2:32" ht="27.95" customHeight="1">
      <c r="B11" s="447" t="s">
        <v>482</v>
      </c>
      <c r="C11" s="509"/>
      <c r="D11" s="434"/>
      <c r="E11" s="502"/>
      <c r="F11" s="434"/>
      <c r="G11" s="433"/>
      <c r="H11" s="502"/>
      <c r="I11" s="433"/>
      <c r="J11" s="433"/>
      <c r="K11" s="502"/>
      <c r="L11" s="433"/>
      <c r="M11" s="433"/>
      <c r="N11" s="502"/>
      <c r="O11" s="433"/>
      <c r="P11" s="433"/>
      <c r="Q11" s="502"/>
      <c r="R11" s="433"/>
      <c r="S11" s="555"/>
      <c r="T11" s="554"/>
      <c r="U11" s="555"/>
      <c r="V11" s="432"/>
      <c r="W11" s="431" t="s">
        <v>169</v>
      </c>
      <c r="X11" s="430"/>
      <c r="Y11" s="500"/>
      <c r="Z11" s="399"/>
      <c r="AC11" s="399">
        <f>SUM(AC6:AC10)</f>
        <v>27.7</v>
      </c>
      <c r="AD11" s="399">
        <f>SUM(AD6:AD10)</f>
        <v>22.5</v>
      </c>
      <c r="AE11" s="399">
        <f>SUM(AE6:AE10)</f>
        <v>98.5</v>
      </c>
      <c r="AF11" s="399">
        <f>AC11*4+AD11*9+AE11*4</f>
        <v>707.3</v>
      </c>
    </row>
    <row r="12" spans="2:32" ht="27.95" customHeight="1">
      <c r="B12" s="506"/>
      <c r="C12" s="505"/>
      <c r="D12" s="433"/>
      <c r="E12" s="502"/>
      <c r="F12" s="433"/>
      <c r="G12" s="433"/>
      <c r="H12" s="502"/>
      <c r="I12" s="433"/>
      <c r="J12" s="552"/>
      <c r="K12" s="554"/>
      <c r="L12" s="553"/>
      <c r="M12" s="552"/>
      <c r="N12" s="554"/>
      <c r="O12" s="553"/>
      <c r="P12" s="552"/>
      <c r="Q12" s="554"/>
      <c r="R12" s="553"/>
      <c r="S12" s="552"/>
      <c r="T12" s="551"/>
      <c r="U12" s="465"/>
      <c r="V12" s="432"/>
      <c r="W12" s="449" t="s">
        <v>569</v>
      </c>
      <c r="X12" s="550"/>
      <c r="Y12" s="546"/>
      <c r="Z12" s="408"/>
      <c r="AC12" s="407">
        <f>AC11*4/AF11</f>
        <v>0.1566520571186201</v>
      </c>
      <c r="AD12" s="407">
        <f>AD11*9/AF11</f>
        <v>0.28630001413827233</v>
      </c>
      <c r="AE12" s="407">
        <f>AE11*4/AF11</f>
        <v>0.5570479287431076</v>
      </c>
    </row>
    <row r="13" spans="2:32" s="25" customFormat="1" ht="27.95" customHeight="1">
      <c r="B13" s="499">
        <v>3</v>
      </c>
      <c r="C13" s="510"/>
      <c r="D13" s="519" t="str">
        <f>'3月菜單國華'!E3</f>
        <v>地瓜蕎麥飯</v>
      </c>
      <c r="E13" s="519" t="s">
        <v>518</v>
      </c>
      <c r="F13" s="519"/>
      <c r="G13" s="519" t="str">
        <f>'3月菜單國華'!E4</f>
        <v>三杯蒜香排骨</v>
      </c>
      <c r="H13" s="519" t="s">
        <v>516</v>
      </c>
      <c r="I13" s="519"/>
      <c r="J13" s="519" t="str">
        <f>'3月菜單國華'!E5</f>
        <v xml:space="preserve"> XO風味公仔麵+香酥南瓜(炸)   </v>
      </c>
      <c r="K13" s="519" t="s">
        <v>516</v>
      </c>
      <c r="L13" s="519"/>
      <c r="M13" s="519" t="str">
        <f>'3月菜單國華'!E6</f>
        <v xml:space="preserve">  茶碗蒸  </v>
      </c>
      <c r="N13" s="519" t="s">
        <v>518</v>
      </c>
      <c r="O13" s="519"/>
      <c r="P13" s="519" t="str">
        <f>'3月菜單國華'!E7</f>
        <v>深色蔬菜</v>
      </c>
      <c r="Q13" s="519" t="s">
        <v>517</v>
      </c>
      <c r="R13" s="519"/>
      <c r="S13" s="519" t="str">
        <f>'3月菜單國華'!E8</f>
        <v>藥膳補湯</v>
      </c>
      <c r="T13" s="549" t="s">
        <v>516</v>
      </c>
      <c r="U13" s="519"/>
      <c r="V13" s="432"/>
      <c r="W13" s="518" t="s">
        <v>34</v>
      </c>
      <c r="X13" s="517" t="s">
        <v>515</v>
      </c>
      <c r="Y13" s="516">
        <v>5.9</v>
      </c>
      <c r="Z13" s="399"/>
      <c r="AA13" s="399"/>
      <c r="AB13" s="400"/>
      <c r="AC13" s="399" t="s">
        <v>514</v>
      </c>
      <c r="AD13" s="399" t="s">
        <v>513</v>
      </c>
      <c r="AE13" s="399" t="s">
        <v>512</v>
      </c>
      <c r="AF13" s="399" t="s">
        <v>511</v>
      </c>
    </row>
    <row r="14" spans="2:32" ht="27.95" customHeight="1">
      <c r="B14" s="473" t="s">
        <v>152</v>
      </c>
      <c r="C14" s="510"/>
      <c r="D14" s="439" t="s">
        <v>534</v>
      </c>
      <c r="E14" s="439"/>
      <c r="F14" s="439">
        <v>70</v>
      </c>
      <c r="G14" s="439" t="s">
        <v>568</v>
      </c>
      <c r="H14" s="442"/>
      <c r="I14" s="439">
        <v>20</v>
      </c>
      <c r="J14" s="439" t="s">
        <v>567</v>
      </c>
      <c r="K14" s="466"/>
      <c r="L14" s="439">
        <v>30</v>
      </c>
      <c r="M14" s="439" t="s">
        <v>566</v>
      </c>
      <c r="N14" s="439"/>
      <c r="O14" s="439">
        <v>35</v>
      </c>
      <c r="P14" s="439" t="s">
        <v>350</v>
      </c>
      <c r="Q14" s="439"/>
      <c r="R14" s="439">
        <v>100</v>
      </c>
      <c r="S14" s="466" t="s">
        <v>565</v>
      </c>
      <c r="T14" s="466"/>
      <c r="U14" s="466">
        <v>35</v>
      </c>
      <c r="V14" s="432"/>
      <c r="W14" s="449" t="s">
        <v>564</v>
      </c>
      <c r="X14" s="483" t="s">
        <v>503</v>
      </c>
      <c r="Y14" s="500">
        <v>2.4</v>
      </c>
      <c r="Z14" s="408"/>
      <c r="AA14" s="482" t="s">
        <v>502</v>
      </c>
      <c r="AB14" s="400">
        <v>6.2</v>
      </c>
      <c r="AC14" s="400">
        <f>AB14*2</f>
        <v>12.4</v>
      </c>
      <c r="AD14" s="400"/>
      <c r="AE14" s="400">
        <f>AB14*15</f>
        <v>93</v>
      </c>
      <c r="AF14" s="400">
        <f>AC14*4+AE14*4</f>
        <v>421.6</v>
      </c>
    </row>
    <row r="15" spans="2:32" ht="27.95" customHeight="1">
      <c r="B15" s="473">
        <v>2</v>
      </c>
      <c r="C15" s="510"/>
      <c r="D15" s="439" t="s">
        <v>563</v>
      </c>
      <c r="E15" s="439"/>
      <c r="F15" s="439">
        <v>23</v>
      </c>
      <c r="G15" s="439" t="s">
        <v>562</v>
      </c>
      <c r="H15" s="442"/>
      <c r="I15" s="439">
        <v>35</v>
      </c>
      <c r="J15" s="439" t="s">
        <v>510</v>
      </c>
      <c r="K15" s="466"/>
      <c r="L15" s="439">
        <v>7</v>
      </c>
      <c r="M15" s="466" t="s">
        <v>561</v>
      </c>
      <c r="N15" s="466"/>
      <c r="O15" s="466">
        <v>0.3</v>
      </c>
      <c r="P15" s="439"/>
      <c r="Q15" s="439"/>
      <c r="R15" s="439"/>
      <c r="S15" s="466" t="s">
        <v>560</v>
      </c>
      <c r="T15" s="466"/>
      <c r="U15" s="466">
        <v>2</v>
      </c>
      <c r="V15" s="432"/>
      <c r="W15" s="431" t="s">
        <v>33</v>
      </c>
      <c r="X15" s="462" t="s">
        <v>497</v>
      </c>
      <c r="Y15" s="500">
        <v>1.8</v>
      </c>
      <c r="Z15" s="399"/>
      <c r="AA15" s="476" t="s">
        <v>496</v>
      </c>
      <c r="AB15" s="400">
        <v>2.1</v>
      </c>
      <c r="AC15" s="475">
        <f>AB15*7</f>
        <v>14.700000000000001</v>
      </c>
      <c r="AD15" s="400">
        <f>AB15*5</f>
        <v>10.5</v>
      </c>
      <c r="AE15" s="400" t="s">
        <v>487</v>
      </c>
      <c r="AF15" s="474">
        <f>AC15*4+AD15*9</f>
        <v>153.30000000000001</v>
      </c>
    </row>
    <row r="16" spans="2:32" ht="27.95" customHeight="1">
      <c r="B16" s="473" t="s">
        <v>159</v>
      </c>
      <c r="C16" s="510"/>
      <c r="D16" s="439" t="s">
        <v>559</v>
      </c>
      <c r="E16" s="442"/>
      <c r="F16" s="439">
        <v>20</v>
      </c>
      <c r="G16" s="444"/>
      <c r="H16" s="442"/>
      <c r="I16" s="439"/>
      <c r="J16" s="439" t="s">
        <v>486</v>
      </c>
      <c r="K16" s="507"/>
      <c r="L16" s="439">
        <v>5</v>
      </c>
      <c r="M16" s="439" t="s">
        <v>538</v>
      </c>
      <c r="N16" s="507"/>
      <c r="O16" s="439">
        <v>0.1</v>
      </c>
      <c r="P16" s="439"/>
      <c r="Q16" s="442"/>
      <c r="R16" s="439"/>
      <c r="S16" s="455" t="s">
        <v>558</v>
      </c>
      <c r="T16" s="455"/>
      <c r="U16" s="455">
        <v>0.05</v>
      </c>
      <c r="V16" s="432"/>
      <c r="W16" s="449" t="s">
        <v>494</v>
      </c>
      <c r="X16" s="462" t="s">
        <v>493</v>
      </c>
      <c r="Y16" s="500">
        <v>2.5</v>
      </c>
      <c r="Z16" s="408"/>
      <c r="AA16" s="399" t="s">
        <v>492</v>
      </c>
      <c r="AB16" s="400">
        <v>1.8</v>
      </c>
      <c r="AC16" s="400">
        <f>AB16*1</f>
        <v>1.8</v>
      </c>
      <c r="AD16" s="400" t="s">
        <v>487</v>
      </c>
      <c r="AE16" s="400">
        <f>AB16*5</f>
        <v>9</v>
      </c>
      <c r="AF16" s="400">
        <f>AC16*4+AE16*4</f>
        <v>43.2</v>
      </c>
    </row>
    <row r="17" spans="2:32" ht="27.95" customHeight="1">
      <c r="B17" s="461" t="s">
        <v>557</v>
      </c>
      <c r="C17" s="510"/>
      <c r="D17" s="442"/>
      <c r="E17" s="442"/>
      <c r="F17" s="439"/>
      <c r="G17" s="439"/>
      <c r="H17" s="442"/>
      <c r="I17" s="439"/>
      <c r="J17" s="548" t="s">
        <v>501</v>
      </c>
      <c r="K17" s="456"/>
      <c r="L17" s="472">
        <v>10</v>
      </c>
      <c r="M17" s="466" t="s">
        <v>556</v>
      </c>
      <c r="N17" s="547"/>
      <c r="O17" s="455">
        <v>0.01</v>
      </c>
      <c r="P17" s="439"/>
      <c r="Q17" s="442"/>
      <c r="R17" s="439"/>
      <c r="S17" s="444"/>
      <c r="T17" s="442"/>
      <c r="U17" s="439"/>
      <c r="V17" s="432"/>
      <c r="W17" s="431" t="s">
        <v>35</v>
      </c>
      <c r="X17" s="462" t="s">
        <v>489</v>
      </c>
      <c r="Y17" s="500">
        <v>0</v>
      </c>
      <c r="Z17" s="399"/>
      <c r="AA17" s="399" t="s">
        <v>488</v>
      </c>
      <c r="AB17" s="400">
        <v>2.5</v>
      </c>
      <c r="AC17" s="400"/>
      <c r="AD17" s="400">
        <f>AB17*5</f>
        <v>12.5</v>
      </c>
      <c r="AE17" s="400" t="s">
        <v>487</v>
      </c>
      <c r="AF17" s="400">
        <f>AD17*9</f>
        <v>112.5</v>
      </c>
    </row>
    <row r="18" spans="2:32" ht="27.95" customHeight="1">
      <c r="B18" s="461"/>
      <c r="C18" s="510"/>
      <c r="D18" s="442"/>
      <c r="E18" s="442"/>
      <c r="F18" s="439"/>
      <c r="G18" s="439"/>
      <c r="H18" s="442"/>
      <c r="I18" s="439"/>
      <c r="J18" s="439"/>
      <c r="K18" s="442"/>
      <c r="L18" s="439"/>
      <c r="M18" s="439"/>
      <c r="N18" s="439"/>
      <c r="O18" s="439"/>
      <c r="P18" s="439"/>
      <c r="Q18" s="442"/>
      <c r="R18" s="439"/>
      <c r="S18" s="451"/>
      <c r="T18" s="450"/>
      <c r="U18" s="450"/>
      <c r="V18" s="432"/>
      <c r="W18" s="449" t="s">
        <v>555</v>
      </c>
      <c r="X18" s="448" t="s">
        <v>484</v>
      </c>
      <c r="Y18" s="546">
        <v>0</v>
      </c>
      <c r="Z18" s="408"/>
      <c r="AA18" s="399" t="s">
        <v>483</v>
      </c>
      <c r="AB18" s="400">
        <v>1</v>
      </c>
      <c r="AE18" s="399">
        <f>AB18*15</f>
        <v>15</v>
      </c>
    </row>
    <row r="19" spans="2:32" ht="27.95" customHeight="1">
      <c r="B19" s="447" t="s">
        <v>482</v>
      </c>
      <c r="C19" s="509"/>
      <c r="D19" s="442"/>
      <c r="E19" s="442"/>
      <c r="F19" s="439"/>
      <c r="G19" s="439"/>
      <c r="H19" s="442"/>
      <c r="I19" s="439"/>
      <c r="J19" s="439" t="s">
        <v>554</v>
      </c>
      <c r="K19" s="439" t="s">
        <v>535</v>
      </c>
      <c r="L19" s="439">
        <v>30</v>
      </c>
      <c r="M19" s="439"/>
      <c r="N19" s="439"/>
      <c r="O19" s="439"/>
      <c r="P19" s="439"/>
      <c r="Q19" s="442"/>
      <c r="R19" s="439"/>
      <c r="S19" s="439"/>
      <c r="T19" s="442"/>
      <c r="U19" s="439"/>
      <c r="V19" s="432"/>
      <c r="W19" s="431" t="s">
        <v>169</v>
      </c>
      <c r="X19" s="430"/>
      <c r="Y19" s="500"/>
      <c r="Z19" s="399"/>
      <c r="AC19" s="399">
        <f>SUM(AC14:AC18)</f>
        <v>28.900000000000002</v>
      </c>
      <c r="AD19" s="399">
        <f>SUM(AD14:AD18)</f>
        <v>23</v>
      </c>
      <c r="AE19" s="399">
        <f>SUM(AE14:AE18)</f>
        <v>117</v>
      </c>
      <c r="AF19" s="399">
        <f>AC19*4+AD19*9+AE19*4</f>
        <v>790.6</v>
      </c>
    </row>
    <row r="20" spans="2:32" ht="27.95" customHeight="1">
      <c r="B20" s="506"/>
      <c r="C20" s="505"/>
      <c r="D20" s="502"/>
      <c r="E20" s="502"/>
      <c r="F20" s="433"/>
      <c r="G20" s="433"/>
      <c r="H20" s="502"/>
      <c r="I20" s="433"/>
      <c r="J20" s="433" t="s">
        <v>553</v>
      </c>
      <c r="K20" s="502"/>
      <c r="L20" s="433">
        <v>5</v>
      </c>
      <c r="M20" s="439"/>
      <c r="N20" s="466"/>
      <c r="O20" s="439"/>
      <c r="P20" s="433"/>
      <c r="Q20" s="502"/>
      <c r="R20" s="433"/>
      <c r="S20" s="433"/>
      <c r="T20" s="502"/>
      <c r="U20" s="433"/>
      <c r="V20" s="432"/>
      <c r="W20" s="449" t="s">
        <v>552</v>
      </c>
      <c r="X20" s="501"/>
      <c r="Y20" s="546"/>
      <c r="Z20" s="408"/>
      <c r="AC20" s="407">
        <f>AC19*4/AF19</f>
        <v>0.14621806223121681</v>
      </c>
      <c r="AD20" s="407">
        <f>AD19*9/AF19</f>
        <v>0.26182646091576017</v>
      </c>
      <c r="AE20" s="407">
        <f>AE19*4/AF19</f>
        <v>0.59195547685302297</v>
      </c>
    </row>
    <row r="21" spans="2:32" s="25" customFormat="1" ht="27.95" customHeight="1">
      <c r="B21" s="545">
        <v>3</v>
      </c>
      <c r="C21" s="510"/>
      <c r="D21" s="519" t="str">
        <f>'3月菜單國華'!I3</f>
        <v>香Q米飯</v>
      </c>
      <c r="E21" s="519" t="s">
        <v>518</v>
      </c>
      <c r="F21" s="519"/>
      <c r="G21" s="519" t="str">
        <f>'3月菜單國華'!I4</f>
        <v xml:space="preserve">  梅干扣肉(醃)</v>
      </c>
      <c r="H21" s="519" t="s">
        <v>516</v>
      </c>
      <c r="I21" s="519"/>
      <c r="J21" s="519" t="str">
        <f>'3月菜單國華'!I5</f>
        <v>白醬五彩</v>
      </c>
      <c r="K21" s="519" t="s">
        <v>516</v>
      </c>
      <c r="L21" s="519"/>
      <c r="M21" s="519" t="str">
        <f>'3月菜單國華'!I6</f>
        <v xml:space="preserve">      瓜瓜豆腐(豆)   </v>
      </c>
      <c r="N21" s="519" t="s">
        <v>551</v>
      </c>
      <c r="O21" s="519"/>
      <c r="P21" s="519" t="str">
        <f>'3月菜單國華'!I7</f>
        <v>深色蔬菜</v>
      </c>
      <c r="Q21" s="519" t="s">
        <v>517</v>
      </c>
      <c r="R21" s="519"/>
      <c r="S21" s="519" t="str">
        <f>'3月菜單國華'!I8</f>
        <v>蔬菜味噌湯</v>
      </c>
      <c r="T21" s="519" t="s">
        <v>516</v>
      </c>
      <c r="U21" s="519"/>
      <c r="V21" s="432"/>
      <c r="W21" s="518" t="s">
        <v>34</v>
      </c>
      <c r="X21" s="517" t="s">
        <v>515</v>
      </c>
      <c r="Y21" s="516">
        <v>5.5</v>
      </c>
      <c r="Z21" s="399"/>
      <c r="AA21" s="399"/>
      <c r="AB21" s="400"/>
      <c r="AC21" s="399" t="s">
        <v>514</v>
      </c>
      <c r="AD21" s="399" t="s">
        <v>513</v>
      </c>
      <c r="AE21" s="399" t="s">
        <v>512</v>
      </c>
      <c r="AF21" s="399" t="s">
        <v>511</v>
      </c>
    </row>
    <row r="22" spans="2:32" s="521" customFormat="1" ht="27.75" customHeight="1">
      <c r="B22" s="540" t="s">
        <v>152</v>
      </c>
      <c r="C22" s="510"/>
      <c r="D22" s="544" t="s">
        <v>534</v>
      </c>
      <c r="E22" s="543"/>
      <c r="F22" s="542">
        <v>100</v>
      </c>
      <c r="G22" s="439" t="s">
        <v>550</v>
      </c>
      <c r="H22" s="439"/>
      <c r="I22" s="439">
        <v>50</v>
      </c>
      <c r="J22" s="439" t="s">
        <v>549</v>
      </c>
      <c r="K22" s="439"/>
      <c r="L22" s="439">
        <v>45</v>
      </c>
      <c r="M22" s="439" t="s">
        <v>548</v>
      </c>
      <c r="N22" s="466"/>
      <c r="O22" s="439">
        <v>15</v>
      </c>
      <c r="P22" s="439" t="s">
        <v>350</v>
      </c>
      <c r="Q22" s="439"/>
      <c r="R22" s="439">
        <v>100</v>
      </c>
      <c r="S22" s="472" t="s">
        <v>486</v>
      </c>
      <c r="T22" s="541"/>
      <c r="U22" s="465">
        <v>5</v>
      </c>
      <c r="V22" s="432"/>
      <c r="W22" s="449" t="s">
        <v>547</v>
      </c>
      <c r="X22" s="483" t="s">
        <v>503</v>
      </c>
      <c r="Y22" s="500">
        <v>2.2999999999999998</v>
      </c>
      <c r="Z22" s="524"/>
      <c r="AA22" s="482" t="s">
        <v>502</v>
      </c>
      <c r="AB22" s="400">
        <v>6.2</v>
      </c>
      <c r="AC22" s="400">
        <f>AB22*2</f>
        <v>12.4</v>
      </c>
      <c r="AD22" s="400"/>
      <c r="AE22" s="400">
        <f>AB22*15</f>
        <v>93</v>
      </c>
      <c r="AF22" s="400">
        <f>AC22*4+AE22*4</f>
        <v>421.6</v>
      </c>
    </row>
    <row r="23" spans="2:32" s="521" customFormat="1" ht="27.95" customHeight="1">
      <c r="B23" s="540">
        <v>3</v>
      </c>
      <c r="C23" s="510"/>
      <c r="D23" s="468"/>
      <c r="E23" s="468"/>
      <c r="F23" s="468"/>
      <c r="G23" s="439" t="s">
        <v>546</v>
      </c>
      <c r="H23" s="439" t="s">
        <v>545</v>
      </c>
      <c r="I23" s="439">
        <v>10</v>
      </c>
      <c r="J23" s="439" t="s">
        <v>486</v>
      </c>
      <c r="K23" s="442"/>
      <c r="L23" s="439">
        <v>10</v>
      </c>
      <c r="M23" s="439" t="s">
        <v>544</v>
      </c>
      <c r="N23" s="466" t="s">
        <v>525</v>
      </c>
      <c r="O23" s="439">
        <v>60</v>
      </c>
      <c r="P23" s="439"/>
      <c r="Q23" s="439"/>
      <c r="R23" s="439"/>
      <c r="S23" s="539" t="s">
        <v>543</v>
      </c>
      <c r="T23" s="538"/>
      <c r="U23" s="465">
        <v>30</v>
      </c>
      <c r="V23" s="432"/>
      <c r="W23" s="431" t="s">
        <v>33</v>
      </c>
      <c r="X23" s="462" t="s">
        <v>497</v>
      </c>
      <c r="Y23" s="500">
        <v>1.8</v>
      </c>
      <c r="Z23" s="522"/>
      <c r="AA23" s="476" t="s">
        <v>496</v>
      </c>
      <c r="AB23" s="400">
        <v>2.2000000000000002</v>
      </c>
      <c r="AC23" s="475">
        <f>AB23*7</f>
        <v>15.400000000000002</v>
      </c>
      <c r="AD23" s="400">
        <f>AB23*5</f>
        <v>11</v>
      </c>
      <c r="AE23" s="400" t="s">
        <v>487</v>
      </c>
      <c r="AF23" s="474">
        <f>AC23*4+AD23*9</f>
        <v>160.60000000000002</v>
      </c>
    </row>
    <row r="24" spans="2:32" s="521" customFormat="1" ht="27.95" customHeight="1">
      <c r="B24" s="540" t="s">
        <v>159</v>
      </c>
      <c r="C24" s="510"/>
      <c r="D24" s="468"/>
      <c r="E24" s="464"/>
      <c r="F24" s="468"/>
      <c r="G24" s="444"/>
      <c r="H24" s="533"/>
      <c r="I24" s="444"/>
      <c r="J24" s="455" t="s">
        <v>501</v>
      </c>
      <c r="K24" s="456"/>
      <c r="L24" s="455">
        <v>5</v>
      </c>
      <c r="M24" s="439"/>
      <c r="N24" s="439"/>
      <c r="O24" s="439"/>
      <c r="P24" s="439"/>
      <c r="Q24" s="439"/>
      <c r="R24" s="439"/>
      <c r="S24" s="539" t="s">
        <v>542</v>
      </c>
      <c r="T24" s="538"/>
      <c r="U24" s="465">
        <v>5</v>
      </c>
      <c r="V24" s="432"/>
      <c r="W24" s="449" t="s">
        <v>541</v>
      </c>
      <c r="X24" s="462" t="s">
        <v>493</v>
      </c>
      <c r="Y24" s="500">
        <v>2.2999999999999998</v>
      </c>
      <c r="Z24" s="524"/>
      <c r="AA24" s="399" t="s">
        <v>492</v>
      </c>
      <c r="AB24" s="400">
        <v>1.6</v>
      </c>
      <c r="AC24" s="400">
        <f>AB24*1</f>
        <v>1.6</v>
      </c>
      <c r="AD24" s="400" t="s">
        <v>487</v>
      </c>
      <c r="AE24" s="400">
        <f>AB24*5</f>
        <v>8</v>
      </c>
      <c r="AF24" s="400">
        <f>AC24*4+AE24*4</f>
        <v>38.4</v>
      </c>
    </row>
    <row r="25" spans="2:32" s="521" customFormat="1" ht="27.95" customHeight="1">
      <c r="B25" s="536" t="s">
        <v>540</v>
      </c>
      <c r="C25" s="510"/>
      <c r="D25" s="537"/>
      <c r="E25" s="464"/>
      <c r="F25" s="468"/>
      <c r="G25" s="444"/>
      <c r="H25" s="533"/>
      <c r="I25" s="444"/>
      <c r="J25" s="455" t="s">
        <v>527</v>
      </c>
      <c r="K25" s="456"/>
      <c r="L25" s="455">
        <v>5</v>
      </c>
      <c r="M25" s="439"/>
      <c r="N25" s="442"/>
      <c r="O25" s="439"/>
      <c r="P25" s="444"/>
      <c r="Q25" s="439"/>
      <c r="R25" s="439"/>
      <c r="S25" s="438" t="s">
        <v>530</v>
      </c>
      <c r="T25" s="437"/>
      <c r="U25" s="435">
        <v>0.1</v>
      </c>
      <c r="V25" s="432"/>
      <c r="W25" s="431" t="s">
        <v>35</v>
      </c>
      <c r="X25" s="462" t="s">
        <v>489</v>
      </c>
      <c r="Y25" s="500">
        <f>AB26</f>
        <v>0</v>
      </c>
      <c r="Z25" s="522"/>
      <c r="AA25" s="399" t="s">
        <v>488</v>
      </c>
      <c r="AB25" s="400">
        <v>2.5</v>
      </c>
      <c r="AC25" s="400"/>
      <c r="AD25" s="400">
        <f>AB25*5</f>
        <v>12.5</v>
      </c>
      <c r="AE25" s="400" t="s">
        <v>487</v>
      </c>
      <c r="AF25" s="400">
        <f>AD25*9</f>
        <v>112.5</v>
      </c>
    </row>
    <row r="26" spans="2:32" s="521" customFormat="1" ht="27.95" customHeight="1">
      <c r="B26" s="536"/>
      <c r="C26" s="510"/>
      <c r="D26" s="450"/>
      <c r="E26" s="444"/>
      <c r="F26" s="444"/>
      <c r="G26" s="452"/>
      <c r="H26" s="439"/>
      <c r="I26" s="439"/>
      <c r="J26" s="455" t="s">
        <v>539</v>
      </c>
      <c r="K26" s="455"/>
      <c r="L26" s="455">
        <v>3</v>
      </c>
      <c r="M26" s="439"/>
      <c r="N26" s="439"/>
      <c r="O26" s="439"/>
      <c r="P26" s="444"/>
      <c r="Q26" s="442"/>
      <c r="R26" s="439"/>
      <c r="S26" s="438" t="s">
        <v>538</v>
      </c>
      <c r="T26" s="437"/>
      <c r="U26" s="435">
        <v>0.1</v>
      </c>
      <c r="V26" s="432"/>
      <c r="W26" s="449" t="s">
        <v>537</v>
      </c>
      <c r="X26" s="448" t="s">
        <v>484</v>
      </c>
      <c r="Y26" s="500">
        <v>0</v>
      </c>
      <c r="Z26" s="524"/>
      <c r="AA26" s="399" t="s">
        <v>483</v>
      </c>
      <c r="AB26" s="400"/>
      <c r="AC26" s="399"/>
      <c r="AD26" s="399"/>
      <c r="AE26" s="399">
        <f>AB26*15</f>
        <v>0</v>
      </c>
      <c r="AF26" s="399"/>
    </row>
    <row r="27" spans="2:32" s="521" customFormat="1" ht="27.95" customHeight="1">
      <c r="B27" s="447" t="s">
        <v>482</v>
      </c>
      <c r="C27" s="535"/>
      <c r="D27" s="450"/>
      <c r="E27" s="534"/>
      <c r="F27" s="450"/>
      <c r="G27" s="444"/>
      <c r="H27" s="533"/>
      <c r="I27" s="444"/>
      <c r="J27" s="444"/>
      <c r="K27" s="444"/>
      <c r="L27" s="444"/>
      <c r="M27" s="439"/>
      <c r="N27" s="442"/>
      <c r="O27" s="439"/>
      <c r="P27" s="439"/>
      <c r="Q27" s="442"/>
      <c r="R27" s="439"/>
      <c r="S27" s="532"/>
      <c r="T27" s="433"/>
      <c r="U27" s="433"/>
      <c r="V27" s="432"/>
      <c r="W27" s="431" t="s">
        <v>169</v>
      </c>
      <c r="X27" s="430"/>
      <c r="Y27" s="500"/>
      <c r="Z27" s="522"/>
      <c r="AA27" s="399"/>
      <c r="AB27" s="400"/>
      <c r="AC27" s="399">
        <f>SUM(AC22:AC26)</f>
        <v>29.400000000000006</v>
      </c>
      <c r="AD27" s="399">
        <f>SUM(AD22:AD26)</f>
        <v>23.5</v>
      </c>
      <c r="AE27" s="399">
        <f>SUM(AE22:AE26)</f>
        <v>101</v>
      </c>
      <c r="AF27" s="399">
        <f>AC27*4+AD27*9+AE27*4</f>
        <v>733.1</v>
      </c>
    </row>
    <row r="28" spans="2:32" s="521" customFormat="1" ht="27.95" customHeight="1" thickBot="1">
      <c r="B28" s="531"/>
      <c r="C28" s="530"/>
      <c r="D28" s="529"/>
      <c r="E28" s="528"/>
      <c r="F28" s="527"/>
      <c r="G28" s="444"/>
      <c r="H28" s="444"/>
      <c r="I28" s="444"/>
      <c r="J28" s="444"/>
      <c r="K28" s="444"/>
      <c r="L28" s="444"/>
      <c r="M28" s="433"/>
      <c r="N28" s="502"/>
      <c r="O28" s="433"/>
      <c r="P28" s="433"/>
      <c r="Q28" s="502"/>
      <c r="R28" s="433"/>
      <c r="S28" s="433"/>
      <c r="T28" s="502"/>
      <c r="U28" s="433"/>
      <c r="V28" s="432"/>
      <c r="W28" s="526" t="s">
        <v>536</v>
      </c>
      <c r="X28" s="525"/>
      <c r="Y28" s="500"/>
      <c r="Z28" s="524"/>
      <c r="AA28" s="522"/>
      <c r="AB28" s="523"/>
      <c r="AC28" s="407">
        <f>AC27*4/AF27</f>
        <v>0.16041467739735374</v>
      </c>
      <c r="AD28" s="407">
        <f>AD27*9/AF27</f>
        <v>0.28850088664575091</v>
      </c>
      <c r="AE28" s="407">
        <f>AE27*4/AF27</f>
        <v>0.55108443595689538</v>
      </c>
      <c r="AF28" s="522"/>
    </row>
    <row r="29" spans="2:32" s="25" customFormat="1" ht="27.95" customHeight="1">
      <c r="B29" s="499">
        <v>3</v>
      </c>
      <c r="C29" s="510"/>
      <c r="D29" s="519" t="str">
        <f>'3月菜單國華'!M3</f>
        <v>燕麥Q飯</v>
      </c>
      <c r="E29" s="519" t="s">
        <v>518</v>
      </c>
      <c r="F29" s="519"/>
      <c r="G29" s="519" t="str">
        <f>'3月菜單國華'!M4</f>
        <v xml:space="preserve"> 卡啦魚排(炸海加) </v>
      </c>
      <c r="H29" s="519" t="s">
        <v>535</v>
      </c>
      <c r="I29" s="519"/>
      <c r="J29" s="520" t="str">
        <f>'3月菜單國華'!M5</f>
        <v>義式肉醬</v>
      </c>
      <c r="K29" s="520" t="s">
        <v>516</v>
      </c>
      <c r="L29" s="520"/>
      <c r="M29" s="519" t="str">
        <f>'3月菜單國華'!M6</f>
        <v xml:space="preserve">    鐵板芽菜(豆)   </v>
      </c>
      <c r="N29" s="519" t="s">
        <v>516</v>
      </c>
      <c r="O29" s="519"/>
      <c r="P29" s="519" t="str">
        <f>'3月菜單國華'!M7</f>
        <v>淺色蔬菜</v>
      </c>
      <c r="Q29" s="519" t="s">
        <v>517</v>
      </c>
      <c r="R29" s="519"/>
      <c r="S29" s="519" t="str">
        <f>'3月菜單國華'!M8</f>
        <v>紫菜蛋花湯</v>
      </c>
      <c r="T29" s="519" t="s">
        <v>516</v>
      </c>
      <c r="U29" s="519"/>
      <c r="V29" s="432"/>
      <c r="W29" s="518" t="s">
        <v>34</v>
      </c>
      <c r="X29" s="517" t="s">
        <v>515</v>
      </c>
      <c r="Y29" s="516">
        <v>5.0999999999999996</v>
      </c>
      <c r="Z29" s="399"/>
      <c r="AA29" s="399"/>
      <c r="AB29" s="400"/>
      <c r="AC29" s="399" t="s">
        <v>514</v>
      </c>
      <c r="AD29" s="399" t="s">
        <v>513</v>
      </c>
      <c r="AE29" s="399" t="s">
        <v>512</v>
      </c>
      <c r="AF29" s="399" t="s">
        <v>511</v>
      </c>
    </row>
    <row r="30" spans="2:32" ht="27.95" customHeight="1">
      <c r="B30" s="473" t="s">
        <v>152</v>
      </c>
      <c r="C30" s="510"/>
      <c r="D30" s="439" t="s">
        <v>534</v>
      </c>
      <c r="E30" s="439"/>
      <c r="F30" s="439">
        <v>66</v>
      </c>
      <c r="G30" s="440" t="s">
        <v>533</v>
      </c>
      <c r="H30" s="485" t="s">
        <v>532</v>
      </c>
      <c r="I30" s="440">
        <v>50</v>
      </c>
      <c r="J30" s="515" t="s">
        <v>501</v>
      </c>
      <c r="K30" s="514"/>
      <c r="L30" s="513">
        <v>35</v>
      </c>
      <c r="M30" s="466" t="s">
        <v>531</v>
      </c>
      <c r="N30" s="439"/>
      <c r="O30" s="439">
        <v>55</v>
      </c>
      <c r="P30" s="439" t="s">
        <v>371</v>
      </c>
      <c r="Q30" s="439"/>
      <c r="R30" s="439">
        <v>100</v>
      </c>
      <c r="S30" s="466" t="s">
        <v>530</v>
      </c>
      <c r="T30" s="439"/>
      <c r="U30" s="466">
        <v>1</v>
      </c>
      <c r="V30" s="432"/>
      <c r="W30" s="449" t="s">
        <v>529</v>
      </c>
      <c r="X30" s="483" t="s">
        <v>503</v>
      </c>
      <c r="Y30" s="500">
        <v>2.5</v>
      </c>
      <c r="Z30" s="408"/>
      <c r="AA30" s="482" t="s">
        <v>502</v>
      </c>
      <c r="AB30" s="400">
        <v>6.2</v>
      </c>
      <c r="AC30" s="400">
        <f>AB30*2</f>
        <v>12.4</v>
      </c>
      <c r="AD30" s="400"/>
      <c r="AE30" s="400">
        <f>AB30*15</f>
        <v>93</v>
      </c>
      <c r="AF30" s="400">
        <f>AC30*4+AE30*4</f>
        <v>421.6</v>
      </c>
    </row>
    <row r="31" spans="2:32" ht="27.95" customHeight="1">
      <c r="B31" s="473">
        <v>4</v>
      </c>
      <c r="C31" s="510"/>
      <c r="D31" s="439" t="s">
        <v>528</v>
      </c>
      <c r="E31" s="439"/>
      <c r="F31" s="439">
        <v>34</v>
      </c>
      <c r="G31" s="480"/>
      <c r="H31" s="479"/>
      <c r="I31" s="480"/>
      <c r="J31" s="512" t="s">
        <v>527</v>
      </c>
      <c r="K31" s="466"/>
      <c r="L31" s="511">
        <v>5</v>
      </c>
      <c r="M31" s="439" t="s">
        <v>526</v>
      </c>
      <c r="N31" s="439" t="s">
        <v>525</v>
      </c>
      <c r="O31" s="439">
        <v>10</v>
      </c>
      <c r="P31" s="439"/>
      <c r="Q31" s="439"/>
      <c r="R31" s="439"/>
      <c r="S31" s="466" t="s">
        <v>524</v>
      </c>
      <c r="T31" s="466"/>
      <c r="U31" s="466">
        <v>10</v>
      </c>
      <c r="V31" s="432"/>
      <c r="W31" s="431" t="s">
        <v>33</v>
      </c>
      <c r="X31" s="462" t="s">
        <v>497</v>
      </c>
      <c r="Y31" s="500">
        <v>1.8</v>
      </c>
      <c r="Z31" s="399"/>
      <c r="AA31" s="476" t="s">
        <v>496</v>
      </c>
      <c r="AB31" s="400">
        <v>2.1</v>
      </c>
      <c r="AC31" s="475">
        <f>AB31*7</f>
        <v>14.700000000000001</v>
      </c>
      <c r="AD31" s="400">
        <f>AB31*5</f>
        <v>10.5</v>
      </c>
      <c r="AE31" s="400" t="s">
        <v>487</v>
      </c>
      <c r="AF31" s="474">
        <f>AC31*4+AD31*9</f>
        <v>153.30000000000001</v>
      </c>
    </row>
    <row r="32" spans="2:32" ht="27.95" customHeight="1">
      <c r="B32" s="473" t="s">
        <v>159</v>
      </c>
      <c r="C32" s="510"/>
      <c r="D32" s="439"/>
      <c r="E32" s="442"/>
      <c r="F32" s="439"/>
      <c r="G32" s="438"/>
      <c r="H32" s="467"/>
      <c r="I32" s="440"/>
      <c r="J32" s="455" t="s">
        <v>486</v>
      </c>
      <c r="K32" s="456"/>
      <c r="L32" s="455">
        <v>5</v>
      </c>
      <c r="M32" s="455" t="s">
        <v>486</v>
      </c>
      <c r="N32" s="455"/>
      <c r="O32" s="455">
        <v>5</v>
      </c>
      <c r="P32" s="466"/>
      <c r="Q32" s="439"/>
      <c r="R32" s="439"/>
      <c r="S32" s="439"/>
      <c r="T32" s="502"/>
      <c r="U32" s="450"/>
      <c r="V32" s="432"/>
      <c r="W32" s="449" t="s">
        <v>494</v>
      </c>
      <c r="X32" s="462" t="s">
        <v>493</v>
      </c>
      <c r="Y32" s="500">
        <v>2.5</v>
      </c>
      <c r="Z32" s="408"/>
      <c r="AA32" s="399" t="s">
        <v>492</v>
      </c>
      <c r="AB32" s="400">
        <v>1.5</v>
      </c>
      <c r="AC32" s="400">
        <f>AB32*1</f>
        <v>1.5</v>
      </c>
      <c r="AD32" s="400" t="s">
        <v>487</v>
      </c>
      <c r="AE32" s="400">
        <f>AB32*5</f>
        <v>7.5</v>
      </c>
      <c r="AF32" s="400">
        <f>AC32*4+AE32*4</f>
        <v>36</v>
      </c>
    </row>
    <row r="33" spans="2:32" ht="27.95" customHeight="1">
      <c r="B33" s="461" t="s">
        <v>523</v>
      </c>
      <c r="C33" s="510"/>
      <c r="D33" s="442"/>
      <c r="E33" s="442"/>
      <c r="F33" s="439"/>
      <c r="G33" s="438"/>
      <c r="H33" s="467"/>
      <c r="I33" s="440"/>
      <c r="J33" s="439"/>
      <c r="K33" s="455"/>
      <c r="L33" s="455"/>
      <c r="M33" s="439" t="s">
        <v>522</v>
      </c>
      <c r="N33" s="439"/>
      <c r="O33" s="439">
        <v>2</v>
      </c>
      <c r="P33" s="439"/>
      <c r="Q33" s="439"/>
      <c r="R33" s="439"/>
      <c r="S33" s="444"/>
      <c r="T33" s="466"/>
      <c r="U33" s="466"/>
      <c r="V33" s="432"/>
      <c r="W33" s="431" t="s">
        <v>35</v>
      </c>
      <c r="X33" s="462" t="s">
        <v>489</v>
      </c>
      <c r="Y33" s="500">
        <v>0</v>
      </c>
      <c r="Z33" s="399"/>
      <c r="AA33" s="399" t="s">
        <v>488</v>
      </c>
      <c r="AB33" s="400">
        <v>2.5</v>
      </c>
      <c r="AC33" s="400"/>
      <c r="AD33" s="400">
        <f>AB33*5</f>
        <v>12.5</v>
      </c>
      <c r="AE33" s="400" t="s">
        <v>487</v>
      </c>
      <c r="AF33" s="400">
        <f>AD33*9</f>
        <v>112.5</v>
      </c>
    </row>
    <row r="34" spans="2:32" ht="27.95" customHeight="1">
      <c r="B34" s="461"/>
      <c r="C34" s="510"/>
      <c r="D34" s="466"/>
      <c r="E34" s="466"/>
      <c r="F34" s="466"/>
      <c r="G34" s="439"/>
      <c r="H34" s="442"/>
      <c r="I34" s="438"/>
      <c r="J34" s="508"/>
      <c r="K34" s="442"/>
      <c r="L34" s="477"/>
      <c r="M34" s="435"/>
      <c r="N34" s="507"/>
      <c r="O34" s="439"/>
      <c r="P34" s="455"/>
      <c r="Q34" s="455"/>
      <c r="R34" s="455"/>
      <c r="S34" s="439"/>
      <c r="T34" s="442"/>
      <c r="U34" s="439"/>
      <c r="V34" s="432"/>
      <c r="W34" s="449" t="s">
        <v>521</v>
      </c>
      <c r="X34" s="448" t="s">
        <v>484</v>
      </c>
      <c r="Y34" s="500">
        <v>0</v>
      </c>
      <c r="Z34" s="408"/>
      <c r="AA34" s="399" t="s">
        <v>483</v>
      </c>
      <c r="AB34" s="400">
        <v>1</v>
      </c>
      <c r="AE34" s="399">
        <f>AB34*15</f>
        <v>15</v>
      </c>
    </row>
    <row r="35" spans="2:32" ht="27.95" customHeight="1">
      <c r="B35" s="447" t="s">
        <v>482</v>
      </c>
      <c r="C35" s="509"/>
      <c r="D35" s="442"/>
      <c r="E35" s="442"/>
      <c r="F35" s="439"/>
      <c r="G35" s="439"/>
      <c r="H35" s="442"/>
      <c r="I35" s="438"/>
      <c r="J35" s="508"/>
      <c r="K35" s="442"/>
      <c r="L35" s="477"/>
      <c r="M35" s="452"/>
      <c r="N35" s="507"/>
      <c r="O35" s="439"/>
      <c r="P35" s="439"/>
      <c r="Q35" s="439"/>
      <c r="R35" s="439"/>
      <c r="S35" s="439"/>
      <c r="T35" s="439"/>
      <c r="U35" s="439"/>
      <c r="V35" s="432"/>
      <c r="W35" s="431" t="s">
        <v>169</v>
      </c>
      <c r="X35" s="430"/>
      <c r="Y35" s="500"/>
      <c r="Z35" s="399"/>
      <c r="AC35" s="399">
        <f>SUM(AC30:AC34)</f>
        <v>28.6</v>
      </c>
      <c r="AD35" s="399">
        <f>SUM(AD30:AD34)</f>
        <v>23</v>
      </c>
      <c r="AE35" s="399">
        <f>SUM(AE30:AE34)</f>
        <v>115.5</v>
      </c>
      <c r="AF35" s="399">
        <f>AC35*4+AD35*9+AE35*4</f>
        <v>783.4</v>
      </c>
    </row>
    <row r="36" spans="2:32" ht="27.95" customHeight="1">
      <c r="B36" s="506"/>
      <c r="C36" s="505"/>
      <c r="D36" s="502"/>
      <c r="E36" s="502"/>
      <c r="F36" s="433"/>
      <c r="G36" s="433"/>
      <c r="H36" s="502"/>
      <c r="I36" s="459"/>
      <c r="J36" s="504"/>
      <c r="K36" s="414"/>
      <c r="L36" s="503"/>
      <c r="M36" s="435"/>
      <c r="N36" s="442"/>
      <c r="O36" s="439"/>
      <c r="P36" s="433"/>
      <c r="Q36" s="502"/>
      <c r="R36" s="433"/>
      <c r="S36" s="433"/>
      <c r="T36" s="502"/>
      <c r="U36" s="433"/>
      <c r="V36" s="432"/>
      <c r="W36" s="449" t="s">
        <v>520</v>
      </c>
      <c r="X36" s="501"/>
      <c r="Y36" s="500"/>
      <c r="Z36" s="408"/>
      <c r="AC36" s="407">
        <f>AC35*4/AF35</f>
        <v>0.14603012509573654</v>
      </c>
      <c r="AD36" s="407">
        <f>AD35*9/AF35</f>
        <v>0.26423283124840441</v>
      </c>
      <c r="AE36" s="407">
        <f>AE35*4/AF35</f>
        <v>0.58973704365585911</v>
      </c>
    </row>
    <row r="37" spans="2:32" s="25" customFormat="1" ht="27.95" customHeight="1">
      <c r="B37" s="499">
        <v>3</v>
      </c>
      <c r="C37" s="460"/>
      <c r="D37" s="498" t="str">
        <f>'3月菜單國華'!Q3</f>
        <v xml:space="preserve"> 家常炒麵 </v>
      </c>
      <c r="E37" s="494" t="s">
        <v>516</v>
      </c>
      <c r="F37" s="493"/>
      <c r="G37" s="491" t="str">
        <f>'3月菜單國華'!Q4</f>
        <v>香雞腿</v>
      </c>
      <c r="H37" s="490" t="s">
        <v>519</v>
      </c>
      <c r="I37" s="490"/>
      <c r="J37" s="494" t="str">
        <f>'3月菜單國華'!Q5</f>
        <v>小瓜甜不辣(加)</v>
      </c>
      <c r="K37" s="497" t="s">
        <v>517</v>
      </c>
      <c r="L37" s="498"/>
      <c r="M37" s="494" t="str">
        <f>'3月菜單國華'!Q6</f>
        <v xml:space="preserve">  小籠湯包(冷)</v>
      </c>
      <c r="N37" s="497" t="s">
        <v>518</v>
      </c>
      <c r="O37" s="496"/>
      <c r="P37" s="495" t="str">
        <f>'3月菜單國華'!Q7</f>
        <v>深色蔬菜</v>
      </c>
      <c r="Q37" s="494" t="s">
        <v>517</v>
      </c>
      <c r="R37" s="493"/>
      <c r="S37" s="492" t="str">
        <f>'3月菜單國華'!Q8</f>
        <v>竹筍肉絲湯</v>
      </c>
      <c r="T37" s="491" t="s">
        <v>516</v>
      </c>
      <c r="U37" s="490"/>
      <c r="V37" s="432"/>
      <c r="W37" s="489" t="s">
        <v>34</v>
      </c>
      <c r="X37" s="488" t="s">
        <v>515</v>
      </c>
      <c r="Y37" s="487">
        <v>5.3</v>
      </c>
      <c r="Z37" s="399"/>
      <c r="AA37" s="399"/>
      <c r="AB37" s="400"/>
      <c r="AC37" s="399" t="s">
        <v>514</v>
      </c>
      <c r="AD37" s="399" t="s">
        <v>513</v>
      </c>
      <c r="AE37" s="399" t="s">
        <v>512</v>
      </c>
      <c r="AF37" s="399" t="s">
        <v>511</v>
      </c>
    </row>
    <row r="38" spans="2:32" ht="27.95" customHeight="1">
      <c r="B38" s="473" t="s">
        <v>152</v>
      </c>
      <c r="C38" s="460"/>
      <c r="D38" s="486" t="s">
        <v>510</v>
      </c>
      <c r="E38" s="485"/>
      <c r="F38" s="484">
        <v>120</v>
      </c>
      <c r="G38" s="435" t="s">
        <v>509</v>
      </c>
      <c r="H38" s="439"/>
      <c r="I38" s="439">
        <v>60</v>
      </c>
      <c r="J38" s="439" t="s">
        <v>508</v>
      </c>
      <c r="K38" s="466"/>
      <c r="L38" s="439">
        <v>15</v>
      </c>
      <c r="M38" s="439" t="s">
        <v>507</v>
      </c>
      <c r="N38" s="439" t="s">
        <v>506</v>
      </c>
      <c r="O38" s="439">
        <v>34</v>
      </c>
      <c r="P38" s="435" t="s">
        <v>350</v>
      </c>
      <c r="Q38" s="439"/>
      <c r="R38" s="477">
        <v>100</v>
      </c>
      <c r="S38" s="439" t="s">
        <v>505</v>
      </c>
      <c r="T38" s="439"/>
      <c r="U38" s="439">
        <v>35</v>
      </c>
      <c r="V38" s="432"/>
      <c r="W38" s="449" t="s">
        <v>504</v>
      </c>
      <c r="X38" s="483" t="s">
        <v>503</v>
      </c>
      <c r="Y38" s="429">
        <v>2.2000000000000002</v>
      </c>
      <c r="Z38" s="408"/>
      <c r="AA38" s="482" t="s">
        <v>502</v>
      </c>
      <c r="AB38" s="400">
        <v>6</v>
      </c>
      <c r="AC38" s="400">
        <f>AB38*2</f>
        <v>12</v>
      </c>
      <c r="AD38" s="400"/>
      <c r="AE38" s="400">
        <f>AB38*15</f>
        <v>90</v>
      </c>
      <c r="AF38" s="400">
        <f>AC38*4+AE38*4</f>
        <v>408</v>
      </c>
    </row>
    <row r="39" spans="2:32" ht="27.95" customHeight="1">
      <c r="B39" s="473">
        <v>5</v>
      </c>
      <c r="C39" s="460"/>
      <c r="D39" s="459" t="s">
        <v>501</v>
      </c>
      <c r="E39" s="481"/>
      <c r="F39" s="457">
        <v>20</v>
      </c>
      <c r="G39" s="480"/>
      <c r="H39" s="479"/>
      <c r="I39" s="478"/>
      <c r="J39" s="439" t="s">
        <v>500</v>
      </c>
      <c r="K39" s="466" t="s">
        <v>499</v>
      </c>
      <c r="L39" s="439">
        <v>30</v>
      </c>
      <c r="M39" s="439"/>
      <c r="N39" s="439"/>
      <c r="O39" s="439"/>
      <c r="P39" s="435"/>
      <c r="Q39" s="439"/>
      <c r="R39" s="477"/>
      <c r="S39" s="439" t="s">
        <v>498</v>
      </c>
      <c r="T39" s="439"/>
      <c r="U39" s="439">
        <v>2</v>
      </c>
      <c r="V39" s="432"/>
      <c r="W39" s="431" t="s">
        <v>33</v>
      </c>
      <c r="X39" s="462" t="s">
        <v>497</v>
      </c>
      <c r="Y39" s="429">
        <v>1.8</v>
      </c>
      <c r="Z39" s="399"/>
      <c r="AA39" s="476" t="s">
        <v>496</v>
      </c>
      <c r="AB39" s="400">
        <v>2.2000000000000002</v>
      </c>
      <c r="AC39" s="475">
        <f>AB39*7</f>
        <v>15.400000000000002</v>
      </c>
      <c r="AD39" s="400">
        <f>AB39*5</f>
        <v>11</v>
      </c>
      <c r="AE39" s="400" t="s">
        <v>487</v>
      </c>
      <c r="AF39" s="474">
        <f>AC39*4+AD39*9</f>
        <v>160.60000000000002</v>
      </c>
    </row>
    <row r="40" spans="2:32" ht="27.95" customHeight="1">
      <c r="B40" s="473" t="s">
        <v>159</v>
      </c>
      <c r="C40" s="460"/>
      <c r="D40" s="459" t="s">
        <v>495</v>
      </c>
      <c r="E40" s="458"/>
      <c r="F40" s="457">
        <v>15</v>
      </c>
      <c r="G40" s="438"/>
      <c r="H40" s="467"/>
      <c r="I40" s="435"/>
      <c r="J40" s="472"/>
      <c r="K40" s="471"/>
      <c r="L40" s="470"/>
      <c r="M40" s="439"/>
      <c r="N40" s="466"/>
      <c r="O40" s="439"/>
      <c r="P40" s="436"/>
      <c r="Q40" s="436"/>
      <c r="R40" s="436"/>
      <c r="S40" s="469"/>
      <c r="T40" s="468"/>
      <c r="U40" s="468"/>
      <c r="V40" s="432"/>
      <c r="W40" s="449" t="s">
        <v>494</v>
      </c>
      <c r="X40" s="462" t="s">
        <v>493</v>
      </c>
      <c r="Y40" s="429">
        <v>2.5</v>
      </c>
      <c r="Z40" s="408"/>
      <c r="AA40" s="399" t="s">
        <v>492</v>
      </c>
      <c r="AB40" s="400">
        <v>1.7</v>
      </c>
      <c r="AC40" s="400">
        <f>AB40*1</f>
        <v>1.7</v>
      </c>
      <c r="AD40" s="400" t="s">
        <v>487</v>
      </c>
      <c r="AE40" s="400">
        <f>AB40*5</f>
        <v>8.5</v>
      </c>
      <c r="AF40" s="400">
        <f>AC40*4+AE40*4</f>
        <v>40.799999999999997</v>
      </c>
    </row>
    <row r="41" spans="2:32" ht="27.95" customHeight="1">
      <c r="B41" s="461" t="s">
        <v>491</v>
      </c>
      <c r="C41" s="460"/>
      <c r="D41" s="459" t="s">
        <v>490</v>
      </c>
      <c r="E41" s="458"/>
      <c r="F41" s="457">
        <v>2</v>
      </c>
      <c r="G41" s="438"/>
      <c r="H41" s="467"/>
      <c r="I41" s="435"/>
      <c r="J41" s="455"/>
      <c r="K41" s="456"/>
      <c r="L41" s="455"/>
      <c r="M41" s="439"/>
      <c r="N41" s="466"/>
      <c r="O41" s="439"/>
      <c r="P41" s="436"/>
      <c r="Q41" s="436"/>
      <c r="R41" s="436"/>
      <c r="S41" s="465"/>
      <c r="T41" s="464"/>
      <c r="U41" s="463"/>
      <c r="V41" s="432"/>
      <c r="W41" s="431" t="s">
        <v>35</v>
      </c>
      <c r="X41" s="462" t="s">
        <v>489</v>
      </c>
      <c r="Y41" s="429">
        <f>AB42</f>
        <v>0</v>
      </c>
      <c r="Z41" s="399"/>
      <c r="AA41" s="399" t="s">
        <v>488</v>
      </c>
      <c r="AB41" s="400">
        <v>2.5</v>
      </c>
      <c r="AC41" s="400"/>
      <c r="AD41" s="400">
        <f>AB41*5</f>
        <v>12.5</v>
      </c>
      <c r="AE41" s="400" t="s">
        <v>487</v>
      </c>
      <c r="AF41" s="400">
        <f>AD41*9</f>
        <v>112.5</v>
      </c>
    </row>
    <row r="42" spans="2:32" ht="27.95" customHeight="1">
      <c r="B42" s="461"/>
      <c r="C42" s="460"/>
      <c r="D42" s="459" t="s">
        <v>486</v>
      </c>
      <c r="E42" s="458"/>
      <c r="F42" s="457">
        <v>3</v>
      </c>
      <c r="G42" s="439"/>
      <c r="H42" s="442"/>
      <c r="I42" s="439"/>
      <c r="J42" s="455"/>
      <c r="K42" s="456"/>
      <c r="L42" s="455"/>
      <c r="M42" s="437"/>
      <c r="N42" s="454"/>
      <c r="O42" s="437"/>
      <c r="P42" s="436"/>
      <c r="Q42" s="453"/>
      <c r="R42" s="436"/>
      <c r="S42" s="452"/>
      <c r="T42" s="451"/>
      <c r="U42" s="450"/>
      <c r="V42" s="432"/>
      <c r="W42" s="449" t="s">
        <v>485</v>
      </c>
      <c r="X42" s="448" t="s">
        <v>484</v>
      </c>
      <c r="Y42" s="429">
        <v>0</v>
      </c>
      <c r="Z42" s="408"/>
      <c r="AA42" s="399" t="s">
        <v>483</v>
      </c>
      <c r="AE42" s="399">
        <f>AB42*15</f>
        <v>0</v>
      </c>
    </row>
    <row r="43" spans="2:32" ht="27.95" customHeight="1">
      <c r="B43" s="447" t="s">
        <v>482</v>
      </c>
      <c r="C43" s="446"/>
      <c r="D43" s="445"/>
      <c r="E43" s="444"/>
      <c r="F43" s="443"/>
      <c r="G43" s="439"/>
      <c r="H43" s="442"/>
      <c r="I43" s="439"/>
      <c r="J43" s="441"/>
      <c r="K43" s="437"/>
      <c r="L43" s="440"/>
      <c r="M43" s="439"/>
      <c r="N43" s="438"/>
      <c r="O43" s="437"/>
      <c r="P43" s="436"/>
      <c r="Q43" s="436"/>
      <c r="R43" s="436"/>
      <c r="S43" s="435"/>
      <c r="T43" s="434"/>
      <c r="U43" s="433"/>
      <c r="V43" s="432"/>
      <c r="W43" s="431" t="s">
        <v>169</v>
      </c>
      <c r="X43" s="430"/>
      <c r="Y43" s="429"/>
      <c r="Z43" s="399"/>
      <c r="AC43" s="399">
        <f>SUM(AC38:AC42)</f>
        <v>29.1</v>
      </c>
      <c r="AD43" s="399">
        <f>SUM(AD38:AD42)</f>
        <v>23.5</v>
      </c>
      <c r="AE43" s="399">
        <f>SUM(AE38:AE42)</f>
        <v>98.5</v>
      </c>
      <c r="AF43" s="399">
        <f>AC43*4+AD43*9+AE43*4</f>
        <v>721.9</v>
      </c>
    </row>
    <row r="44" spans="2:32" ht="27.95" customHeight="1">
      <c r="B44" s="428"/>
      <c r="C44" s="427"/>
      <c r="D44" s="426"/>
      <c r="E44" s="425"/>
      <c r="F44" s="424"/>
      <c r="G44" s="413"/>
      <c r="H44" s="414"/>
      <c r="I44" s="413"/>
      <c r="J44" s="423"/>
      <c r="K44" s="422"/>
      <c r="L44" s="421"/>
      <c r="M44" s="419"/>
      <c r="N44" s="420"/>
      <c r="O44" s="419"/>
      <c r="P44" s="418"/>
      <c r="Q44" s="417"/>
      <c r="R44" s="416"/>
      <c r="S44" s="415"/>
      <c r="T44" s="414"/>
      <c r="U44" s="413"/>
      <c r="V44" s="412"/>
      <c r="W44" s="411" t="s">
        <v>481</v>
      </c>
      <c r="X44" s="410"/>
      <c r="Y44" s="409"/>
      <c r="Z44" s="408"/>
      <c r="AC44" s="407">
        <f>AC43*4/AF43</f>
        <v>0.1612411691369996</v>
      </c>
      <c r="AD44" s="407">
        <f>AD43*9/AF43</f>
        <v>0.29297686660202243</v>
      </c>
      <c r="AE44" s="407">
        <f>AE43*4/AF43</f>
        <v>0.54578196426097803</v>
      </c>
    </row>
    <row r="45" spans="2:32" ht="21.75" customHeight="1">
      <c r="C45" s="399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5"/>
    </row>
    <row r="46" spans="2:32">
      <c r="V46" s="404"/>
    </row>
  </sheetData>
  <mergeCells count="13">
    <mergeCell ref="C29:C34"/>
    <mergeCell ref="B33:B34"/>
    <mergeCell ref="C37:C42"/>
    <mergeCell ref="B41:B42"/>
    <mergeCell ref="B25:B26"/>
    <mergeCell ref="C21:C26"/>
    <mergeCell ref="B1:Y1"/>
    <mergeCell ref="B2:G2"/>
    <mergeCell ref="C5:C10"/>
    <mergeCell ref="B9:B10"/>
    <mergeCell ref="C13:C18"/>
    <mergeCell ref="B17:B18"/>
    <mergeCell ref="V5:V44"/>
  </mergeCells>
  <phoneticPr fontId="3" type="noConversion"/>
  <pageMargins left="0.39370078740157483" right="0.15748031496062992" top="0.19685039370078741" bottom="0.15748031496062992" header="0.51181102362204722" footer="0.23622047244094491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6"/>
  <sheetViews>
    <sheetView topLeftCell="A22" zoomScale="50" zoomScaleNormal="50" workbookViewId="0">
      <selection activeCell="P55" sqref="P55"/>
    </sheetView>
  </sheetViews>
  <sheetFormatPr defaultRowHeight="20.25"/>
  <cols>
    <col min="1" max="1" width="1.875" style="398" customWidth="1"/>
    <col min="2" max="2" width="4.875" style="403" customWidth="1"/>
    <col min="3" max="3" width="0" style="398" hidden="1" customWidth="1"/>
    <col min="4" max="4" width="28.625" style="398" customWidth="1"/>
    <col min="5" max="5" width="5.625" style="402" customWidth="1"/>
    <col min="6" max="6" width="9.625" style="398" customWidth="1"/>
    <col min="7" max="7" width="28.625" style="398" customWidth="1"/>
    <col min="8" max="8" width="5.625" style="402" customWidth="1"/>
    <col min="9" max="9" width="9.625" style="398" customWidth="1"/>
    <col min="10" max="10" width="28.625" style="398" customWidth="1"/>
    <col min="11" max="11" width="5.625" style="402" customWidth="1"/>
    <col min="12" max="12" width="9.625" style="398" customWidth="1"/>
    <col min="13" max="13" width="28.625" style="398" customWidth="1"/>
    <col min="14" max="14" width="5.625" style="402" customWidth="1"/>
    <col min="15" max="15" width="9.625" style="398" customWidth="1"/>
    <col min="16" max="16" width="28.625" style="398" customWidth="1"/>
    <col min="17" max="17" width="5.625" style="402" customWidth="1"/>
    <col min="18" max="18" width="9.625" style="398" customWidth="1"/>
    <col min="19" max="19" width="28.625" style="398" customWidth="1"/>
    <col min="20" max="20" width="5.625" style="402" customWidth="1"/>
    <col min="21" max="21" width="9.625" style="398" customWidth="1"/>
    <col min="22" max="22" width="12.125" style="401" customWidth="1"/>
    <col min="23" max="23" width="11.75" style="153" customWidth="1"/>
    <col min="24" max="24" width="11.25" style="263" customWidth="1"/>
    <col min="25" max="25" width="6.625" style="155" customWidth="1"/>
    <col min="26" max="26" width="6.625" style="398" customWidth="1"/>
    <col min="27" max="27" width="6" style="399" hidden="1" customWidth="1"/>
    <col min="28" max="28" width="5.5" style="400" hidden="1" customWidth="1"/>
    <col min="29" max="29" width="7.75" style="399" hidden="1" customWidth="1"/>
    <col min="30" max="30" width="8" style="399" hidden="1" customWidth="1"/>
    <col min="31" max="31" width="7.875" style="399" hidden="1" customWidth="1"/>
    <col min="32" max="32" width="7.5" style="399" hidden="1" customWidth="1"/>
    <col min="33" max="16384" width="9" style="398"/>
  </cols>
  <sheetData>
    <row r="1" spans="2:32" s="399" customFormat="1" ht="38.25">
      <c r="B1" s="585" t="s">
        <v>674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78"/>
      <c r="AB1" s="400"/>
    </row>
    <row r="2" spans="2:32" s="399" customFormat="1" ht="13.5" customHeight="1">
      <c r="B2" s="584"/>
      <c r="C2" s="583"/>
      <c r="D2" s="583"/>
      <c r="E2" s="583"/>
      <c r="F2" s="583"/>
      <c r="G2" s="583"/>
      <c r="H2" s="582"/>
      <c r="I2" s="578"/>
      <c r="J2" s="578"/>
      <c r="K2" s="582"/>
      <c r="L2" s="578"/>
      <c r="M2" s="578"/>
      <c r="N2" s="582"/>
      <c r="O2" s="578"/>
      <c r="P2" s="578"/>
      <c r="Q2" s="582"/>
      <c r="R2" s="578"/>
      <c r="S2" s="578"/>
      <c r="T2" s="582"/>
      <c r="U2" s="578"/>
      <c r="V2" s="581"/>
      <c r="W2" s="579"/>
      <c r="X2" s="580"/>
      <c r="Y2" s="579"/>
      <c r="Z2" s="578"/>
      <c r="AB2" s="400"/>
    </row>
    <row r="3" spans="2:32" s="399" customFormat="1" ht="32.25" customHeight="1">
      <c r="B3" s="577" t="s">
        <v>673</v>
      </c>
      <c r="C3" s="576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T3" s="575"/>
      <c r="U3" s="575"/>
      <c r="V3" s="574"/>
      <c r="W3" s="573"/>
      <c r="X3" s="572"/>
      <c r="Y3" s="571"/>
      <c r="Z3" s="408"/>
      <c r="AB3" s="400"/>
    </row>
    <row r="4" spans="2:32" s="560" customFormat="1" ht="43.5">
      <c r="B4" s="570" t="s">
        <v>135</v>
      </c>
      <c r="C4" s="569" t="s">
        <v>136</v>
      </c>
      <c r="D4" s="565" t="s">
        <v>137</v>
      </c>
      <c r="E4" s="566" t="s">
        <v>672</v>
      </c>
      <c r="F4" s="565"/>
      <c r="G4" s="565" t="s">
        <v>140</v>
      </c>
      <c r="H4" s="566" t="s">
        <v>672</v>
      </c>
      <c r="I4" s="565"/>
      <c r="J4" s="565" t="s">
        <v>141</v>
      </c>
      <c r="K4" s="566" t="s">
        <v>672</v>
      </c>
      <c r="L4" s="568"/>
      <c r="M4" s="565" t="s">
        <v>141</v>
      </c>
      <c r="N4" s="566" t="s">
        <v>672</v>
      </c>
      <c r="O4" s="565"/>
      <c r="P4" s="565" t="s">
        <v>141</v>
      </c>
      <c r="Q4" s="566" t="s">
        <v>672</v>
      </c>
      <c r="R4" s="565"/>
      <c r="S4" s="639" t="s">
        <v>142</v>
      </c>
      <c r="T4" s="638" t="s">
        <v>672</v>
      </c>
      <c r="U4" s="637"/>
      <c r="V4" s="564" t="s">
        <v>671</v>
      </c>
      <c r="W4" s="564" t="s">
        <v>143</v>
      </c>
      <c r="X4" s="563" t="s">
        <v>670</v>
      </c>
      <c r="Y4" s="562" t="s">
        <v>669</v>
      </c>
      <c r="Z4" s="561"/>
      <c r="AA4" s="482"/>
      <c r="AB4" s="400"/>
      <c r="AC4" s="399"/>
      <c r="AD4" s="399"/>
      <c r="AE4" s="399"/>
      <c r="AF4" s="399"/>
    </row>
    <row r="5" spans="2:32" s="25" customFormat="1" ht="65.099999999999994" customHeight="1">
      <c r="B5" s="499">
        <v>3</v>
      </c>
      <c r="C5" s="510"/>
      <c r="D5" s="519" t="str">
        <f>'3月菜單國華'!A12</f>
        <v>香Q米飯</v>
      </c>
      <c r="E5" s="519" t="s">
        <v>613</v>
      </c>
      <c r="F5" s="559" t="s">
        <v>667</v>
      </c>
      <c r="G5" s="519" t="str">
        <f>'3月菜單國華'!A13</f>
        <v>三節鳳翅</v>
      </c>
      <c r="H5" s="519" t="s">
        <v>668</v>
      </c>
      <c r="I5" s="559" t="s">
        <v>667</v>
      </c>
      <c r="J5" s="519" t="str">
        <f>'3月菜單國華'!A14</f>
        <v xml:space="preserve">  肉末豆腐(豆)</v>
      </c>
      <c r="K5" s="519" t="s">
        <v>611</v>
      </c>
      <c r="L5" s="559" t="s">
        <v>667</v>
      </c>
      <c r="M5" s="519" t="str">
        <f>'3月菜單國華'!A15</f>
        <v xml:space="preserve"> 南洋椰香鴿蛋 </v>
      </c>
      <c r="N5" s="519" t="s">
        <v>611</v>
      </c>
      <c r="O5" s="559" t="s">
        <v>667</v>
      </c>
      <c r="P5" s="519" t="str">
        <f>'3月菜單國華'!A16</f>
        <v>淺色蔬菜</v>
      </c>
      <c r="Q5" s="519" t="s">
        <v>612</v>
      </c>
      <c r="R5" s="636" t="s">
        <v>667</v>
      </c>
      <c r="S5" s="498" t="str">
        <f>'3月菜單國華'!A17</f>
        <v>土瓶蒸湯</v>
      </c>
      <c r="T5" s="494" t="s">
        <v>611</v>
      </c>
      <c r="U5" s="635" t="s">
        <v>667</v>
      </c>
      <c r="V5" s="558" t="s">
        <v>666</v>
      </c>
      <c r="W5" s="518" t="s">
        <v>34</v>
      </c>
      <c r="X5" s="517" t="s">
        <v>610</v>
      </c>
      <c r="Y5" s="516">
        <v>5.5</v>
      </c>
      <c r="Z5" s="399"/>
      <c r="AA5" s="399"/>
      <c r="AB5" s="400"/>
      <c r="AC5" s="399" t="s">
        <v>648</v>
      </c>
      <c r="AD5" s="399" t="s">
        <v>647</v>
      </c>
      <c r="AE5" s="399" t="s">
        <v>646</v>
      </c>
      <c r="AF5" s="399" t="s">
        <v>645</v>
      </c>
    </row>
    <row r="6" spans="2:32" ht="27.95" customHeight="1">
      <c r="B6" s="473" t="s">
        <v>152</v>
      </c>
      <c r="C6" s="510"/>
      <c r="D6" s="439" t="s">
        <v>644</v>
      </c>
      <c r="E6" s="439"/>
      <c r="F6" s="439">
        <v>100</v>
      </c>
      <c r="G6" s="439" t="s">
        <v>665</v>
      </c>
      <c r="H6" s="439"/>
      <c r="I6" s="439">
        <v>60</v>
      </c>
      <c r="J6" s="439" t="s">
        <v>664</v>
      </c>
      <c r="K6" s="439" t="s">
        <v>641</v>
      </c>
      <c r="L6" s="439">
        <v>50</v>
      </c>
      <c r="M6" s="439" t="s">
        <v>663</v>
      </c>
      <c r="N6" s="439"/>
      <c r="O6" s="439">
        <v>45</v>
      </c>
      <c r="P6" s="439" t="s">
        <v>662</v>
      </c>
      <c r="Q6" s="439"/>
      <c r="R6" s="439">
        <v>100</v>
      </c>
      <c r="S6" s="466" t="s">
        <v>661</v>
      </c>
      <c r="T6" s="466"/>
      <c r="U6" s="466">
        <v>32</v>
      </c>
      <c r="V6" s="432"/>
      <c r="W6" s="449" t="s">
        <v>660</v>
      </c>
      <c r="X6" s="483" t="s">
        <v>659</v>
      </c>
      <c r="Y6" s="500">
        <v>2.5</v>
      </c>
      <c r="Z6" s="408"/>
      <c r="AA6" s="482" t="s">
        <v>658</v>
      </c>
      <c r="AB6" s="400">
        <v>6</v>
      </c>
      <c r="AC6" s="400">
        <f>AB6*2</f>
        <v>12</v>
      </c>
      <c r="AD6" s="400"/>
      <c r="AE6" s="400">
        <f>AB6*15</f>
        <v>90</v>
      </c>
      <c r="AF6" s="400">
        <f>AC6*4+AE6*4</f>
        <v>408</v>
      </c>
    </row>
    <row r="7" spans="2:32" ht="27.95" customHeight="1">
      <c r="B7" s="473">
        <v>8</v>
      </c>
      <c r="C7" s="510"/>
      <c r="D7" s="439"/>
      <c r="E7" s="439"/>
      <c r="F7" s="439"/>
      <c r="G7" s="439"/>
      <c r="H7" s="439"/>
      <c r="I7" s="439"/>
      <c r="J7" s="439" t="s">
        <v>657</v>
      </c>
      <c r="K7" s="442"/>
      <c r="L7" s="439">
        <v>10</v>
      </c>
      <c r="M7" s="439" t="s">
        <v>619</v>
      </c>
      <c r="N7" s="502"/>
      <c r="O7" s="433">
        <v>10</v>
      </c>
      <c r="P7" s="439"/>
      <c r="Q7" s="439"/>
      <c r="R7" s="439"/>
      <c r="S7" s="610" t="s">
        <v>656</v>
      </c>
      <c r="T7" s="610"/>
      <c r="U7" s="610">
        <v>2</v>
      </c>
      <c r="V7" s="432"/>
      <c r="W7" s="431" t="s">
        <v>33</v>
      </c>
      <c r="X7" s="462" t="s">
        <v>633</v>
      </c>
      <c r="Y7" s="500">
        <v>1.8</v>
      </c>
      <c r="Z7" s="399"/>
      <c r="AA7" s="476" t="s">
        <v>632</v>
      </c>
      <c r="AB7" s="400">
        <v>2</v>
      </c>
      <c r="AC7" s="475">
        <f>AB7*7</f>
        <v>14</v>
      </c>
      <c r="AD7" s="400">
        <f>AB7*5</f>
        <v>10</v>
      </c>
      <c r="AE7" s="400" t="s">
        <v>622</v>
      </c>
      <c r="AF7" s="474">
        <f>AC7*4+AD7*9</f>
        <v>146</v>
      </c>
    </row>
    <row r="8" spans="2:32" ht="27.95" customHeight="1">
      <c r="B8" s="473" t="s">
        <v>159</v>
      </c>
      <c r="C8" s="510"/>
      <c r="D8" s="439"/>
      <c r="E8" s="439"/>
      <c r="F8" s="439"/>
      <c r="G8" s="466"/>
      <c r="H8" s="442"/>
      <c r="I8" s="439"/>
      <c r="J8" s="439" t="s">
        <v>619</v>
      </c>
      <c r="K8" s="502"/>
      <c r="L8" s="433">
        <v>10</v>
      </c>
      <c r="M8" s="433" t="s">
        <v>655</v>
      </c>
      <c r="N8" s="502"/>
      <c r="O8" s="433">
        <v>10</v>
      </c>
      <c r="P8" s="439"/>
      <c r="Q8" s="442"/>
      <c r="R8" s="439"/>
      <c r="S8" s="610" t="s">
        <v>654</v>
      </c>
      <c r="T8" s="610"/>
      <c r="U8" s="610">
        <v>3</v>
      </c>
      <c r="V8" s="432"/>
      <c r="W8" s="449" t="s">
        <v>653</v>
      </c>
      <c r="X8" s="462" t="s">
        <v>628</v>
      </c>
      <c r="Y8" s="500">
        <v>2.2999999999999998</v>
      </c>
      <c r="Z8" s="408"/>
      <c r="AA8" s="399" t="s">
        <v>627</v>
      </c>
      <c r="AB8" s="400">
        <v>1.5</v>
      </c>
      <c r="AC8" s="400">
        <f>AB8*1</f>
        <v>1.5</v>
      </c>
      <c r="AD8" s="400" t="s">
        <v>622</v>
      </c>
      <c r="AE8" s="400">
        <f>AB8*5</f>
        <v>7.5</v>
      </c>
      <c r="AF8" s="400">
        <f>AC8*4+AE8*4</f>
        <v>36</v>
      </c>
    </row>
    <row r="9" spans="2:32" ht="27.95" customHeight="1">
      <c r="B9" s="461" t="s">
        <v>652</v>
      </c>
      <c r="C9" s="510"/>
      <c r="D9" s="439"/>
      <c r="E9" s="439"/>
      <c r="F9" s="439"/>
      <c r="G9" s="466"/>
      <c r="H9" s="466"/>
      <c r="I9" s="466"/>
      <c r="J9" s="466"/>
      <c r="K9" s="442"/>
      <c r="L9" s="439"/>
      <c r="M9" s="548" t="s">
        <v>634</v>
      </c>
      <c r="N9" s="456"/>
      <c r="O9" s="472">
        <v>10</v>
      </c>
      <c r="P9" s="439"/>
      <c r="Q9" s="442"/>
      <c r="R9" s="439"/>
      <c r="S9" s="466"/>
      <c r="T9" s="466"/>
      <c r="U9" s="466"/>
      <c r="V9" s="432"/>
      <c r="W9" s="431" t="s">
        <v>35</v>
      </c>
      <c r="X9" s="462" t="s">
        <v>624</v>
      </c>
      <c r="Y9" s="500">
        <v>0</v>
      </c>
      <c r="Z9" s="399"/>
      <c r="AA9" s="399" t="s">
        <v>623</v>
      </c>
      <c r="AB9" s="400">
        <v>2.5</v>
      </c>
      <c r="AC9" s="400"/>
      <c r="AD9" s="400">
        <f>AB9*5</f>
        <v>12.5</v>
      </c>
      <c r="AE9" s="400" t="s">
        <v>622</v>
      </c>
      <c r="AF9" s="400">
        <f>AD9*9</f>
        <v>112.5</v>
      </c>
    </row>
    <row r="10" spans="2:32" ht="27.95" customHeight="1">
      <c r="B10" s="461"/>
      <c r="C10" s="510"/>
      <c r="D10" s="439"/>
      <c r="E10" s="439"/>
      <c r="F10" s="439"/>
      <c r="G10" s="439"/>
      <c r="H10" s="442"/>
      <c r="I10" s="439"/>
      <c r="J10" s="444"/>
      <c r="K10" s="439"/>
      <c r="L10" s="439"/>
      <c r="M10" s="455" t="s">
        <v>651</v>
      </c>
      <c r="N10" s="456"/>
      <c r="O10" s="455">
        <v>5</v>
      </c>
      <c r="P10" s="439"/>
      <c r="Q10" s="442"/>
      <c r="R10" s="439"/>
      <c r="S10" s="466"/>
      <c r="T10" s="466"/>
      <c r="U10" s="466"/>
      <c r="V10" s="432"/>
      <c r="W10" s="449" t="s">
        <v>650</v>
      </c>
      <c r="X10" s="448" t="s">
        <v>617</v>
      </c>
      <c r="Y10" s="546">
        <v>0</v>
      </c>
      <c r="Z10" s="408"/>
      <c r="AA10" s="399" t="s">
        <v>616</v>
      </c>
      <c r="AE10" s="399">
        <f>AB10*15</f>
        <v>0</v>
      </c>
    </row>
    <row r="11" spans="2:32" ht="27.95" customHeight="1">
      <c r="B11" s="447" t="s">
        <v>615</v>
      </c>
      <c r="C11" s="509"/>
      <c r="D11" s="439"/>
      <c r="E11" s="442"/>
      <c r="F11" s="439"/>
      <c r="G11" s="439"/>
      <c r="H11" s="442"/>
      <c r="I11" s="439"/>
      <c r="J11" s="439"/>
      <c r="K11" s="439"/>
      <c r="L11" s="439"/>
      <c r="M11" s="439"/>
      <c r="N11" s="507"/>
      <c r="O11" s="439"/>
      <c r="P11" s="439"/>
      <c r="Q11" s="442"/>
      <c r="R11" s="439"/>
      <c r="S11" s="552"/>
      <c r="T11" s="467"/>
      <c r="U11" s="435"/>
      <c r="V11" s="432"/>
      <c r="W11" s="431" t="s">
        <v>169</v>
      </c>
      <c r="X11" s="430"/>
      <c r="Y11" s="500"/>
      <c r="Z11" s="399"/>
      <c r="AC11" s="399">
        <f>SUM(AC6:AC10)</f>
        <v>27.5</v>
      </c>
      <c r="AD11" s="399">
        <f>SUM(AD6:AD10)</f>
        <v>22.5</v>
      </c>
      <c r="AE11" s="399">
        <f>SUM(AE6:AE10)</f>
        <v>97.5</v>
      </c>
      <c r="AF11" s="399">
        <f>AC11*4+AD11*9+AE11*4</f>
        <v>702.5</v>
      </c>
    </row>
    <row r="12" spans="2:32" ht="27.95" customHeight="1">
      <c r="B12" s="506"/>
      <c r="C12" s="505"/>
      <c r="D12" s="502"/>
      <c r="E12" s="502"/>
      <c r="F12" s="433"/>
      <c r="G12" s="433"/>
      <c r="H12" s="434"/>
      <c r="I12" s="433"/>
      <c r="J12" s="433"/>
      <c r="K12" s="502"/>
      <c r="L12" s="433"/>
      <c r="M12" s="433"/>
      <c r="N12" s="502"/>
      <c r="O12" s="433"/>
      <c r="P12" s="433"/>
      <c r="Q12" s="502"/>
      <c r="R12" s="433"/>
      <c r="S12" s="634"/>
      <c r="T12" s="633"/>
      <c r="U12" s="469"/>
      <c r="V12" s="432"/>
      <c r="W12" s="449" t="s">
        <v>649</v>
      </c>
      <c r="X12" s="550"/>
      <c r="Y12" s="546"/>
      <c r="Z12" s="408"/>
      <c r="AC12" s="407">
        <f>AC11*4/AF11</f>
        <v>0.15658362989323843</v>
      </c>
      <c r="AD12" s="407">
        <f>AD11*9/AF11</f>
        <v>0.28825622775800713</v>
      </c>
      <c r="AE12" s="407">
        <f>AE11*4/AF11</f>
        <v>0.55516014234875444</v>
      </c>
    </row>
    <row r="13" spans="2:32" s="25" customFormat="1" ht="27.95" customHeight="1">
      <c r="B13" s="499">
        <v>3</v>
      </c>
      <c r="C13" s="510"/>
      <c r="D13" s="519" t="str">
        <f>'3月菜單國華'!E12</f>
        <v>什錦穀Q飯</v>
      </c>
      <c r="E13" s="519" t="s">
        <v>613</v>
      </c>
      <c r="F13" s="519"/>
      <c r="G13" s="519" t="str">
        <f>'3月菜單國華'!E13</f>
        <v xml:space="preserve">麻油雞 </v>
      </c>
      <c r="H13" s="519" t="s">
        <v>611</v>
      </c>
      <c r="I13" s="519"/>
      <c r="J13" s="519" t="str">
        <f>'3月菜單國華'!E14</f>
        <v xml:space="preserve">三杯杏鮑菇(豆)+小時候紅豆餅(冷) </v>
      </c>
      <c r="K13" s="519" t="s">
        <v>611</v>
      </c>
      <c r="L13" s="519"/>
      <c r="M13" s="519" t="str">
        <f>'3月菜單國華'!E15</f>
        <v>白菜豬肉</v>
      </c>
      <c r="N13" s="519" t="s">
        <v>611</v>
      </c>
      <c r="O13" s="519"/>
      <c r="P13" s="519" t="str">
        <f>'3月菜單國華'!E16</f>
        <v>深色蔬菜</v>
      </c>
      <c r="Q13" s="519" t="s">
        <v>612</v>
      </c>
      <c r="R13" s="519"/>
      <c r="S13" s="519" t="str">
        <f>'3月菜單國華'!E17</f>
        <v>精力湯</v>
      </c>
      <c r="T13" s="549" t="s">
        <v>611</v>
      </c>
      <c r="U13" s="519"/>
      <c r="V13" s="432"/>
      <c r="W13" s="518" t="s">
        <v>34</v>
      </c>
      <c r="X13" s="517" t="s">
        <v>610</v>
      </c>
      <c r="Y13" s="516">
        <v>6</v>
      </c>
      <c r="Z13" s="399"/>
      <c r="AA13" s="399"/>
      <c r="AB13" s="400"/>
      <c r="AC13" s="399" t="s">
        <v>648</v>
      </c>
      <c r="AD13" s="399" t="s">
        <v>647</v>
      </c>
      <c r="AE13" s="399" t="s">
        <v>646</v>
      </c>
      <c r="AF13" s="399" t="s">
        <v>645</v>
      </c>
    </row>
    <row r="14" spans="2:32" ht="27.95" customHeight="1">
      <c r="B14" s="473" t="s">
        <v>152</v>
      </c>
      <c r="C14" s="510"/>
      <c r="D14" s="439" t="s">
        <v>644</v>
      </c>
      <c r="E14" s="439"/>
      <c r="F14" s="439">
        <v>66</v>
      </c>
      <c r="G14" s="439" t="s">
        <v>643</v>
      </c>
      <c r="H14" s="439"/>
      <c r="I14" s="439">
        <v>50</v>
      </c>
      <c r="J14" s="439" t="s">
        <v>642</v>
      </c>
      <c r="K14" s="439" t="s">
        <v>641</v>
      </c>
      <c r="L14" s="439">
        <v>35</v>
      </c>
      <c r="M14" s="437" t="s">
        <v>640</v>
      </c>
      <c r="N14" s="437"/>
      <c r="O14" s="435">
        <v>55</v>
      </c>
      <c r="P14" s="439" t="s">
        <v>639</v>
      </c>
      <c r="Q14" s="632"/>
      <c r="R14" s="435">
        <v>100</v>
      </c>
      <c r="S14" s="466" t="s">
        <v>549</v>
      </c>
      <c r="T14" s="439"/>
      <c r="U14" s="466">
        <v>25</v>
      </c>
      <c r="V14" s="432"/>
      <c r="W14" s="449" t="s">
        <v>638</v>
      </c>
      <c r="X14" s="483" t="s">
        <v>503</v>
      </c>
      <c r="Y14" s="500">
        <v>2.2999999999999998</v>
      </c>
      <c r="Z14" s="408"/>
      <c r="AA14" s="482" t="s">
        <v>502</v>
      </c>
      <c r="AB14" s="400">
        <v>6.2</v>
      </c>
      <c r="AC14" s="400">
        <f>AB14*2</f>
        <v>12.4</v>
      </c>
      <c r="AD14" s="400"/>
      <c r="AE14" s="400">
        <f>AB14*15</f>
        <v>93</v>
      </c>
      <c r="AF14" s="400">
        <f>AC14*4+AE14*4</f>
        <v>421.6</v>
      </c>
    </row>
    <row r="15" spans="2:32" ht="27.95" customHeight="1">
      <c r="B15" s="473">
        <v>9</v>
      </c>
      <c r="C15" s="510"/>
      <c r="D15" s="439" t="s">
        <v>637</v>
      </c>
      <c r="E15" s="439"/>
      <c r="F15" s="439">
        <v>34</v>
      </c>
      <c r="G15" s="537" t="s">
        <v>567</v>
      </c>
      <c r="H15" s="534"/>
      <c r="I15" s="455">
        <v>10</v>
      </c>
      <c r="J15" s="439" t="s">
        <v>636</v>
      </c>
      <c r="K15" s="439"/>
      <c r="L15" s="439">
        <v>15</v>
      </c>
      <c r="M15" s="437" t="s">
        <v>635</v>
      </c>
      <c r="N15" s="437"/>
      <c r="O15" s="435">
        <v>5</v>
      </c>
      <c r="P15" s="439"/>
      <c r="Q15" s="507"/>
      <c r="R15" s="439"/>
      <c r="S15" s="466" t="s">
        <v>634</v>
      </c>
      <c r="T15" s="466"/>
      <c r="U15" s="466">
        <v>3</v>
      </c>
      <c r="V15" s="432"/>
      <c r="W15" s="431" t="s">
        <v>33</v>
      </c>
      <c r="X15" s="462" t="s">
        <v>633</v>
      </c>
      <c r="Y15" s="500">
        <v>1.9</v>
      </c>
      <c r="Z15" s="399"/>
      <c r="AA15" s="476" t="s">
        <v>632</v>
      </c>
      <c r="AB15" s="400">
        <v>2</v>
      </c>
      <c r="AC15" s="475">
        <f>AB15*7</f>
        <v>14</v>
      </c>
      <c r="AD15" s="400">
        <f>AB15*5</f>
        <v>10</v>
      </c>
      <c r="AE15" s="400" t="s">
        <v>622</v>
      </c>
      <c r="AF15" s="474">
        <f>AC15*4+AD15*9</f>
        <v>146</v>
      </c>
    </row>
    <row r="16" spans="2:32" ht="27.95" customHeight="1">
      <c r="B16" s="473" t="s">
        <v>159</v>
      </c>
      <c r="C16" s="510"/>
      <c r="D16" s="439"/>
      <c r="E16" s="442"/>
      <c r="F16" s="439"/>
      <c r="G16" s="466"/>
      <c r="H16" s="533"/>
      <c r="I16" s="444"/>
      <c r="J16" s="444"/>
      <c r="K16" s="533"/>
      <c r="L16" s="444"/>
      <c r="M16" s="437" t="s">
        <v>631</v>
      </c>
      <c r="N16" s="467"/>
      <c r="O16" s="435">
        <v>3</v>
      </c>
      <c r="P16" s="439"/>
      <c r="Q16" s="466"/>
      <c r="R16" s="439"/>
      <c r="S16" s="610" t="s">
        <v>630</v>
      </c>
      <c r="T16" s="464"/>
      <c r="U16" s="468">
        <v>2</v>
      </c>
      <c r="V16" s="432"/>
      <c r="W16" s="449" t="s">
        <v>629</v>
      </c>
      <c r="X16" s="462" t="s">
        <v>628</v>
      </c>
      <c r="Y16" s="500">
        <v>2.2999999999999998</v>
      </c>
      <c r="Z16" s="408"/>
      <c r="AA16" s="399" t="s">
        <v>627</v>
      </c>
      <c r="AB16" s="400">
        <v>1.7</v>
      </c>
      <c r="AC16" s="400">
        <f>AB16*1</f>
        <v>1.7</v>
      </c>
      <c r="AD16" s="400" t="s">
        <v>622</v>
      </c>
      <c r="AE16" s="400">
        <f>AB16*5</f>
        <v>8.5</v>
      </c>
      <c r="AF16" s="400">
        <f>AC16*4+AE16*4</f>
        <v>40.799999999999997</v>
      </c>
    </row>
    <row r="17" spans="2:32" ht="27.95" customHeight="1">
      <c r="B17" s="461" t="s">
        <v>626</v>
      </c>
      <c r="C17" s="510"/>
      <c r="D17" s="442"/>
      <c r="E17" s="442"/>
      <c r="F17" s="439"/>
      <c r="G17" s="466"/>
      <c r="H17" s="533"/>
      <c r="I17" s="444"/>
      <c r="J17" s="444"/>
      <c r="K17" s="437"/>
      <c r="L17" s="435"/>
      <c r="M17" s="439" t="s">
        <v>625</v>
      </c>
      <c r="N17" s="442"/>
      <c r="O17" s="439">
        <v>5</v>
      </c>
      <c r="P17" s="439"/>
      <c r="Q17" s="507"/>
      <c r="R17" s="439"/>
      <c r="S17" s="455" t="s">
        <v>619</v>
      </c>
      <c r="T17" s="456"/>
      <c r="U17" s="455">
        <v>5</v>
      </c>
      <c r="V17" s="432"/>
      <c r="W17" s="431" t="s">
        <v>35</v>
      </c>
      <c r="X17" s="462" t="s">
        <v>624</v>
      </c>
      <c r="Y17" s="500">
        <v>0</v>
      </c>
      <c r="Z17" s="399"/>
      <c r="AA17" s="399" t="s">
        <v>623</v>
      </c>
      <c r="AB17" s="400">
        <v>2.5</v>
      </c>
      <c r="AC17" s="400"/>
      <c r="AD17" s="400">
        <f>AB17*5</f>
        <v>12.5</v>
      </c>
      <c r="AE17" s="400" t="s">
        <v>622</v>
      </c>
      <c r="AF17" s="400">
        <f>AD17*9</f>
        <v>112.5</v>
      </c>
    </row>
    <row r="18" spans="2:32" ht="27.95" customHeight="1">
      <c r="B18" s="461"/>
      <c r="C18" s="510"/>
      <c r="D18" s="442"/>
      <c r="E18" s="442"/>
      <c r="F18" s="439"/>
      <c r="G18" s="631"/>
      <c r="H18" s="631"/>
      <c r="I18" s="631"/>
      <c r="J18" s="437" t="s">
        <v>621</v>
      </c>
      <c r="K18" s="439" t="s">
        <v>620</v>
      </c>
      <c r="L18" s="435">
        <v>30</v>
      </c>
      <c r="M18" s="537" t="s">
        <v>619</v>
      </c>
      <c r="N18" s="604"/>
      <c r="O18" s="537">
        <v>2</v>
      </c>
      <c r="P18" s="444"/>
      <c r="Q18" s="507"/>
      <c r="R18" s="439"/>
      <c r="S18" s="439"/>
      <c r="T18" s="439"/>
      <c r="U18" s="439"/>
      <c r="V18" s="432"/>
      <c r="W18" s="449" t="s">
        <v>618</v>
      </c>
      <c r="X18" s="448" t="s">
        <v>617</v>
      </c>
      <c r="Y18" s="546">
        <v>0</v>
      </c>
      <c r="Z18" s="408"/>
      <c r="AA18" s="399" t="s">
        <v>616</v>
      </c>
      <c r="AB18" s="400">
        <v>1</v>
      </c>
      <c r="AE18" s="399">
        <f>AB18*15</f>
        <v>15</v>
      </c>
    </row>
    <row r="19" spans="2:32" ht="27.95" customHeight="1">
      <c r="B19" s="447" t="s">
        <v>615</v>
      </c>
      <c r="C19" s="509"/>
      <c r="D19" s="442"/>
      <c r="E19" s="442"/>
      <c r="F19" s="439"/>
      <c r="G19" s="631"/>
      <c r="H19" s="631"/>
      <c r="I19" s="631"/>
      <c r="J19" s="556"/>
      <c r="K19" s="630"/>
      <c r="L19" s="452"/>
      <c r="M19" s="556"/>
      <c r="N19" s="630"/>
      <c r="O19" s="452"/>
      <c r="P19" s="439"/>
      <c r="Q19" s="507"/>
      <c r="R19" s="439"/>
      <c r="S19" s="439"/>
      <c r="T19" s="439"/>
      <c r="U19" s="439"/>
      <c r="V19" s="432"/>
      <c r="W19" s="431" t="s">
        <v>169</v>
      </c>
      <c r="X19" s="430"/>
      <c r="Y19" s="500"/>
      <c r="Z19" s="399"/>
      <c r="AC19" s="399">
        <f>SUM(AC14:AC18)</f>
        <v>28.099999999999998</v>
      </c>
      <c r="AD19" s="399">
        <f>SUM(AD14:AD18)</f>
        <v>22.5</v>
      </c>
      <c r="AE19" s="399">
        <f>SUM(AE14:AE18)</f>
        <v>116.5</v>
      </c>
      <c r="AF19" s="399">
        <f>AC19*4+AD19*9+AE19*4</f>
        <v>780.9</v>
      </c>
    </row>
    <row r="20" spans="2:32" ht="27.95" customHeight="1">
      <c r="B20" s="506"/>
      <c r="C20" s="505"/>
      <c r="D20" s="502"/>
      <c r="E20" s="502"/>
      <c r="F20" s="433"/>
      <c r="G20" s="433"/>
      <c r="H20" s="502"/>
      <c r="I20" s="433"/>
      <c r="J20" s="439"/>
      <c r="K20" s="442"/>
      <c r="L20" s="439"/>
      <c r="M20" s="433"/>
      <c r="N20" s="502"/>
      <c r="O20" s="433"/>
      <c r="P20" s="444"/>
      <c r="Q20" s="507"/>
      <c r="R20" s="466"/>
      <c r="S20" s="433"/>
      <c r="T20" s="502"/>
      <c r="U20" s="433"/>
      <c r="V20" s="432"/>
      <c r="W20" s="449" t="s">
        <v>614</v>
      </c>
      <c r="X20" s="501"/>
      <c r="Y20" s="546"/>
      <c r="Z20" s="408"/>
      <c r="AC20" s="407">
        <f>AC19*4/AF19</f>
        <v>0.14393648354462799</v>
      </c>
      <c r="AD20" s="407">
        <f>AD19*9/AF19</f>
        <v>0.25931617364579335</v>
      </c>
      <c r="AE20" s="407">
        <f>AE19*4/AF19</f>
        <v>0.59674734280957875</v>
      </c>
    </row>
    <row r="21" spans="2:32" s="25" customFormat="1" ht="27.95" customHeight="1">
      <c r="B21" s="545">
        <v>3</v>
      </c>
      <c r="C21" s="510"/>
      <c r="D21" s="519" t="str">
        <f>'3月菜單國華'!I12</f>
        <v>香Q米飯</v>
      </c>
      <c r="E21" s="519" t="s">
        <v>613</v>
      </c>
      <c r="F21" s="519"/>
      <c r="G21" s="519" t="str">
        <f>'3月菜單國華'!I13</f>
        <v>冬瓜鴨肉</v>
      </c>
      <c r="H21" s="519" t="s">
        <v>611</v>
      </c>
      <c r="I21" s="519"/>
      <c r="J21" s="519" t="str">
        <f>'3月菜單國華'!I14</f>
        <v xml:space="preserve"> 彩雙炒蛋(醃)</v>
      </c>
      <c r="K21" s="519" t="s">
        <v>612</v>
      </c>
      <c r="L21" s="519"/>
      <c r="M21" s="519" t="str">
        <f>'3月菜單國華'!I15</f>
        <v xml:space="preserve"> 芝麻海帶根</v>
      </c>
      <c r="N21" s="519" t="s">
        <v>611</v>
      </c>
      <c r="O21" s="519"/>
      <c r="P21" s="519" t="str">
        <f>'3月菜單國華'!I16</f>
        <v>淺色蔬菜</v>
      </c>
      <c r="Q21" s="520" t="s">
        <v>612</v>
      </c>
      <c r="R21" s="519"/>
      <c r="S21" s="519" t="str">
        <f>'3月菜單國華'!I17</f>
        <v xml:space="preserve"> 時蔬雞湯  </v>
      </c>
      <c r="T21" s="519" t="s">
        <v>611</v>
      </c>
      <c r="U21" s="519"/>
      <c r="V21" s="432"/>
      <c r="W21" s="518" t="s">
        <v>34</v>
      </c>
      <c r="X21" s="517" t="s">
        <v>610</v>
      </c>
      <c r="Y21" s="629">
        <v>5</v>
      </c>
      <c r="Z21" s="399"/>
      <c r="AA21" s="399"/>
      <c r="AB21" s="400"/>
      <c r="AC21" s="399" t="s">
        <v>514</v>
      </c>
      <c r="AD21" s="399" t="s">
        <v>513</v>
      </c>
      <c r="AE21" s="399" t="s">
        <v>512</v>
      </c>
      <c r="AF21" s="399" t="s">
        <v>511</v>
      </c>
    </row>
    <row r="22" spans="2:32" s="521" customFormat="1" ht="27.75" customHeight="1">
      <c r="B22" s="540" t="s">
        <v>152</v>
      </c>
      <c r="C22" s="510"/>
      <c r="D22" s="439" t="s">
        <v>534</v>
      </c>
      <c r="E22" s="439"/>
      <c r="F22" s="439">
        <v>100</v>
      </c>
      <c r="G22" s="439" t="s">
        <v>609</v>
      </c>
      <c r="H22" s="439"/>
      <c r="I22" s="439">
        <v>55</v>
      </c>
      <c r="J22" s="434" t="s">
        <v>608</v>
      </c>
      <c r="K22" s="434"/>
      <c r="L22" s="434">
        <v>15</v>
      </c>
      <c r="M22" s="439" t="s">
        <v>607</v>
      </c>
      <c r="N22" s="439"/>
      <c r="O22" s="439">
        <v>40</v>
      </c>
      <c r="P22" s="438" t="s">
        <v>371</v>
      </c>
      <c r="Q22" s="485"/>
      <c r="R22" s="435">
        <v>100</v>
      </c>
      <c r="S22" s="628" t="s">
        <v>505</v>
      </c>
      <c r="T22" s="439"/>
      <c r="U22" s="439">
        <v>35</v>
      </c>
      <c r="V22" s="432"/>
      <c r="W22" s="449" t="s">
        <v>606</v>
      </c>
      <c r="X22" s="483" t="s">
        <v>503</v>
      </c>
      <c r="Y22" s="618">
        <v>2.2000000000000002</v>
      </c>
      <c r="Z22" s="524"/>
      <c r="AA22" s="482" t="s">
        <v>502</v>
      </c>
      <c r="AB22" s="400">
        <v>6.2</v>
      </c>
      <c r="AC22" s="400">
        <f>AB22*2</f>
        <v>12.4</v>
      </c>
      <c r="AD22" s="400"/>
      <c r="AE22" s="400">
        <f>AB22*15</f>
        <v>93</v>
      </c>
      <c r="AF22" s="400">
        <f>AC22*4+AE22*4</f>
        <v>421.6</v>
      </c>
    </row>
    <row r="23" spans="2:32" s="521" customFormat="1" ht="27.95" customHeight="1">
      <c r="B23" s="540">
        <v>10</v>
      </c>
      <c r="C23" s="510"/>
      <c r="D23" s="508"/>
      <c r="E23" s="439"/>
      <c r="F23" s="477"/>
      <c r="G23" s="439" t="s">
        <v>565</v>
      </c>
      <c r="H23" s="439"/>
      <c r="I23" s="439">
        <v>20</v>
      </c>
      <c r="J23" s="434" t="s">
        <v>524</v>
      </c>
      <c r="K23" s="434"/>
      <c r="L23" s="434">
        <v>30</v>
      </c>
      <c r="M23" s="439" t="s">
        <v>605</v>
      </c>
      <c r="N23" s="439"/>
      <c r="O23" s="439">
        <v>0.05</v>
      </c>
      <c r="P23" s="607"/>
      <c r="Q23" s="627"/>
      <c r="R23" s="626"/>
      <c r="S23" s="439" t="s">
        <v>560</v>
      </c>
      <c r="T23" s="442"/>
      <c r="U23" s="439">
        <v>2</v>
      </c>
      <c r="V23" s="432"/>
      <c r="W23" s="431" t="s">
        <v>33</v>
      </c>
      <c r="X23" s="462" t="s">
        <v>497</v>
      </c>
      <c r="Y23" s="618">
        <v>2</v>
      </c>
      <c r="Z23" s="522"/>
      <c r="AA23" s="476" t="s">
        <v>496</v>
      </c>
      <c r="AB23" s="400">
        <v>2.1</v>
      </c>
      <c r="AC23" s="475">
        <f>AB23*7</f>
        <v>14.700000000000001</v>
      </c>
      <c r="AD23" s="400">
        <f>AB23*5</f>
        <v>10.5</v>
      </c>
      <c r="AE23" s="400" t="s">
        <v>487</v>
      </c>
      <c r="AF23" s="474">
        <f>AC23*4+AD23*9</f>
        <v>153.30000000000001</v>
      </c>
    </row>
    <row r="24" spans="2:32" s="521" customFormat="1" ht="27.95" customHeight="1">
      <c r="B24" s="540" t="s">
        <v>159</v>
      </c>
      <c r="C24" s="510"/>
      <c r="D24" s="508"/>
      <c r="E24" s="442"/>
      <c r="F24" s="477"/>
      <c r="G24" s="466"/>
      <c r="H24" s="442"/>
      <c r="I24" s="439"/>
      <c r="J24" s="434" t="s">
        <v>604</v>
      </c>
      <c r="K24" s="434" t="s">
        <v>545</v>
      </c>
      <c r="L24" s="434">
        <v>20</v>
      </c>
      <c r="M24" s="444"/>
      <c r="N24" s="507"/>
      <c r="O24" s="439"/>
      <c r="P24" s="625"/>
      <c r="Q24" s="624"/>
      <c r="R24" s="623"/>
      <c r="S24" s="439"/>
      <c r="T24" s="442"/>
      <c r="U24" s="439"/>
      <c r="V24" s="432"/>
      <c r="W24" s="449" t="s">
        <v>541</v>
      </c>
      <c r="X24" s="462" t="s">
        <v>493</v>
      </c>
      <c r="Y24" s="618">
        <v>2.2999999999999998</v>
      </c>
      <c r="Z24" s="524"/>
      <c r="AA24" s="399" t="s">
        <v>492</v>
      </c>
      <c r="AB24" s="400">
        <v>1.6</v>
      </c>
      <c r="AC24" s="400">
        <f>AB24*1</f>
        <v>1.6</v>
      </c>
      <c r="AD24" s="400" t="s">
        <v>487</v>
      </c>
      <c r="AE24" s="400">
        <f>AB24*5</f>
        <v>8</v>
      </c>
      <c r="AF24" s="400">
        <f>AC24*4+AE24*4</f>
        <v>38.4</v>
      </c>
    </row>
    <row r="25" spans="2:32" s="521" customFormat="1" ht="27.95" customHeight="1">
      <c r="B25" s="536" t="s">
        <v>540</v>
      </c>
      <c r="C25" s="510"/>
      <c r="D25" s="455"/>
      <c r="E25" s="456"/>
      <c r="F25" s="622"/>
      <c r="G25" s="466"/>
      <c r="H25" s="507"/>
      <c r="I25" s="466"/>
      <c r="J25" s="557"/>
      <c r="K25" s="547"/>
      <c r="L25" s="557"/>
      <c r="M25" s="508"/>
      <c r="N25" s="439"/>
      <c r="O25" s="477"/>
      <c r="P25" s="621"/>
      <c r="Q25" s="620"/>
      <c r="R25" s="619"/>
      <c r="S25" s="439"/>
      <c r="T25" s="442"/>
      <c r="U25" s="439"/>
      <c r="V25" s="432"/>
      <c r="W25" s="431" t="s">
        <v>35</v>
      </c>
      <c r="X25" s="462" t="s">
        <v>489</v>
      </c>
      <c r="Y25" s="618">
        <f>AB26</f>
        <v>0</v>
      </c>
      <c r="Z25" s="522"/>
      <c r="AA25" s="399" t="s">
        <v>488</v>
      </c>
      <c r="AB25" s="400">
        <v>2.5</v>
      </c>
      <c r="AC25" s="400"/>
      <c r="AD25" s="400">
        <f>AB25*5</f>
        <v>12.5</v>
      </c>
      <c r="AE25" s="400" t="s">
        <v>487</v>
      </c>
      <c r="AF25" s="400">
        <f>AD25*9</f>
        <v>112.5</v>
      </c>
    </row>
    <row r="26" spans="2:32" s="521" customFormat="1" ht="27.95" customHeight="1">
      <c r="B26" s="536"/>
      <c r="C26" s="510"/>
      <c r="D26" s="617"/>
      <c r="E26" s="442"/>
      <c r="F26" s="477"/>
      <c r="G26" s="439"/>
      <c r="H26" s="439"/>
      <c r="I26" s="466"/>
      <c r="J26" s="439"/>
      <c r="K26" s="442"/>
      <c r="L26" s="439"/>
      <c r="M26" s="439"/>
      <c r="N26" s="439"/>
      <c r="O26" s="439"/>
      <c r="P26" s="439"/>
      <c r="Q26" s="439"/>
      <c r="R26" s="439"/>
      <c r="S26" s="444"/>
      <c r="T26" s="534"/>
      <c r="U26" s="450"/>
      <c r="V26" s="432"/>
      <c r="W26" s="449" t="s">
        <v>603</v>
      </c>
      <c r="X26" s="448" t="s">
        <v>484</v>
      </c>
      <c r="Y26" s="618">
        <v>0</v>
      </c>
      <c r="Z26" s="524"/>
      <c r="AA26" s="399" t="s">
        <v>483</v>
      </c>
      <c r="AB26" s="400"/>
      <c r="AC26" s="399"/>
      <c r="AD26" s="399"/>
      <c r="AE26" s="399">
        <f>AB26*15</f>
        <v>0</v>
      </c>
      <c r="AF26" s="399"/>
    </row>
    <row r="27" spans="2:32" s="521" customFormat="1" ht="27.95" customHeight="1">
      <c r="B27" s="447" t="s">
        <v>482</v>
      </c>
      <c r="C27" s="535"/>
      <c r="D27" s="444"/>
      <c r="E27" s="442"/>
      <c r="F27" s="439"/>
      <c r="G27" s="444"/>
      <c r="H27" s="507"/>
      <c r="I27" s="466"/>
      <c r="J27" s="433"/>
      <c r="K27" s="502"/>
      <c r="L27" s="433"/>
      <c r="M27" s="439"/>
      <c r="N27" s="439"/>
      <c r="O27" s="439"/>
      <c r="P27" s="439"/>
      <c r="Q27" s="439"/>
      <c r="R27" s="439"/>
      <c r="S27" s="433"/>
      <c r="T27" s="502"/>
      <c r="U27" s="433"/>
      <c r="V27" s="432"/>
      <c r="W27" s="431" t="s">
        <v>169</v>
      </c>
      <c r="X27" s="430"/>
      <c r="Y27" s="618"/>
      <c r="Z27" s="522"/>
      <c r="AA27" s="399"/>
      <c r="AB27" s="400"/>
      <c r="AC27" s="399">
        <f>SUM(AC22:AC26)</f>
        <v>28.700000000000003</v>
      </c>
      <c r="AD27" s="399">
        <f>SUM(AD22:AD26)</f>
        <v>23</v>
      </c>
      <c r="AE27" s="399">
        <f>SUM(AE22:AE26)</f>
        <v>101</v>
      </c>
      <c r="AF27" s="399">
        <f>AC27*4+AD27*9+AE27*4</f>
        <v>725.8</v>
      </c>
    </row>
    <row r="28" spans="2:32" s="521" customFormat="1" ht="27.95" customHeight="1" thickBot="1">
      <c r="B28" s="531"/>
      <c r="C28" s="530"/>
      <c r="D28" s="617"/>
      <c r="E28" s="533"/>
      <c r="F28" s="443"/>
      <c r="G28" s="444"/>
      <c r="H28" s="439"/>
      <c r="I28" s="466"/>
      <c r="J28" s="433"/>
      <c r="K28" s="502"/>
      <c r="L28" s="433"/>
      <c r="M28" s="433"/>
      <c r="N28" s="502"/>
      <c r="O28" s="433"/>
      <c r="P28" s="616"/>
      <c r="Q28" s="615"/>
      <c r="R28" s="614"/>
      <c r="S28" s="433"/>
      <c r="T28" s="502"/>
      <c r="U28" s="433"/>
      <c r="V28" s="432"/>
      <c r="W28" s="526" t="s">
        <v>602</v>
      </c>
      <c r="X28" s="525"/>
      <c r="Y28" s="613"/>
      <c r="Z28" s="524"/>
      <c r="AA28" s="522"/>
      <c r="AB28" s="523"/>
      <c r="AC28" s="407">
        <f>AC27*4/AF27</f>
        <v>0.15817029484706532</v>
      </c>
      <c r="AD28" s="407">
        <f>AD27*9/AF27</f>
        <v>0.28520253513364563</v>
      </c>
      <c r="AE28" s="407">
        <f>AE27*4/AF27</f>
        <v>0.55662717001928907</v>
      </c>
      <c r="AF28" s="522"/>
    </row>
    <row r="29" spans="2:32" s="25" customFormat="1" ht="27.95" customHeight="1">
      <c r="B29" s="499">
        <v>3</v>
      </c>
      <c r="C29" s="510"/>
      <c r="D29" s="519" t="str">
        <f>'3月菜單國華'!M12</f>
        <v>地瓜麥片飯</v>
      </c>
      <c r="E29" s="519" t="s">
        <v>518</v>
      </c>
      <c r="F29" s="519"/>
      <c r="G29" s="519" t="str">
        <f>'3月菜單國華'!M13</f>
        <v xml:space="preserve"> 醬燒豬腩丁</v>
      </c>
      <c r="H29" s="519" t="s">
        <v>516</v>
      </c>
      <c r="I29" s="519"/>
      <c r="J29" s="519" t="str">
        <f>'3月菜單國華'!M14</f>
        <v xml:space="preserve">  香汁雞塊(加) </v>
      </c>
      <c r="K29" s="612" t="s">
        <v>601</v>
      </c>
      <c r="L29" s="519"/>
      <c r="M29" s="519" t="str">
        <f>'3月菜單國華'!M15</f>
        <v>海苔大阪燒</v>
      </c>
      <c r="N29" s="519" t="s">
        <v>516</v>
      </c>
      <c r="O29" s="519"/>
      <c r="P29" s="519" t="str">
        <f>'3月菜單國華'!M16</f>
        <v>深色蔬菜</v>
      </c>
      <c r="Q29" s="549" t="s">
        <v>517</v>
      </c>
      <c r="R29" s="519"/>
      <c r="S29" s="519" t="str">
        <f>'3月菜單國華'!M17</f>
        <v>海帶苗蛋花湯</v>
      </c>
      <c r="T29" s="519" t="s">
        <v>516</v>
      </c>
      <c r="U29" s="519"/>
      <c r="V29" s="432"/>
      <c r="W29" s="518" t="s">
        <v>34</v>
      </c>
      <c r="X29" s="517" t="s">
        <v>515</v>
      </c>
      <c r="Y29" s="516">
        <v>5</v>
      </c>
      <c r="Z29" s="399"/>
      <c r="AA29" s="399"/>
      <c r="AB29" s="400"/>
      <c r="AC29" s="399" t="s">
        <v>514</v>
      </c>
      <c r="AD29" s="399" t="s">
        <v>513</v>
      </c>
      <c r="AE29" s="399" t="s">
        <v>512</v>
      </c>
      <c r="AF29" s="399" t="s">
        <v>511</v>
      </c>
    </row>
    <row r="30" spans="2:32" ht="27.95" customHeight="1">
      <c r="B30" s="473" t="s">
        <v>152</v>
      </c>
      <c r="C30" s="510"/>
      <c r="D30" s="539" t="s">
        <v>534</v>
      </c>
      <c r="E30" s="538"/>
      <c r="F30" s="439">
        <v>70</v>
      </c>
      <c r="G30" s="439" t="s">
        <v>550</v>
      </c>
      <c r="H30" s="439"/>
      <c r="I30" s="439">
        <v>50</v>
      </c>
      <c r="J30" s="439" t="s">
        <v>600</v>
      </c>
      <c r="K30" s="466" t="s">
        <v>499</v>
      </c>
      <c r="L30" s="439">
        <v>40</v>
      </c>
      <c r="M30" s="439" t="s">
        <v>567</v>
      </c>
      <c r="N30" s="439"/>
      <c r="O30" s="439">
        <v>60</v>
      </c>
      <c r="P30" s="439" t="s">
        <v>350</v>
      </c>
      <c r="Q30" s="439"/>
      <c r="R30" s="439">
        <v>100</v>
      </c>
      <c r="S30" s="466" t="s">
        <v>599</v>
      </c>
      <c r="T30" s="439"/>
      <c r="U30" s="466">
        <v>1</v>
      </c>
      <c r="V30" s="432"/>
      <c r="W30" s="449" t="s">
        <v>529</v>
      </c>
      <c r="X30" s="483" t="s">
        <v>503</v>
      </c>
      <c r="Y30" s="500">
        <v>2.2999999999999998</v>
      </c>
      <c r="Z30" s="408"/>
      <c r="AA30" s="482" t="s">
        <v>502</v>
      </c>
      <c r="AB30" s="400">
        <v>6</v>
      </c>
      <c r="AC30" s="400">
        <f>AB30*2</f>
        <v>12</v>
      </c>
      <c r="AD30" s="400"/>
      <c r="AE30" s="400">
        <f>AB30*15</f>
        <v>90</v>
      </c>
      <c r="AF30" s="400">
        <f>AC30*4+AE30*4</f>
        <v>408</v>
      </c>
    </row>
    <row r="31" spans="2:32" ht="27.95" customHeight="1">
      <c r="B31" s="473">
        <v>11</v>
      </c>
      <c r="C31" s="510"/>
      <c r="D31" s="539" t="s">
        <v>598</v>
      </c>
      <c r="E31" s="538"/>
      <c r="F31" s="439">
        <v>23</v>
      </c>
      <c r="G31" s="439" t="s">
        <v>543</v>
      </c>
      <c r="H31" s="439"/>
      <c r="I31" s="439">
        <v>10</v>
      </c>
      <c r="J31" s="439"/>
      <c r="K31" s="466"/>
      <c r="L31" s="439"/>
      <c r="M31" s="439" t="s">
        <v>550</v>
      </c>
      <c r="N31" s="439"/>
      <c r="O31" s="439">
        <v>5</v>
      </c>
      <c r="P31" s="439"/>
      <c r="Q31" s="439"/>
      <c r="R31" s="439"/>
      <c r="S31" s="466" t="s">
        <v>524</v>
      </c>
      <c r="T31" s="466"/>
      <c r="U31" s="466">
        <v>10</v>
      </c>
      <c r="V31" s="432"/>
      <c r="W31" s="431" t="s">
        <v>33</v>
      </c>
      <c r="X31" s="462" t="s">
        <v>497</v>
      </c>
      <c r="Y31" s="500">
        <v>1.9</v>
      </c>
      <c r="Z31" s="399"/>
      <c r="AA31" s="476" t="s">
        <v>496</v>
      </c>
      <c r="AB31" s="400">
        <v>2</v>
      </c>
      <c r="AC31" s="475">
        <f>AB31*7</f>
        <v>14</v>
      </c>
      <c r="AD31" s="400">
        <f>AB31*5</f>
        <v>10</v>
      </c>
      <c r="AE31" s="400" t="s">
        <v>487</v>
      </c>
      <c r="AF31" s="474">
        <f>AC31*4+AD31*9</f>
        <v>146</v>
      </c>
    </row>
    <row r="32" spans="2:32" ht="27.95" customHeight="1">
      <c r="B32" s="473" t="s">
        <v>159</v>
      </c>
      <c r="C32" s="510"/>
      <c r="D32" s="539" t="s">
        <v>563</v>
      </c>
      <c r="E32" s="611"/>
      <c r="F32" s="439">
        <v>20</v>
      </c>
      <c r="G32" s="455" t="s">
        <v>486</v>
      </c>
      <c r="H32" s="547"/>
      <c r="I32" s="557">
        <v>5</v>
      </c>
      <c r="J32" s="480"/>
      <c r="K32" s="479"/>
      <c r="L32" s="480"/>
      <c r="M32" s="455" t="s">
        <v>486</v>
      </c>
      <c r="N32" s="455"/>
      <c r="O32" s="455">
        <v>5</v>
      </c>
      <c r="P32" s="439"/>
      <c r="Q32" s="442"/>
      <c r="R32" s="439"/>
      <c r="S32" s="451"/>
      <c r="T32" s="502"/>
      <c r="U32" s="450"/>
      <c r="V32" s="432"/>
      <c r="W32" s="449" t="s">
        <v>597</v>
      </c>
      <c r="X32" s="462" t="s">
        <v>493</v>
      </c>
      <c r="Y32" s="500">
        <v>2.2999999999999998</v>
      </c>
      <c r="Z32" s="408"/>
      <c r="AA32" s="399" t="s">
        <v>492</v>
      </c>
      <c r="AB32" s="400">
        <v>1.8</v>
      </c>
      <c r="AC32" s="400">
        <f>AB32*1</f>
        <v>1.8</v>
      </c>
      <c r="AD32" s="400" t="s">
        <v>487</v>
      </c>
      <c r="AE32" s="400">
        <f>AB32*5</f>
        <v>9</v>
      </c>
      <c r="AF32" s="400">
        <f>AC32*4+AE32*4</f>
        <v>43.2</v>
      </c>
    </row>
    <row r="33" spans="2:32" ht="27.95" customHeight="1">
      <c r="B33" s="461" t="s">
        <v>523</v>
      </c>
      <c r="C33" s="510"/>
      <c r="D33" s="480"/>
      <c r="E33" s="479"/>
      <c r="F33" s="480"/>
      <c r="G33" s="466"/>
      <c r="H33" s="466"/>
      <c r="I33" s="466"/>
      <c r="J33" s="607"/>
      <c r="K33" s="606"/>
      <c r="L33" s="439"/>
      <c r="M33" s="455" t="s">
        <v>556</v>
      </c>
      <c r="N33" s="456"/>
      <c r="O33" s="455">
        <v>0.2</v>
      </c>
      <c r="P33" s="444"/>
      <c r="Q33" s="533"/>
      <c r="R33" s="444"/>
      <c r="S33" s="444"/>
      <c r="T33" s="466"/>
      <c r="U33" s="466"/>
      <c r="V33" s="432"/>
      <c r="W33" s="431" t="s">
        <v>35</v>
      </c>
      <c r="X33" s="462" t="s">
        <v>489</v>
      </c>
      <c r="Y33" s="500">
        <v>0</v>
      </c>
      <c r="Z33" s="399"/>
      <c r="AA33" s="399" t="s">
        <v>488</v>
      </c>
      <c r="AB33" s="400">
        <v>2.5</v>
      </c>
      <c r="AC33" s="400"/>
      <c r="AD33" s="400">
        <f>AB33*5</f>
        <v>12.5</v>
      </c>
      <c r="AE33" s="400" t="s">
        <v>487</v>
      </c>
      <c r="AF33" s="400">
        <f>AD33*9</f>
        <v>112.5</v>
      </c>
    </row>
    <row r="34" spans="2:32" ht="27.95" customHeight="1">
      <c r="B34" s="461"/>
      <c r="C34" s="510"/>
      <c r="D34" s="480"/>
      <c r="E34" s="479"/>
      <c r="F34" s="480"/>
      <c r="G34" s="466"/>
      <c r="H34" s="466"/>
      <c r="I34" s="466"/>
      <c r="J34" s="439"/>
      <c r="K34" s="439"/>
      <c r="L34" s="439"/>
      <c r="M34" s="455" t="s">
        <v>522</v>
      </c>
      <c r="N34" s="456"/>
      <c r="O34" s="455">
        <v>2</v>
      </c>
      <c r="P34" s="439"/>
      <c r="Q34" s="442"/>
      <c r="R34" s="439"/>
      <c r="S34" s="466"/>
      <c r="T34" s="439"/>
      <c r="U34" s="466"/>
      <c r="V34" s="432"/>
      <c r="W34" s="449" t="s">
        <v>485</v>
      </c>
      <c r="X34" s="448" t="s">
        <v>484</v>
      </c>
      <c r="Y34" s="500">
        <v>0</v>
      </c>
      <c r="Z34" s="408"/>
      <c r="AA34" s="399" t="s">
        <v>483</v>
      </c>
      <c r="AB34" s="400">
        <v>1</v>
      </c>
      <c r="AE34" s="399">
        <f>AB34*15</f>
        <v>15</v>
      </c>
    </row>
    <row r="35" spans="2:32" ht="27.95" customHeight="1">
      <c r="B35" s="447" t="s">
        <v>482</v>
      </c>
      <c r="C35" s="509"/>
      <c r="D35" s="439"/>
      <c r="E35" s="442"/>
      <c r="F35" s="439"/>
      <c r="G35" s="468"/>
      <c r="H35" s="610"/>
      <c r="I35" s="468"/>
      <c r="J35" s="439"/>
      <c r="K35" s="466"/>
      <c r="L35" s="439"/>
      <c r="M35" s="455" t="s">
        <v>538</v>
      </c>
      <c r="N35" s="455"/>
      <c r="O35" s="455">
        <v>0.05</v>
      </c>
      <c r="P35" s="433"/>
      <c r="Q35" s="502"/>
      <c r="R35" s="433"/>
      <c r="S35" s="466"/>
      <c r="T35" s="466"/>
      <c r="U35" s="466"/>
      <c r="V35" s="432"/>
      <c r="W35" s="431" t="s">
        <v>169</v>
      </c>
      <c r="X35" s="430"/>
      <c r="Y35" s="500"/>
      <c r="Z35" s="399"/>
      <c r="AC35" s="399">
        <f>SUM(AC30:AC34)</f>
        <v>27.8</v>
      </c>
      <c r="AD35" s="399">
        <f>SUM(AD30:AD34)</f>
        <v>22.5</v>
      </c>
      <c r="AE35" s="399">
        <f>SUM(AE30:AE34)</f>
        <v>114</v>
      </c>
      <c r="AF35" s="399">
        <f>AC35*4+AD35*9+AE35*4</f>
        <v>769.7</v>
      </c>
    </row>
    <row r="36" spans="2:32" ht="27.95" customHeight="1">
      <c r="B36" s="506"/>
      <c r="C36" s="505"/>
      <c r="D36" s="439"/>
      <c r="E36" s="442"/>
      <c r="F36" s="439"/>
      <c r="G36" s="433"/>
      <c r="H36" s="502"/>
      <c r="I36" s="433"/>
      <c r="J36" s="433"/>
      <c r="K36" s="502"/>
      <c r="L36" s="433"/>
      <c r="M36" s="444"/>
      <c r="N36" s="444"/>
      <c r="O36" s="444"/>
      <c r="P36" s="433"/>
      <c r="Q36" s="502"/>
      <c r="R36" s="433"/>
      <c r="S36" s="439"/>
      <c r="T36" s="442"/>
      <c r="U36" s="439"/>
      <c r="V36" s="432"/>
      <c r="W36" s="449" t="s">
        <v>596</v>
      </c>
      <c r="X36" s="501"/>
      <c r="Y36" s="500"/>
      <c r="Z36" s="408"/>
      <c r="AC36" s="407">
        <f>AC35*4/AF35</f>
        <v>0.14447187215798363</v>
      </c>
      <c r="AD36" s="407">
        <f>AD35*9/AF35</f>
        <v>0.26308951539560865</v>
      </c>
      <c r="AE36" s="407">
        <f>AE35*4/AF35</f>
        <v>0.59243861244640761</v>
      </c>
    </row>
    <row r="37" spans="2:32" s="25" customFormat="1" ht="27.95" customHeight="1">
      <c r="B37" s="499">
        <v>3</v>
      </c>
      <c r="C37" s="510"/>
      <c r="D37" s="519" t="str">
        <f>'3月菜單國華'!Q12</f>
        <v>招牌油飯</v>
      </c>
      <c r="E37" s="519" t="s">
        <v>595</v>
      </c>
      <c r="F37" s="519"/>
      <c r="G37" s="519" t="str">
        <f>'3月菜單國華'!Q13</f>
        <v xml:space="preserve">  香汁魚(海) </v>
      </c>
      <c r="H37" s="519" t="s">
        <v>594</v>
      </c>
      <c r="I37" s="519"/>
      <c r="J37" s="519" t="str">
        <f>'3月菜單國華'!Q14</f>
        <v xml:space="preserve"> 黃金脆薯(炸)</v>
      </c>
      <c r="K37" s="519" t="s">
        <v>535</v>
      </c>
      <c r="L37" s="519"/>
      <c r="M37" s="519" t="str">
        <f>'3月菜單國華'!Q15</f>
        <v>和風關東煮</v>
      </c>
      <c r="N37" s="519" t="s">
        <v>516</v>
      </c>
      <c r="O37" s="519"/>
      <c r="P37" s="519" t="str">
        <f>'3月菜單國華'!Q16</f>
        <v>深色蔬菜</v>
      </c>
      <c r="Q37" s="519" t="s">
        <v>517</v>
      </c>
      <c r="R37" s="519"/>
      <c r="S37" s="519" t="str">
        <f>'3月菜單國華'!Q17</f>
        <v>冬瓜龍骨湯</v>
      </c>
      <c r="T37" s="519" t="s">
        <v>516</v>
      </c>
      <c r="U37" s="519"/>
      <c r="V37" s="432"/>
      <c r="W37" s="609" t="s">
        <v>34</v>
      </c>
      <c r="X37" s="488" t="s">
        <v>515</v>
      </c>
      <c r="Y37" s="487">
        <v>5.2</v>
      </c>
      <c r="Z37" s="399"/>
      <c r="AA37" s="399"/>
      <c r="AB37" s="400"/>
      <c r="AC37" s="399" t="s">
        <v>514</v>
      </c>
      <c r="AD37" s="399" t="s">
        <v>513</v>
      </c>
      <c r="AE37" s="399" t="s">
        <v>512</v>
      </c>
      <c r="AF37" s="399" t="s">
        <v>511</v>
      </c>
    </row>
    <row r="38" spans="2:32" ht="27.95" customHeight="1">
      <c r="B38" s="473" t="s">
        <v>152</v>
      </c>
      <c r="C38" s="510"/>
      <c r="D38" s="466" t="s">
        <v>593</v>
      </c>
      <c r="E38" s="468"/>
      <c r="F38" s="466">
        <v>90</v>
      </c>
      <c r="G38" s="439" t="s">
        <v>592</v>
      </c>
      <c r="H38" s="439" t="s">
        <v>591</v>
      </c>
      <c r="I38" s="439">
        <v>45</v>
      </c>
      <c r="J38" s="439" t="s">
        <v>590</v>
      </c>
      <c r="K38" s="439"/>
      <c r="L38" s="439">
        <v>40</v>
      </c>
      <c r="M38" s="439" t="s">
        <v>543</v>
      </c>
      <c r="N38" s="466"/>
      <c r="O38" s="439">
        <v>40</v>
      </c>
      <c r="P38" s="439" t="s">
        <v>350</v>
      </c>
      <c r="Q38" s="439"/>
      <c r="R38" s="439">
        <v>100</v>
      </c>
      <c r="S38" s="466" t="s">
        <v>565</v>
      </c>
      <c r="T38" s="466"/>
      <c r="U38" s="468">
        <v>35</v>
      </c>
      <c r="V38" s="432"/>
      <c r="W38" s="600" t="s">
        <v>504</v>
      </c>
      <c r="X38" s="483" t="s">
        <v>503</v>
      </c>
      <c r="Y38" s="429">
        <v>2</v>
      </c>
      <c r="Z38" s="408"/>
      <c r="AA38" s="482" t="s">
        <v>502</v>
      </c>
      <c r="AB38" s="400">
        <v>6</v>
      </c>
      <c r="AC38" s="400">
        <f>AB38*2</f>
        <v>12</v>
      </c>
      <c r="AD38" s="400"/>
      <c r="AE38" s="400">
        <f>AB38*15</f>
        <v>90</v>
      </c>
      <c r="AF38" s="400">
        <f>AC38*4+AE38*4</f>
        <v>408</v>
      </c>
    </row>
    <row r="39" spans="2:32" ht="27.95" customHeight="1">
      <c r="B39" s="608">
        <v>12</v>
      </c>
      <c r="C39" s="510"/>
      <c r="D39" s="466" t="s">
        <v>589</v>
      </c>
      <c r="E39" s="468"/>
      <c r="F39" s="468">
        <v>5</v>
      </c>
      <c r="G39" s="607"/>
      <c r="H39" s="606"/>
      <c r="I39" s="439"/>
      <c r="J39" s="439"/>
      <c r="K39" s="466"/>
      <c r="L39" s="439"/>
      <c r="M39" s="439" t="s">
        <v>588</v>
      </c>
      <c r="N39" s="439"/>
      <c r="O39" s="439">
        <v>15</v>
      </c>
      <c r="P39" s="605"/>
      <c r="Q39" s="437"/>
      <c r="R39" s="440"/>
      <c r="S39" s="465" t="s">
        <v>587</v>
      </c>
      <c r="T39" s="466"/>
      <c r="U39" s="468">
        <v>2</v>
      </c>
      <c r="V39" s="432"/>
      <c r="W39" s="598" t="s">
        <v>33</v>
      </c>
      <c r="X39" s="462" t="s">
        <v>497</v>
      </c>
      <c r="Y39" s="429">
        <v>1.9</v>
      </c>
      <c r="Z39" s="399"/>
      <c r="AA39" s="476" t="s">
        <v>496</v>
      </c>
      <c r="AB39" s="400">
        <v>2.2999999999999998</v>
      </c>
      <c r="AC39" s="475">
        <f>AB39*7</f>
        <v>16.099999999999998</v>
      </c>
      <c r="AD39" s="400">
        <f>AB39*5</f>
        <v>11.5</v>
      </c>
      <c r="AE39" s="400" t="s">
        <v>487</v>
      </c>
      <c r="AF39" s="474">
        <f>AC39*4+AD39*9</f>
        <v>167.89999999999998</v>
      </c>
    </row>
    <row r="40" spans="2:32" ht="27.95" customHeight="1">
      <c r="B40" s="473" t="s">
        <v>159</v>
      </c>
      <c r="C40" s="510"/>
      <c r="D40" s="466" t="s">
        <v>550</v>
      </c>
      <c r="E40" s="464"/>
      <c r="F40" s="468">
        <v>15</v>
      </c>
      <c r="G40" s="466"/>
      <c r="H40" s="466"/>
      <c r="I40" s="466"/>
      <c r="J40" s="439"/>
      <c r="K40" s="439"/>
      <c r="L40" s="439"/>
      <c r="M40" s="439" t="s">
        <v>586</v>
      </c>
      <c r="N40" s="507"/>
      <c r="O40" s="439">
        <v>8</v>
      </c>
      <c r="P40" s="439"/>
      <c r="Q40" s="466"/>
      <c r="R40" s="439"/>
      <c r="S40" s="444"/>
      <c r="T40" s="439"/>
      <c r="U40" s="444"/>
      <c r="V40" s="432"/>
      <c r="W40" s="600" t="s">
        <v>585</v>
      </c>
      <c r="X40" s="462" t="s">
        <v>493</v>
      </c>
      <c r="Y40" s="429">
        <v>2.7</v>
      </c>
      <c r="Z40" s="408"/>
      <c r="AA40" s="399" t="s">
        <v>492</v>
      </c>
      <c r="AB40" s="400">
        <v>1.6</v>
      </c>
      <c r="AC40" s="400">
        <f>AB40*1</f>
        <v>1.6</v>
      </c>
      <c r="AD40" s="400" t="s">
        <v>487</v>
      </c>
      <c r="AE40" s="400">
        <f>AB40*5</f>
        <v>8</v>
      </c>
      <c r="AF40" s="400">
        <f>AC40*4+AE40*4</f>
        <v>38.4</v>
      </c>
    </row>
    <row r="41" spans="2:32" ht="27.95" customHeight="1">
      <c r="B41" s="461" t="s">
        <v>491</v>
      </c>
      <c r="C41" s="510"/>
      <c r="D41" s="537" t="s">
        <v>584</v>
      </c>
      <c r="E41" s="604"/>
      <c r="F41" s="455">
        <v>7</v>
      </c>
      <c r="G41" s="466"/>
      <c r="H41" s="466"/>
      <c r="I41" s="466"/>
      <c r="J41" s="439"/>
      <c r="K41" s="507"/>
      <c r="L41" s="439"/>
      <c r="M41" s="438" t="s">
        <v>486</v>
      </c>
      <c r="N41" s="601"/>
      <c r="O41" s="439">
        <v>5</v>
      </c>
      <c r="P41" s="439"/>
      <c r="Q41" s="439"/>
      <c r="R41" s="439"/>
      <c r="S41" s="444"/>
      <c r="T41" s="439"/>
      <c r="U41" s="444"/>
      <c r="V41" s="432"/>
      <c r="W41" s="598" t="s">
        <v>35</v>
      </c>
      <c r="X41" s="462" t="s">
        <v>489</v>
      </c>
      <c r="Y41" s="429">
        <f>AB42</f>
        <v>0</v>
      </c>
      <c r="Z41" s="399"/>
      <c r="AA41" s="399" t="s">
        <v>488</v>
      </c>
      <c r="AB41" s="400">
        <v>2.5</v>
      </c>
      <c r="AC41" s="400"/>
      <c r="AD41" s="400">
        <f>AB41*5</f>
        <v>12.5</v>
      </c>
      <c r="AE41" s="400" t="s">
        <v>487</v>
      </c>
      <c r="AF41" s="400">
        <f>AD41*9</f>
        <v>112.5</v>
      </c>
    </row>
    <row r="42" spans="2:32" ht="27.95" customHeight="1">
      <c r="B42" s="461"/>
      <c r="C42" s="510"/>
      <c r="D42" s="603"/>
      <c r="E42" s="602"/>
      <c r="F42" s="465"/>
      <c r="G42" s="439"/>
      <c r="H42" s="442"/>
      <c r="I42" s="439"/>
      <c r="J42" s="438"/>
      <c r="K42" s="601"/>
      <c r="L42" s="439"/>
      <c r="M42" s="439" t="s">
        <v>583</v>
      </c>
      <c r="N42" s="439"/>
      <c r="O42" s="439">
        <v>5</v>
      </c>
      <c r="P42" s="439"/>
      <c r="Q42" s="439"/>
      <c r="R42" s="439"/>
      <c r="S42" s="439"/>
      <c r="T42" s="439"/>
      <c r="U42" s="439"/>
      <c r="V42" s="432"/>
      <c r="W42" s="600" t="s">
        <v>582</v>
      </c>
      <c r="X42" s="448" t="s">
        <v>484</v>
      </c>
      <c r="Y42" s="429">
        <v>0</v>
      </c>
      <c r="Z42" s="408"/>
      <c r="AA42" s="399" t="s">
        <v>483</v>
      </c>
      <c r="AE42" s="399">
        <f>AB42*15</f>
        <v>0</v>
      </c>
    </row>
    <row r="43" spans="2:32" ht="27.95" customHeight="1">
      <c r="B43" s="599" t="s">
        <v>482</v>
      </c>
      <c r="C43" s="509"/>
      <c r="D43" s="439"/>
      <c r="E43" s="439"/>
      <c r="F43" s="439"/>
      <c r="G43" s="433"/>
      <c r="H43" s="502"/>
      <c r="I43" s="433"/>
      <c r="J43" s="439"/>
      <c r="K43" s="439"/>
      <c r="L43" s="439"/>
      <c r="M43" s="455" t="s">
        <v>550</v>
      </c>
      <c r="N43" s="455"/>
      <c r="O43" s="455">
        <v>5</v>
      </c>
      <c r="P43" s="439"/>
      <c r="Q43" s="507"/>
      <c r="R43" s="439"/>
      <c r="S43" s="466"/>
      <c r="T43" s="466"/>
      <c r="U43" s="466"/>
      <c r="V43" s="432"/>
      <c r="W43" s="598" t="s">
        <v>169</v>
      </c>
      <c r="X43" s="430"/>
      <c r="Y43" s="429"/>
      <c r="Z43" s="399"/>
      <c r="AC43" s="399">
        <f>SUM(AC38:AC42)</f>
        <v>29.7</v>
      </c>
      <c r="AD43" s="399">
        <f>SUM(AD38:AD42)</f>
        <v>24</v>
      </c>
      <c r="AE43" s="399">
        <f>SUM(AE38:AE42)</f>
        <v>98</v>
      </c>
      <c r="AF43" s="399">
        <f>AC43*4+AD43*9+AE43*4</f>
        <v>726.8</v>
      </c>
    </row>
    <row r="44" spans="2:32" ht="27.95" customHeight="1">
      <c r="B44" s="597"/>
      <c r="C44" s="596"/>
      <c r="D44" s="414"/>
      <c r="E44" s="414"/>
      <c r="F44" s="413"/>
      <c r="G44" s="413"/>
      <c r="H44" s="414"/>
      <c r="I44" s="413"/>
      <c r="J44" s="528"/>
      <c r="K44" s="593"/>
      <c r="L44" s="528"/>
      <c r="M44" s="594"/>
      <c r="N44" s="595"/>
      <c r="O44" s="594"/>
      <c r="P44" s="528"/>
      <c r="Q44" s="593"/>
      <c r="R44" s="528"/>
      <c r="S44" s="528"/>
      <c r="T44" s="593"/>
      <c r="U44" s="528"/>
      <c r="V44" s="412"/>
      <c r="W44" s="592" t="s">
        <v>581</v>
      </c>
      <c r="X44" s="410"/>
      <c r="Y44" s="409"/>
      <c r="Z44" s="408"/>
      <c r="AC44" s="407">
        <f>AC43*4/AF43</f>
        <v>0.16345624656026417</v>
      </c>
      <c r="AD44" s="407">
        <f>AD43*9/AF43</f>
        <v>0.29719317556411667</v>
      </c>
      <c r="AE44" s="407">
        <f>AE43*4/AF43</f>
        <v>0.53935057787561924</v>
      </c>
    </row>
    <row r="45" spans="2:32" ht="21.75" customHeight="1">
      <c r="C45" s="399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405"/>
    </row>
    <row r="46" spans="2:32" ht="30">
      <c r="B46" s="400"/>
      <c r="D46" s="590"/>
      <c r="E46" s="590"/>
      <c r="F46" s="589"/>
      <c r="G46" s="589"/>
      <c r="H46" s="587"/>
      <c r="I46" s="399"/>
      <c r="J46" s="588"/>
      <c r="K46" s="587"/>
      <c r="L46" s="399"/>
      <c r="N46" s="587"/>
      <c r="O46" s="399"/>
      <c r="Q46" s="587"/>
      <c r="R46" s="399"/>
      <c r="T46" s="587"/>
      <c r="U46" s="399"/>
      <c r="V46" s="404"/>
      <c r="Y46" s="586"/>
    </row>
  </sheetData>
  <mergeCells count="15">
    <mergeCell ref="C13:C18"/>
    <mergeCell ref="B17:B18"/>
    <mergeCell ref="B25:B26"/>
    <mergeCell ref="B33:B34"/>
    <mergeCell ref="C37:C42"/>
    <mergeCell ref="B41:B42"/>
    <mergeCell ref="V5:V44"/>
    <mergeCell ref="D46:G46"/>
    <mergeCell ref="C29:C34"/>
    <mergeCell ref="C21:C26"/>
    <mergeCell ref="B1:Y1"/>
    <mergeCell ref="B2:G2"/>
    <mergeCell ref="C5:C10"/>
    <mergeCell ref="B9:B10"/>
    <mergeCell ref="J45:Y45"/>
  </mergeCells>
  <phoneticPr fontId="3" type="noConversion"/>
  <pageMargins left="0.39370078740157483" right="0.15748031496062992" top="0.19685039370078741" bottom="0.15748031496062992" header="0.51181102362204722" footer="0.23622047244094488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view="pageBreakPreview" topLeftCell="A4" zoomScale="50" zoomScaleNormal="60" zoomScaleSheetLayoutView="50" workbookViewId="0">
      <selection activeCell="P55" sqref="P55"/>
    </sheetView>
  </sheetViews>
  <sheetFormatPr defaultRowHeight="20.25"/>
  <cols>
    <col min="1" max="1" width="1.875" style="640" customWidth="1"/>
    <col min="2" max="2" width="4.875" style="646" customWidth="1"/>
    <col min="3" max="3" width="0" style="640" hidden="1" customWidth="1"/>
    <col min="4" max="4" width="28.625" style="640" customWidth="1"/>
    <col min="5" max="5" width="5.625" style="645" customWidth="1"/>
    <col min="6" max="6" width="9.625" style="640" customWidth="1"/>
    <col min="7" max="7" width="28.625" style="640" customWidth="1"/>
    <col min="8" max="8" width="5.625" style="645" customWidth="1"/>
    <col min="9" max="9" width="9.625" style="640" customWidth="1"/>
    <col min="10" max="10" width="28.625" style="640" customWidth="1"/>
    <col min="11" max="11" width="5.625" style="645" customWidth="1"/>
    <col min="12" max="12" width="9.625" style="640" customWidth="1"/>
    <col min="13" max="13" width="28.625" style="640" customWidth="1"/>
    <col min="14" max="14" width="5.625" style="645" customWidth="1"/>
    <col min="15" max="15" width="9.625" style="640" customWidth="1"/>
    <col min="16" max="16" width="28.625" style="640" customWidth="1"/>
    <col min="17" max="17" width="5.625" style="645" customWidth="1"/>
    <col min="18" max="18" width="9.625" style="640" customWidth="1"/>
    <col min="19" max="19" width="28.625" style="640" customWidth="1"/>
    <col min="20" max="20" width="5.625" style="645" customWidth="1"/>
    <col min="21" max="21" width="9.625" style="640" customWidth="1"/>
    <col min="22" max="22" width="12.125" style="401" customWidth="1"/>
    <col min="23" max="23" width="11.75" style="644" customWidth="1"/>
    <col min="24" max="24" width="11.25" style="263" customWidth="1"/>
    <col min="25" max="25" width="6.625" style="643" customWidth="1"/>
    <col min="26" max="26" width="6.625" style="640" customWidth="1"/>
    <col min="27" max="27" width="6" style="641" hidden="1" customWidth="1"/>
    <col min="28" max="28" width="5.5" style="642" hidden="1" customWidth="1"/>
    <col min="29" max="29" width="7.75" style="641" hidden="1" customWidth="1"/>
    <col min="30" max="30" width="8" style="641" hidden="1" customWidth="1"/>
    <col min="31" max="31" width="7.875" style="641" hidden="1" customWidth="1"/>
    <col min="32" max="32" width="7.5" style="641" hidden="1" customWidth="1"/>
    <col min="33" max="16384" width="9" style="640"/>
  </cols>
  <sheetData>
    <row r="1" spans="2:32" s="641" customFormat="1" ht="38.25">
      <c r="B1" s="585" t="s">
        <v>716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733"/>
      <c r="AB1" s="642"/>
    </row>
    <row r="2" spans="2:32" s="641" customFormat="1" ht="16.5" customHeight="1">
      <c r="B2" s="737"/>
      <c r="C2" s="736"/>
      <c r="D2" s="736"/>
      <c r="E2" s="736"/>
      <c r="F2" s="736"/>
      <c r="G2" s="736"/>
      <c r="H2" s="735"/>
      <c r="I2" s="733"/>
      <c r="J2" s="733"/>
      <c r="K2" s="735"/>
      <c r="L2" s="733"/>
      <c r="M2" s="733"/>
      <c r="N2" s="735"/>
      <c r="O2" s="733"/>
      <c r="P2" s="733"/>
      <c r="Q2" s="735"/>
      <c r="R2" s="733"/>
      <c r="S2" s="733"/>
      <c r="T2" s="735"/>
      <c r="U2" s="733"/>
      <c r="V2" s="581"/>
      <c r="W2" s="734"/>
      <c r="X2" s="580"/>
      <c r="Y2" s="734"/>
      <c r="Z2" s="733"/>
      <c r="AB2" s="642"/>
    </row>
    <row r="3" spans="2:32" s="641" customFormat="1" ht="31.5" customHeight="1">
      <c r="B3" s="577" t="s">
        <v>579</v>
      </c>
      <c r="C3" s="732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T3" s="731"/>
      <c r="U3" s="731"/>
      <c r="V3" s="574"/>
      <c r="W3" s="730"/>
      <c r="X3" s="572"/>
      <c r="Y3" s="729"/>
      <c r="Z3" s="654"/>
      <c r="AB3" s="642"/>
    </row>
    <row r="4" spans="2:32" s="720" customFormat="1" ht="43.5">
      <c r="B4" s="728" t="s">
        <v>135</v>
      </c>
      <c r="C4" s="727" t="s">
        <v>136</v>
      </c>
      <c r="D4" s="724" t="s">
        <v>137</v>
      </c>
      <c r="E4" s="566" t="s">
        <v>577</v>
      </c>
      <c r="F4" s="724"/>
      <c r="G4" s="724" t="s">
        <v>140</v>
      </c>
      <c r="H4" s="566" t="s">
        <v>577</v>
      </c>
      <c r="I4" s="724"/>
      <c r="J4" s="724" t="s">
        <v>141</v>
      </c>
      <c r="K4" s="566" t="s">
        <v>577</v>
      </c>
      <c r="L4" s="726"/>
      <c r="M4" s="724" t="s">
        <v>141</v>
      </c>
      <c r="N4" s="566" t="s">
        <v>577</v>
      </c>
      <c r="O4" s="724"/>
      <c r="P4" s="724" t="s">
        <v>141</v>
      </c>
      <c r="Q4" s="566" t="s">
        <v>577</v>
      </c>
      <c r="R4" s="724"/>
      <c r="S4" s="725" t="s">
        <v>142</v>
      </c>
      <c r="T4" s="566" t="s">
        <v>577</v>
      </c>
      <c r="U4" s="724"/>
      <c r="V4" s="564" t="s">
        <v>576</v>
      </c>
      <c r="W4" s="723" t="s">
        <v>143</v>
      </c>
      <c r="X4" s="563" t="s">
        <v>575</v>
      </c>
      <c r="Y4" s="722" t="s">
        <v>574</v>
      </c>
      <c r="Z4" s="721"/>
      <c r="AA4" s="675"/>
      <c r="AB4" s="642"/>
      <c r="AC4" s="641"/>
      <c r="AD4" s="641"/>
      <c r="AE4" s="641"/>
      <c r="AF4" s="641"/>
    </row>
    <row r="5" spans="2:32" s="676" customFormat="1" ht="65.099999999999994" customHeight="1">
      <c r="B5" s="684">
        <v>3</v>
      </c>
      <c r="C5" s="690"/>
      <c r="D5" s="612" t="str">
        <f>'3月菜單國華'!A21</f>
        <v xml:space="preserve">香Q米飯 </v>
      </c>
      <c r="E5" s="612" t="s">
        <v>518</v>
      </c>
      <c r="F5" s="559" t="s">
        <v>573</v>
      </c>
      <c r="G5" s="612" t="str">
        <f>'3月菜單國華'!A22</f>
        <v xml:space="preserve"> 芝麻燒肉</v>
      </c>
      <c r="H5" s="519" t="s">
        <v>516</v>
      </c>
      <c r="I5" s="559" t="s">
        <v>573</v>
      </c>
      <c r="J5" s="612" t="str">
        <f>'3月菜單國華'!A23</f>
        <v>蜜燒翅小腿</v>
      </c>
      <c r="K5" s="612" t="s">
        <v>519</v>
      </c>
      <c r="L5" s="559" t="s">
        <v>573</v>
      </c>
      <c r="M5" s="612" t="str">
        <f>'3月菜單國華'!A24</f>
        <v>鮮味白肉煲(豆)</v>
      </c>
      <c r="N5" s="612" t="s">
        <v>516</v>
      </c>
      <c r="O5" s="559" t="s">
        <v>573</v>
      </c>
      <c r="P5" s="612" t="str">
        <f>'3月菜單國華'!A25</f>
        <v xml:space="preserve"> 深色蔬菜</v>
      </c>
      <c r="Q5" s="612" t="s">
        <v>517</v>
      </c>
      <c r="R5" s="559" t="s">
        <v>573</v>
      </c>
      <c r="S5" s="612" t="str">
        <f>'3月菜單國華'!A26</f>
        <v xml:space="preserve"> 玉米濃湯(芡)  </v>
      </c>
      <c r="T5" s="612" t="s">
        <v>715</v>
      </c>
      <c r="U5" s="559" t="s">
        <v>573</v>
      </c>
      <c r="V5" s="558" t="s">
        <v>572</v>
      </c>
      <c r="W5" s="678" t="s">
        <v>34</v>
      </c>
      <c r="X5" s="517" t="s">
        <v>515</v>
      </c>
      <c r="Y5" s="677">
        <v>5.3</v>
      </c>
      <c r="Z5" s="641"/>
      <c r="AA5" s="641"/>
      <c r="AB5" s="642"/>
      <c r="AC5" s="641" t="s">
        <v>514</v>
      </c>
      <c r="AD5" s="641" t="s">
        <v>513</v>
      </c>
      <c r="AE5" s="641" t="s">
        <v>512</v>
      </c>
      <c r="AF5" s="641" t="s">
        <v>511</v>
      </c>
    </row>
    <row r="6" spans="2:32" ht="27.95" customHeight="1">
      <c r="B6" s="671" t="s">
        <v>152</v>
      </c>
      <c r="C6" s="690"/>
      <c r="D6" s="719" t="s">
        <v>534</v>
      </c>
      <c r="E6" s="719"/>
      <c r="F6" s="719">
        <v>100</v>
      </c>
      <c r="G6" s="439" t="s">
        <v>608</v>
      </c>
      <c r="H6" s="439"/>
      <c r="I6" s="439">
        <v>15</v>
      </c>
      <c r="J6" s="439" t="s">
        <v>714</v>
      </c>
      <c r="K6" s="439"/>
      <c r="L6" s="439">
        <v>40</v>
      </c>
      <c r="M6" s="439" t="s">
        <v>713</v>
      </c>
      <c r="N6" s="466"/>
      <c r="O6" s="439">
        <v>50</v>
      </c>
      <c r="P6" s="719" t="s">
        <v>350</v>
      </c>
      <c r="Q6" s="719"/>
      <c r="R6" s="719">
        <v>100</v>
      </c>
      <c r="S6" s="466" t="s">
        <v>527</v>
      </c>
      <c r="T6" s="466"/>
      <c r="U6" s="466">
        <v>25</v>
      </c>
      <c r="V6" s="432"/>
      <c r="W6" s="656" t="s">
        <v>712</v>
      </c>
      <c r="X6" s="483" t="s">
        <v>503</v>
      </c>
      <c r="Y6" s="666">
        <v>2.4</v>
      </c>
      <c r="Z6" s="654"/>
      <c r="AA6" s="675" t="s">
        <v>502</v>
      </c>
      <c r="AB6" s="642">
        <v>6</v>
      </c>
      <c r="AC6" s="642">
        <f>AB6*2</f>
        <v>12</v>
      </c>
      <c r="AD6" s="642"/>
      <c r="AE6" s="642">
        <f>AB6*15</f>
        <v>90</v>
      </c>
      <c r="AF6" s="642">
        <f>AC6*4+AE6*4</f>
        <v>408</v>
      </c>
    </row>
    <row r="7" spans="2:32" ht="27.95" customHeight="1">
      <c r="B7" s="671">
        <v>15</v>
      </c>
      <c r="C7" s="690"/>
      <c r="D7" s="466"/>
      <c r="E7" s="466"/>
      <c r="F7" s="466"/>
      <c r="G7" s="439" t="s">
        <v>711</v>
      </c>
      <c r="H7" s="439"/>
      <c r="I7" s="439">
        <v>50</v>
      </c>
      <c r="J7" s="439"/>
      <c r="K7" s="439"/>
      <c r="L7" s="439"/>
      <c r="M7" s="439" t="s">
        <v>544</v>
      </c>
      <c r="N7" s="466" t="s">
        <v>525</v>
      </c>
      <c r="O7" s="439">
        <v>20</v>
      </c>
      <c r="P7" s="466"/>
      <c r="Q7" s="466"/>
      <c r="R7" s="466"/>
      <c r="S7" s="466" t="s">
        <v>608</v>
      </c>
      <c r="T7" s="466"/>
      <c r="U7" s="466">
        <v>5</v>
      </c>
      <c r="V7" s="432"/>
      <c r="W7" s="667" t="s">
        <v>33</v>
      </c>
      <c r="X7" s="462" t="s">
        <v>497</v>
      </c>
      <c r="Y7" s="666">
        <v>1.9</v>
      </c>
      <c r="Z7" s="641"/>
      <c r="AA7" s="674" t="s">
        <v>496</v>
      </c>
      <c r="AB7" s="642">
        <v>2</v>
      </c>
      <c r="AC7" s="673">
        <f>AB7*7</f>
        <v>14</v>
      </c>
      <c r="AD7" s="642">
        <f>AB7*5</f>
        <v>10</v>
      </c>
      <c r="AE7" s="642" t="s">
        <v>487</v>
      </c>
      <c r="AF7" s="672">
        <f>AC7*4+AD7*9</f>
        <v>146</v>
      </c>
    </row>
    <row r="8" spans="2:32" ht="27.95" customHeight="1">
      <c r="B8" s="671" t="s">
        <v>159</v>
      </c>
      <c r="C8" s="690"/>
      <c r="D8" s="466"/>
      <c r="E8" s="466"/>
      <c r="F8" s="466"/>
      <c r="G8" s="455" t="s">
        <v>710</v>
      </c>
      <c r="H8" s="456"/>
      <c r="I8" s="439">
        <v>0.05</v>
      </c>
      <c r="J8" s="439"/>
      <c r="K8" s="442"/>
      <c r="L8" s="439"/>
      <c r="M8" s="439" t="s">
        <v>486</v>
      </c>
      <c r="N8" s="507"/>
      <c r="O8" s="439">
        <v>5</v>
      </c>
      <c r="P8" s="466"/>
      <c r="Q8" s="466"/>
      <c r="R8" s="466"/>
      <c r="S8" s="466" t="s">
        <v>524</v>
      </c>
      <c r="T8" s="466"/>
      <c r="U8" s="466">
        <v>8</v>
      </c>
      <c r="V8" s="432"/>
      <c r="W8" s="656" t="s">
        <v>585</v>
      </c>
      <c r="X8" s="462" t="s">
        <v>493</v>
      </c>
      <c r="Y8" s="666">
        <v>2.2999999999999998</v>
      </c>
      <c r="Z8" s="654"/>
      <c r="AA8" s="641" t="s">
        <v>492</v>
      </c>
      <c r="AB8" s="642">
        <v>1.5</v>
      </c>
      <c r="AC8" s="642">
        <f>AB8*1</f>
        <v>1.5</v>
      </c>
      <c r="AD8" s="642" t="s">
        <v>487</v>
      </c>
      <c r="AE8" s="642">
        <f>AB8*5</f>
        <v>7.5</v>
      </c>
      <c r="AF8" s="642">
        <f>AC8*4+AE8*4</f>
        <v>36</v>
      </c>
    </row>
    <row r="9" spans="2:32" ht="27.95" customHeight="1">
      <c r="B9" s="670" t="s">
        <v>571</v>
      </c>
      <c r="C9" s="690"/>
      <c r="D9" s="466"/>
      <c r="E9" s="466"/>
      <c r="F9" s="466"/>
      <c r="G9" s="466"/>
      <c r="H9" s="507"/>
      <c r="I9" s="466"/>
      <c r="J9" s="439"/>
      <c r="K9" s="442"/>
      <c r="L9" s="439"/>
      <c r="M9" s="455" t="s">
        <v>550</v>
      </c>
      <c r="N9" s="456"/>
      <c r="O9" s="455">
        <v>5</v>
      </c>
      <c r="P9" s="439"/>
      <c r="Q9" s="439"/>
      <c r="R9" s="439"/>
      <c r="S9" s="466" t="s">
        <v>486</v>
      </c>
      <c r="T9" s="466"/>
      <c r="U9" s="466">
        <v>2</v>
      </c>
      <c r="V9" s="432"/>
      <c r="W9" s="667" t="s">
        <v>35</v>
      </c>
      <c r="X9" s="462" t="s">
        <v>489</v>
      </c>
      <c r="Y9" s="666">
        <v>0</v>
      </c>
      <c r="Z9" s="641"/>
      <c r="AA9" s="641" t="s">
        <v>488</v>
      </c>
      <c r="AB9" s="642">
        <v>2.5</v>
      </c>
      <c r="AC9" s="642"/>
      <c r="AD9" s="642">
        <f>AB9*5</f>
        <v>12.5</v>
      </c>
      <c r="AE9" s="642" t="s">
        <v>487</v>
      </c>
      <c r="AF9" s="642">
        <f>AD9*9</f>
        <v>112.5</v>
      </c>
    </row>
    <row r="10" spans="2:32" ht="27.95" customHeight="1">
      <c r="B10" s="670"/>
      <c r="C10" s="690"/>
      <c r="D10" s="610"/>
      <c r="E10" s="610"/>
      <c r="F10" s="718"/>
      <c r="G10" s="439"/>
      <c r="H10" s="439"/>
      <c r="I10" s="439"/>
      <c r="J10" s="468"/>
      <c r="K10" s="464"/>
      <c r="L10" s="468"/>
      <c r="M10" s="537" t="s">
        <v>709</v>
      </c>
      <c r="N10" s="604"/>
      <c r="O10" s="537">
        <v>2</v>
      </c>
      <c r="P10" s="439"/>
      <c r="Q10" s="439"/>
      <c r="R10" s="439"/>
      <c r="S10" s="610"/>
      <c r="T10" s="433"/>
      <c r="U10" s="468"/>
      <c r="V10" s="432"/>
      <c r="W10" s="656" t="s">
        <v>708</v>
      </c>
      <c r="X10" s="448" t="s">
        <v>484</v>
      </c>
      <c r="Y10" s="708">
        <v>0</v>
      </c>
      <c r="Z10" s="654"/>
      <c r="AA10" s="641" t="s">
        <v>483</v>
      </c>
      <c r="AE10" s="641">
        <f>AB10*15</f>
        <v>0</v>
      </c>
    </row>
    <row r="11" spans="2:32" ht="27.95" customHeight="1">
      <c r="B11" s="447" t="s">
        <v>482</v>
      </c>
      <c r="C11" s="687"/>
      <c r="D11" s="610"/>
      <c r="E11" s="464"/>
      <c r="F11" s="610"/>
      <c r="G11" s="455"/>
      <c r="H11" s="456"/>
      <c r="I11" s="444"/>
      <c r="J11" s="468"/>
      <c r="K11" s="464"/>
      <c r="L11" s="468"/>
      <c r="M11" s="466"/>
      <c r="N11" s="507"/>
      <c r="O11" s="466"/>
      <c r="P11" s="439"/>
      <c r="Q11" s="439"/>
      <c r="R11" s="439"/>
      <c r="S11" s="468"/>
      <c r="T11" s="464"/>
      <c r="U11" s="468"/>
      <c r="V11" s="432"/>
      <c r="W11" s="667" t="s">
        <v>169</v>
      </c>
      <c r="X11" s="430"/>
      <c r="Y11" s="666"/>
      <c r="Z11" s="641"/>
      <c r="AC11" s="641">
        <f>SUM(AC6:AC10)</f>
        <v>27.5</v>
      </c>
      <c r="AD11" s="641">
        <f>SUM(AD6:AD10)</f>
        <v>22.5</v>
      </c>
      <c r="AE11" s="641">
        <f>SUM(AE6:AE10)</f>
        <v>97.5</v>
      </c>
      <c r="AF11" s="641">
        <f>AC11*4+AD11*9+AE11*4</f>
        <v>702.5</v>
      </c>
    </row>
    <row r="12" spans="2:32" ht="27.95" customHeight="1">
      <c r="B12" s="686"/>
      <c r="C12" s="685"/>
      <c r="D12" s="464"/>
      <c r="E12" s="464"/>
      <c r="F12" s="468"/>
      <c r="G12" s="466"/>
      <c r="H12" s="507"/>
      <c r="I12" s="466"/>
      <c r="J12" s="468"/>
      <c r="K12" s="464"/>
      <c r="L12" s="468"/>
      <c r="M12" s="433"/>
      <c r="N12" s="464"/>
      <c r="O12" s="433"/>
      <c r="P12" s="717"/>
      <c r="Q12" s="717"/>
      <c r="R12" s="717"/>
      <c r="S12" s="468"/>
      <c r="T12" s="464"/>
      <c r="U12" s="468"/>
      <c r="V12" s="432"/>
      <c r="W12" s="656" t="s">
        <v>707</v>
      </c>
      <c r="X12" s="550"/>
      <c r="Y12" s="708"/>
      <c r="Z12" s="654"/>
      <c r="AC12" s="653">
        <f>AC11*4/AF11</f>
        <v>0.15658362989323843</v>
      </c>
      <c r="AD12" s="653">
        <f>AD11*9/AF11</f>
        <v>0.28825622775800713</v>
      </c>
      <c r="AE12" s="653">
        <f>AE11*4/AF11</f>
        <v>0.55516014234875444</v>
      </c>
    </row>
    <row r="13" spans="2:32" s="676" customFormat="1" ht="27.95" customHeight="1">
      <c r="B13" s="684">
        <v>3</v>
      </c>
      <c r="C13" s="690"/>
      <c r="D13" s="612" t="str">
        <f>'3月菜單國華'!E21</f>
        <v>燕麥糙米飯</v>
      </c>
      <c r="E13" s="612" t="s">
        <v>518</v>
      </c>
      <c r="F13" s="692"/>
      <c r="G13" s="716" t="str">
        <f>'3月菜單國華'!E22</f>
        <v xml:space="preserve">   卡啦雞翅(炸加)</v>
      </c>
      <c r="H13" s="715" t="s">
        <v>535</v>
      </c>
      <c r="I13" s="680"/>
      <c r="J13" s="612" t="str">
        <f>'3月菜單國華'!E23</f>
        <v>鴿蛋絞肉+金元寶(冷)</v>
      </c>
      <c r="K13" s="612" t="s">
        <v>516</v>
      </c>
      <c r="L13" s="612"/>
      <c r="M13" s="612" t="str">
        <f>'3月菜單國華'!E24</f>
        <v xml:space="preserve">  什味蔬滑肉  </v>
      </c>
      <c r="N13" s="612" t="s">
        <v>516</v>
      </c>
      <c r="O13" s="612"/>
      <c r="P13" s="612" t="str">
        <f>'3月菜單國華'!E25</f>
        <v xml:space="preserve">有機淺色蔬菜 </v>
      </c>
      <c r="Q13" s="612" t="s">
        <v>517</v>
      </c>
      <c r="R13" s="612"/>
      <c r="S13" s="612" t="str">
        <f>'3月菜單國華'!E26</f>
        <v>三絲湯</v>
      </c>
      <c r="T13" s="612" t="s">
        <v>516</v>
      </c>
      <c r="U13" s="612"/>
      <c r="V13" s="432"/>
      <c r="W13" s="678" t="s">
        <v>34</v>
      </c>
      <c r="X13" s="517" t="s">
        <v>515</v>
      </c>
      <c r="Y13" s="677">
        <v>5.5</v>
      </c>
      <c r="Z13" s="641"/>
      <c r="AA13" s="641"/>
      <c r="AB13" s="642"/>
      <c r="AC13" s="641" t="s">
        <v>514</v>
      </c>
      <c r="AD13" s="641" t="s">
        <v>513</v>
      </c>
      <c r="AE13" s="641" t="s">
        <v>512</v>
      </c>
      <c r="AF13" s="641" t="s">
        <v>511</v>
      </c>
    </row>
    <row r="14" spans="2:32" ht="27.95" customHeight="1">
      <c r="B14" s="671" t="s">
        <v>152</v>
      </c>
      <c r="C14" s="690"/>
      <c r="D14" s="466" t="s">
        <v>534</v>
      </c>
      <c r="E14" s="466"/>
      <c r="F14" s="714">
        <v>66</v>
      </c>
      <c r="G14" s="439" t="s">
        <v>706</v>
      </c>
      <c r="H14" s="439" t="s">
        <v>499</v>
      </c>
      <c r="I14" s="439">
        <v>60</v>
      </c>
      <c r="J14" s="438" t="s">
        <v>501</v>
      </c>
      <c r="K14" s="437"/>
      <c r="L14" s="440">
        <v>40</v>
      </c>
      <c r="M14" s="439" t="s">
        <v>567</v>
      </c>
      <c r="N14" s="439"/>
      <c r="O14" s="439">
        <v>50</v>
      </c>
      <c r="P14" s="466" t="s">
        <v>705</v>
      </c>
      <c r="Q14" s="466"/>
      <c r="R14" s="466">
        <v>80</v>
      </c>
      <c r="S14" s="439" t="s">
        <v>505</v>
      </c>
      <c r="T14" s="439"/>
      <c r="U14" s="439">
        <v>30</v>
      </c>
      <c r="V14" s="432"/>
      <c r="W14" s="656" t="s">
        <v>564</v>
      </c>
      <c r="X14" s="483" t="s">
        <v>503</v>
      </c>
      <c r="Y14" s="666">
        <v>2.9</v>
      </c>
      <c r="Z14" s="654"/>
      <c r="AA14" s="675" t="s">
        <v>502</v>
      </c>
      <c r="AB14" s="642">
        <v>6</v>
      </c>
      <c r="AC14" s="642">
        <f>AB14*2</f>
        <v>12</v>
      </c>
      <c r="AD14" s="642"/>
      <c r="AE14" s="642">
        <f>AB14*15</f>
        <v>90</v>
      </c>
      <c r="AF14" s="642">
        <f>AC14*4+AE14*4</f>
        <v>408</v>
      </c>
    </row>
    <row r="15" spans="2:32" ht="27.95" customHeight="1">
      <c r="B15" s="671">
        <v>16</v>
      </c>
      <c r="C15" s="690"/>
      <c r="D15" s="466" t="s">
        <v>528</v>
      </c>
      <c r="E15" s="466"/>
      <c r="F15" s="466">
        <v>17</v>
      </c>
      <c r="G15" s="712"/>
      <c r="H15" s="713"/>
      <c r="I15" s="712"/>
      <c r="J15" s="438" t="s">
        <v>588</v>
      </c>
      <c r="K15" s="437"/>
      <c r="L15" s="440">
        <v>10</v>
      </c>
      <c r="M15" s="455" t="s">
        <v>486</v>
      </c>
      <c r="N15" s="455"/>
      <c r="O15" s="455">
        <v>5</v>
      </c>
      <c r="P15" s="466"/>
      <c r="Q15" s="466"/>
      <c r="R15" s="466"/>
      <c r="S15" s="466" t="s">
        <v>498</v>
      </c>
      <c r="T15" s="507"/>
      <c r="U15" s="714">
        <v>2</v>
      </c>
      <c r="V15" s="432"/>
      <c r="W15" s="667" t="s">
        <v>33</v>
      </c>
      <c r="X15" s="462" t="s">
        <v>497</v>
      </c>
      <c r="Y15" s="666">
        <v>1.8</v>
      </c>
      <c r="Z15" s="641"/>
      <c r="AA15" s="674" t="s">
        <v>496</v>
      </c>
      <c r="AB15" s="642">
        <v>2.2000000000000002</v>
      </c>
      <c r="AC15" s="673">
        <f>AB15*7</f>
        <v>15.400000000000002</v>
      </c>
      <c r="AD15" s="642">
        <f>AB15*5</f>
        <v>11</v>
      </c>
      <c r="AE15" s="642" t="s">
        <v>487</v>
      </c>
      <c r="AF15" s="672">
        <f>AC15*4+AD15*9</f>
        <v>160.60000000000002</v>
      </c>
    </row>
    <row r="16" spans="2:32" ht="27.95" customHeight="1">
      <c r="B16" s="671" t="s">
        <v>159</v>
      </c>
      <c r="C16" s="690"/>
      <c r="D16" s="466" t="s">
        <v>704</v>
      </c>
      <c r="E16" s="507"/>
      <c r="F16" s="466">
        <v>17</v>
      </c>
      <c r="G16" s="712"/>
      <c r="H16" s="713"/>
      <c r="I16" s="712"/>
      <c r="J16" s="539" t="s">
        <v>608</v>
      </c>
      <c r="K16" s="439"/>
      <c r="L16" s="465">
        <v>10</v>
      </c>
      <c r="M16" s="455" t="s">
        <v>522</v>
      </c>
      <c r="N16" s="455"/>
      <c r="O16" s="455">
        <v>3</v>
      </c>
      <c r="P16" s="466"/>
      <c r="Q16" s="466"/>
      <c r="R16" s="466"/>
      <c r="S16" s="433" t="s">
        <v>680</v>
      </c>
      <c r="T16" s="433"/>
      <c r="U16" s="433">
        <v>5</v>
      </c>
      <c r="V16" s="432"/>
      <c r="W16" s="656" t="s">
        <v>703</v>
      </c>
      <c r="X16" s="462" t="s">
        <v>493</v>
      </c>
      <c r="Y16" s="666">
        <v>2.5</v>
      </c>
      <c r="Z16" s="654"/>
      <c r="AA16" s="641" t="s">
        <v>492</v>
      </c>
      <c r="AB16" s="642">
        <v>1.6</v>
      </c>
      <c r="AC16" s="642">
        <f>AB16*1</f>
        <v>1.6</v>
      </c>
      <c r="AD16" s="642" t="s">
        <v>487</v>
      </c>
      <c r="AE16" s="642">
        <f>AB16*5</f>
        <v>8</v>
      </c>
      <c r="AF16" s="642">
        <f>AC16*4+AE16*4</f>
        <v>38.4</v>
      </c>
    </row>
    <row r="17" spans="2:32" ht="27.95" customHeight="1">
      <c r="B17" s="670" t="s">
        <v>557</v>
      </c>
      <c r="C17" s="690"/>
      <c r="D17" s="507"/>
      <c r="E17" s="507"/>
      <c r="F17" s="466"/>
      <c r="G17" s="712"/>
      <c r="H17" s="713"/>
      <c r="I17" s="712"/>
      <c r="J17" s="557"/>
      <c r="K17" s="557"/>
      <c r="L17" s="557"/>
      <c r="M17" s="455" t="s">
        <v>550</v>
      </c>
      <c r="N17" s="455"/>
      <c r="O17" s="455">
        <v>5</v>
      </c>
      <c r="P17" s="466"/>
      <c r="Q17" s="466"/>
      <c r="R17" s="466"/>
      <c r="S17" s="444"/>
      <c r="T17" s="466"/>
      <c r="U17" s="466"/>
      <c r="V17" s="432"/>
      <c r="W17" s="667" t="s">
        <v>35</v>
      </c>
      <c r="X17" s="462" t="s">
        <v>489</v>
      </c>
      <c r="Y17" s="666">
        <v>0</v>
      </c>
      <c r="Z17" s="641"/>
      <c r="AA17" s="641" t="s">
        <v>488</v>
      </c>
      <c r="AB17" s="642">
        <v>2.5</v>
      </c>
      <c r="AC17" s="642"/>
      <c r="AD17" s="642">
        <f>AB17*5</f>
        <v>12.5</v>
      </c>
      <c r="AE17" s="642" t="s">
        <v>487</v>
      </c>
      <c r="AF17" s="642">
        <f>AD17*9</f>
        <v>112.5</v>
      </c>
    </row>
    <row r="18" spans="2:32" ht="27.95" customHeight="1">
      <c r="B18" s="670"/>
      <c r="C18" s="690"/>
      <c r="D18" s="464"/>
      <c r="E18" s="464"/>
      <c r="F18" s="468"/>
      <c r="G18" s="711"/>
      <c r="H18" s="602"/>
      <c r="I18" s="469"/>
      <c r="J18" s="468"/>
      <c r="K18" s="464"/>
      <c r="L18" s="468"/>
      <c r="M18" s="455"/>
      <c r="N18" s="455"/>
      <c r="O18" s="455"/>
      <c r="P18" s="444"/>
      <c r="Q18" s="444"/>
      <c r="R18" s="444"/>
      <c r="S18" s="709"/>
      <c r="T18" s="710"/>
      <c r="U18" s="709"/>
      <c r="V18" s="432"/>
      <c r="W18" s="656" t="s">
        <v>702</v>
      </c>
      <c r="X18" s="448" t="s">
        <v>484</v>
      </c>
      <c r="Y18" s="708">
        <v>0</v>
      </c>
      <c r="Z18" s="654"/>
      <c r="AA18" s="641" t="s">
        <v>483</v>
      </c>
      <c r="AB18" s="642">
        <v>1</v>
      </c>
      <c r="AE18" s="641">
        <f>AB18*15</f>
        <v>15</v>
      </c>
    </row>
    <row r="19" spans="2:32" ht="27.95" customHeight="1">
      <c r="B19" s="447" t="s">
        <v>482</v>
      </c>
      <c r="C19" s="687"/>
      <c r="D19" s="464"/>
      <c r="E19" s="464"/>
      <c r="F19" s="468"/>
      <c r="G19" s="468"/>
      <c r="H19" s="464"/>
      <c r="I19" s="468"/>
      <c r="J19" s="438" t="s">
        <v>701</v>
      </c>
      <c r="K19" s="437" t="s">
        <v>506</v>
      </c>
      <c r="L19" s="435">
        <v>34</v>
      </c>
      <c r="M19" s="444"/>
      <c r="N19" s="533"/>
      <c r="O19" s="444"/>
      <c r="P19" s="444"/>
      <c r="Q19" s="442"/>
      <c r="R19" s="439"/>
      <c r="S19" s="468"/>
      <c r="T19" s="468"/>
      <c r="U19" s="468"/>
      <c r="V19" s="432"/>
      <c r="W19" s="667" t="s">
        <v>169</v>
      </c>
      <c r="X19" s="430"/>
      <c r="Y19" s="666"/>
      <c r="Z19" s="641"/>
      <c r="AC19" s="641">
        <f>SUM(AC14:AC18)</f>
        <v>29.000000000000004</v>
      </c>
      <c r="AD19" s="641">
        <f>SUM(AD14:AD18)</f>
        <v>23.5</v>
      </c>
      <c r="AE19" s="641">
        <f>SUM(AE14:AE18)</f>
        <v>113</v>
      </c>
      <c r="AF19" s="641">
        <f>AC19*4+AD19*9+AE19*4</f>
        <v>779.5</v>
      </c>
    </row>
    <row r="20" spans="2:32" ht="27.95" customHeight="1">
      <c r="B20" s="686"/>
      <c r="C20" s="685"/>
      <c r="D20" s="464"/>
      <c r="E20" s="464"/>
      <c r="F20" s="468"/>
      <c r="G20" s="468"/>
      <c r="H20" s="464"/>
      <c r="I20" s="468"/>
      <c r="J20" s="468"/>
      <c r="K20" s="464"/>
      <c r="L20" s="468"/>
      <c r="M20" s="444"/>
      <c r="N20" s="533"/>
      <c r="O20" s="444"/>
      <c r="P20" s="444"/>
      <c r="Q20" s="507"/>
      <c r="R20" s="466"/>
      <c r="S20" s="610"/>
      <c r="T20" s="464"/>
      <c r="U20" s="468"/>
      <c r="V20" s="432"/>
      <c r="W20" s="656" t="s">
        <v>700</v>
      </c>
      <c r="X20" s="501"/>
      <c r="Y20" s="708"/>
      <c r="Z20" s="654"/>
      <c r="AC20" s="653">
        <f>AC19*4/AF19</f>
        <v>0.14881334188582426</v>
      </c>
      <c r="AD20" s="653">
        <f>AD19*9/AF19</f>
        <v>0.27132777421423987</v>
      </c>
      <c r="AE20" s="653">
        <f>AE19*4/AF19</f>
        <v>0.5798588838999359</v>
      </c>
    </row>
    <row r="21" spans="2:32" s="676" customFormat="1" ht="27.95" customHeight="1">
      <c r="B21" s="707">
        <v>3</v>
      </c>
      <c r="C21" s="690"/>
      <c r="D21" s="612" t="str">
        <f>'3月菜單國華'!I21</f>
        <v>香Q米飯</v>
      </c>
      <c r="E21" s="612" t="s">
        <v>518</v>
      </c>
      <c r="F21" s="612"/>
      <c r="G21" s="612" t="str">
        <f>'3月菜單國華'!I22</f>
        <v xml:space="preserve">   筍干燉肉(醃)  </v>
      </c>
      <c r="H21" s="519" t="s">
        <v>516</v>
      </c>
      <c r="I21" s="612"/>
      <c r="J21" s="612" t="str">
        <f>'3月菜單國華'!I23</f>
        <v xml:space="preserve">   干絲炒雙絲(豆) </v>
      </c>
      <c r="K21" s="612" t="s">
        <v>516</v>
      </c>
      <c r="L21" s="612"/>
      <c r="M21" s="612" t="str">
        <f>'3月菜單國華'!I24</f>
        <v xml:space="preserve">  醬偎蘿蔔糕(冷)</v>
      </c>
      <c r="N21" s="612" t="s">
        <v>601</v>
      </c>
      <c r="O21" s="612"/>
      <c r="P21" s="612" t="str">
        <f>'3月菜單國華'!I25</f>
        <v>深色蔬菜</v>
      </c>
      <c r="Q21" s="612" t="s">
        <v>517</v>
      </c>
      <c r="R21" s="612"/>
      <c r="S21" s="612" t="str">
        <f>'3月菜單國華'!I26</f>
        <v>結頭菜龍骨湯</v>
      </c>
      <c r="T21" s="612" t="s">
        <v>516</v>
      </c>
      <c r="U21" s="612"/>
      <c r="V21" s="432"/>
      <c r="W21" s="678" t="s">
        <v>34</v>
      </c>
      <c r="X21" s="517" t="s">
        <v>515</v>
      </c>
      <c r="Y21" s="706">
        <v>5.5</v>
      </c>
      <c r="Z21" s="641"/>
      <c r="AA21" s="641"/>
      <c r="AB21" s="642"/>
      <c r="AC21" s="641" t="s">
        <v>514</v>
      </c>
      <c r="AD21" s="641" t="s">
        <v>513</v>
      </c>
      <c r="AE21" s="641" t="s">
        <v>512</v>
      </c>
      <c r="AF21" s="641" t="s">
        <v>511</v>
      </c>
    </row>
    <row r="22" spans="2:32" s="693" customFormat="1" ht="27.75" customHeight="1">
      <c r="B22" s="704" t="s">
        <v>152</v>
      </c>
      <c r="C22" s="690"/>
      <c r="D22" s="466" t="s">
        <v>534</v>
      </c>
      <c r="E22" s="466"/>
      <c r="F22" s="439">
        <v>100</v>
      </c>
      <c r="G22" s="439" t="s">
        <v>562</v>
      </c>
      <c r="H22" s="439"/>
      <c r="I22" s="439">
        <v>55</v>
      </c>
      <c r="J22" s="439" t="s">
        <v>699</v>
      </c>
      <c r="K22" s="466" t="s">
        <v>525</v>
      </c>
      <c r="L22" s="439">
        <v>25</v>
      </c>
      <c r="M22" s="433" t="s">
        <v>698</v>
      </c>
      <c r="N22" s="434" t="s">
        <v>506</v>
      </c>
      <c r="O22" s="433">
        <v>50</v>
      </c>
      <c r="P22" s="466" t="s">
        <v>350</v>
      </c>
      <c r="Q22" s="466"/>
      <c r="R22" s="466">
        <v>100</v>
      </c>
      <c r="S22" s="705" t="s">
        <v>697</v>
      </c>
      <c r="T22" s="439"/>
      <c r="U22" s="439">
        <v>35</v>
      </c>
      <c r="V22" s="432"/>
      <c r="W22" s="656" t="s">
        <v>696</v>
      </c>
      <c r="X22" s="483" t="s">
        <v>503</v>
      </c>
      <c r="Y22" s="701">
        <v>2.2000000000000002</v>
      </c>
      <c r="Z22" s="696"/>
      <c r="AA22" s="675" t="s">
        <v>502</v>
      </c>
      <c r="AB22" s="642">
        <v>6</v>
      </c>
      <c r="AC22" s="642">
        <f>AB22*2</f>
        <v>12</v>
      </c>
      <c r="AD22" s="642"/>
      <c r="AE22" s="642">
        <f>AB22*15</f>
        <v>90</v>
      </c>
      <c r="AF22" s="642">
        <f>AC22*4+AE22*4</f>
        <v>408</v>
      </c>
    </row>
    <row r="23" spans="2:32" s="693" customFormat="1" ht="27.95" customHeight="1">
      <c r="B23" s="704">
        <v>17</v>
      </c>
      <c r="C23" s="690"/>
      <c r="D23" s="433"/>
      <c r="E23" s="433"/>
      <c r="F23" s="433"/>
      <c r="G23" s="439" t="s">
        <v>695</v>
      </c>
      <c r="H23" s="434" t="s">
        <v>545</v>
      </c>
      <c r="I23" s="439">
        <v>15</v>
      </c>
      <c r="J23" s="455" t="s">
        <v>694</v>
      </c>
      <c r="K23" s="455"/>
      <c r="L23" s="455">
        <v>20</v>
      </c>
      <c r="M23" s="433"/>
      <c r="N23" s="434"/>
      <c r="O23" s="433"/>
      <c r="P23" s="466"/>
      <c r="Q23" s="466"/>
      <c r="R23" s="466"/>
      <c r="S23" s="439" t="s">
        <v>587</v>
      </c>
      <c r="T23" s="439"/>
      <c r="U23" s="439">
        <v>2</v>
      </c>
      <c r="V23" s="432"/>
      <c r="W23" s="667" t="s">
        <v>33</v>
      </c>
      <c r="X23" s="462" t="s">
        <v>497</v>
      </c>
      <c r="Y23" s="701">
        <v>1.9</v>
      </c>
      <c r="Z23" s="694"/>
      <c r="AA23" s="674" t="s">
        <v>496</v>
      </c>
      <c r="AB23" s="642">
        <v>2</v>
      </c>
      <c r="AC23" s="673">
        <f>AB23*7</f>
        <v>14</v>
      </c>
      <c r="AD23" s="642">
        <f>AB23*5</f>
        <v>10</v>
      </c>
      <c r="AE23" s="642" t="s">
        <v>487</v>
      </c>
      <c r="AF23" s="672">
        <f>AC23*4+AD23*9</f>
        <v>146</v>
      </c>
    </row>
    <row r="24" spans="2:32" s="693" customFormat="1" ht="27.95" customHeight="1">
      <c r="B24" s="704" t="s">
        <v>159</v>
      </c>
      <c r="C24" s="690"/>
      <c r="D24" s="433"/>
      <c r="E24" s="502"/>
      <c r="F24" s="433"/>
      <c r="G24" s="466" t="s">
        <v>561</v>
      </c>
      <c r="H24" s="507"/>
      <c r="I24" s="466"/>
      <c r="J24" s="455" t="s">
        <v>486</v>
      </c>
      <c r="K24" s="604"/>
      <c r="L24" s="537">
        <v>10</v>
      </c>
      <c r="M24" s="466"/>
      <c r="N24" s="466"/>
      <c r="O24" s="466"/>
      <c r="P24" s="439"/>
      <c r="Q24" s="466"/>
      <c r="R24" s="439"/>
      <c r="S24" s="450"/>
      <c r="T24" s="534"/>
      <c r="U24" s="450"/>
      <c r="V24" s="432"/>
      <c r="W24" s="656" t="s">
        <v>585</v>
      </c>
      <c r="X24" s="462" t="s">
        <v>493</v>
      </c>
      <c r="Y24" s="701">
        <v>2.2999999999999998</v>
      </c>
      <c r="Z24" s="696"/>
      <c r="AA24" s="641" t="s">
        <v>492</v>
      </c>
      <c r="AB24" s="642">
        <v>1.5</v>
      </c>
      <c r="AC24" s="642">
        <f>AB24*1</f>
        <v>1.5</v>
      </c>
      <c r="AD24" s="642" t="s">
        <v>487</v>
      </c>
      <c r="AE24" s="642">
        <f>AB24*5</f>
        <v>7.5</v>
      </c>
      <c r="AF24" s="642">
        <f>AC24*4+AE24*4</f>
        <v>36</v>
      </c>
    </row>
    <row r="25" spans="2:32" s="693" customFormat="1" ht="27.95" customHeight="1">
      <c r="B25" s="703" t="s">
        <v>540</v>
      </c>
      <c r="C25" s="690"/>
      <c r="D25" s="433"/>
      <c r="E25" s="502"/>
      <c r="F25" s="433"/>
      <c r="G25" s="466"/>
      <c r="H25" s="507"/>
      <c r="I25" s="466"/>
      <c r="J25" s="455"/>
      <c r="K25" s="456"/>
      <c r="L25" s="455"/>
      <c r="M25" s="466"/>
      <c r="N25" s="466"/>
      <c r="O25" s="466"/>
      <c r="P25" s="455"/>
      <c r="Q25" s="455"/>
      <c r="R25" s="455"/>
      <c r="S25" s="439"/>
      <c r="T25" s="439"/>
      <c r="U25" s="439"/>
      <c r="V25" s="432"/>
      <c r="W25" s="667" t="s">
        <v>35</v>
      </c>
      <c r="X25" s="462" t="s">
        <v>489</v>
      </c>
      <c r="Y25" s="701">
        <f>AB26</f>
        <v>0</v>
      </c>
      <c r="Z25" s="694"/>
      <c r="AA25" s="641" t="s">
        <v>488</v>
      </c>
      <c r="AB25" s="642">
        <v>2.5</v>
      </c>
      <c r="AC25" s="642"/>
      <c r="AD25" s="642">
        <f>AB25*5</f>
        <v>12.5</v>
      </c>
      <c r="AE25" s="642" t="s">
        <v>487</v>
      </c>
      <c r="AF25" s="642">
        <f>AD25*9</f>
        <v>112.5</v>
      </c>
    </row>
    <row r="26" spans="2:32" s="693" customFormat="1" ht="27.95" customHeight="1">
      <c r="B26" s="703"/>
      <c r="C26" s="690"/>
      <c r="D26" s="433"/>
      <c r="E26" s="502"/>
      <c r="F26" s="433"/>
      <c r="G26" s="466"/>
      <c r="H26" s="507"/>
      <c r="I26" s="466"/>
      <c r="J26" s="455"/>
      <c r="K26" s="456"/>
      <c r="L26" s="455"/>
      <c r="M26" s="466"/>
      <c r="N26" s="466"/>
      <c r="O26" s="466"/>
      <c r="P26" s="439"/>
      <c r="Q26" s="507"/>
      <c r="R26" s="439"/>
      <c r="S26" s="466"/>
      <c r="T26" s="466"/>
      <c r="U26" s="466"/>
      <c r="V26" s="432"/>
      <c r="W26" s="656" t="s">
        <v>693</v>
      </c>
      <c r="X26" s="448" t="s">
        <v>484</v>
      </c>
      <c r="Y26" s="701">
        <v>0</v>
      </c>
      <c r="Z26" s="696"/>
      <c r="AA26" s="641" t="s">
        <v>483</v>
      </c>
      <c r="AB26" s="642"/>
      <c r="AC26" s="641"/>
      <c r="AD26" s="641"/>
      <c r="AE26" s="641">
        <f>AB26*15</f>
        <v>0</v>
      </c>
      <c r="AF26" s="641"/>
    </row>
    <row r="27" spans="2:32" s="693" customFormat="1" ht="27.95" customHeight="1">
      <c r="B27" s="447" t="s">
        <v>482</v>
      </c>
      <c r="C27" s="702"/>
      <c r="D27" s="617"/>
      <c r="E27" s="533"/>
      <c r="F27" s="443"/>
      <c r="G27" s="444"/>
      <c r="H27" s="533"/>
      <c r="I27" s="444"/>
      <c r="J27" s="455"/>
      <c r="K27" s="455"/>
      <c r="L27" s="455"/>
      <c r="M27" s="439"/>
      <c r="N27" s="439"/>
      <c r="O27" s="439"/>
      <c r="P27" s="455"/>
      <c r="Q27" s="456"/>
      <c r="R27" s="455"/>
      <c r="S27" s="433"/>
      <c r="T27" s="502"/>
      <c r="U27" s="433"/>
      <c r="V27" s="432"/>
      <c r="W27" s="667" t="s">
        <v>169</v>
      </c>
      <c r="X27" s="430"/>
      <c r="Y27" s="701"/>
      <c r="Z27" s="694"/>
      <c r="AA27" s="641"/>
      <c r="AB27" s="642"/>
      <c r="AC27" s="641">
        <f>SUM(AC22:AC26)</f>
        <v>27.5</v>
      </c>
      <c r="AD27" s="641">
        <f>SUM(AD22:AD26)</f>
        <v>22.5</v>
      </c>
      <c r="AE27" s="641">
        <f>SUM(AE22:AE26)</f>
        <v>97.5</v>
      </c>
      <c r="AF27" s="641">
        <f>AC27*4+AD27*9+AE27*4</f>
        <v>702.5</v>
      </c>
    </row>
    <row r="28" spans="2:32" s="693" customFormat="1" ht="27.95" customHeight="1" thickBot="1">
      <c r="B28" s="700"/>
      <c r="C28" s="699"/>
      <c r="D28" s="444"/>
      <c r="E28" s="442"/>
      <c r="F28" s="439"/>
      <c r="G28" s="444"/>
      <c r="H28" s="444"/>
      <c r="I28" s="444"/>
      <c r="J28" s="466"/>
      <c r="K28" s="507"/>
      <c r="L28" s="466"/>
      <c r="M28" s="444"/>
      <c r="N28" s="533"/>
      <c r="O28" s="444"/>
      <c r="P28" s="444"/>
      <c r="Q28" s="444"/>
      <c r="R28" s="444"/>
      <c r="S28" s="468"/>
      <c r="T28" s="464"/>
      <c r="U28" s="468"/>
      <c r="V28" s="432"/>
      <c r="W28" s="698" t="s">
        <v>692</v>
      </c>
      <c r="X28" s="525"/>
      <c r="Y28" s="697"/>
      <c r="Z28" s="696"/>
      <c r="AA28" s="694"/>
      <c r="AB28" s="695"/>
      <c r="AC28" s="653">
        <f>AC27*4/AF27</f>
        <v>0.15658362989323843</v>
      </c>
      <c r="AD28" s="653">
        <f>AD27*9/AF27</f>
        <v>0.28825622775800713</v>
      </c>
      <c r="AE28" s="653">
        <f>AE27*4/AF27</f>
        <v>0.55516014234875444</v>
      </c>
      <c r="AF28" s="694"/>
    </row>
    <row r="29" spans="2:32" s="676" customFormat="1" ht="27.95" customHeight="1">
      <c r="B29" s="684">
        <v>3</v>
      </c>
      <c r="C29" s="690"/>
      <c r="D29" s="612" t="str">
        <f>'3月菜單國華'!M21</f>
        <v>地瓜小米飯</v>
      </c>
      <c r="E29" s="612" t="s">
        <v>518</v>
      </c>
      <c r="F29" s="612"/>
      <c r="G29" s="612" t="str">
        <f>'3月菜單國華'!M22</f>
        <v xml:space="preserve"> 三杯雞</v>
      </c>
      <c r="H29" s="612" t="s">
        <v>516</v>
      </c>
      <c r="I29" s="692"/>
      <c r="J29" s="683" t="str">
        <f>'3月菜單國華'!M23</f>
        <v>黃金脆魚(炸海)</v>
      </c>
      <c r="K29" s="681" t="s">
        <v>535</v>
      </c>
      <c r="L29" s="680"/>
      <c r="M29" s="612" t="str">
        <f>'3月菜單國華'!M24</f>
        <v>金絲炒蛋</v>
      </c>
      <c r="N29" s="612" t="s">
        <v>516</v>
      </c>
      <c r="O29" s="612"/>
      <c r="P29" s="612" t="str">
        <f>'3月菜單國華'!M25</f>
        <v>淺色蔬菜</v>
      </c>
      <c r="Q29" s="612" t="s">
        <v>517</v>
      </c>
      <c r="R29" s="612"/>
      <c r="S29" s="612" t="str">
        <f>'3月菜單國華'!M26</f>
        <v xml:space="preserve">   味噌豆腐湯(豆)</v>
      </c>
      <c r="T29" s="612" t="s">
        <v>516</v>
      </c>
      <c r="U29" s="612"/>
      <c r="V29" s="432"/>
      <c r="W29" s="678" t="s">
        <v>34</v>
      </c>
      <c r="X29" s="517" t="s">
        <v>515</v>
      </c>
      <c r="Y29" s="677">
        <v>5</v>
      </c>
      <c r="Z29" s="641"/>
      <c r="AA29" s="641"/>
      <c r="AB29" s="642"/>
      <c r="AC29" s="641" t="s">
        <v>514</v>
      </c>
      <c r="AD29" s="641" t="s">
        <v>513</v>
      </c>
      <c r="AE29" s="641" t="s">
        <v>512</v>
      </c>
      <c r="AF29" s="641" t="s">
        <v>511</v>
      </c>
    </row>
    <row r="30" spans="2:32" ht="27.95" customHeight="1">
      <c r="B30" s="671" t="s">
        <v>152</v>
      </c>
      <c r="C30" s="690"/>
      <c r="D30" s="466" t="s">
        <v>534</v>
      </c>
      <c r="E30" s="466"/>
      <c r="F30" s="439">
        <v>70</v>
      </c>
      <c r="G30" s="466" t="s">
        <v>691</v>
      </c>
      <c r="H30" s="466"/>
      <c r="I30" s="539">
        <v>60</v>
      </c>
      <c r="J30" s="607" t="s">
        <v>690</v>
      </c>
      <c r="K30" s="606" t="s">
        <v>591</v>
      </c>
      <c r="L30" s="439">
        <v>35</v>
      </c>
      <c r="M30" s="455" t="s">
        <v>486</v>
      </c>
      <c r="N30" s="455"/>
      <c r="O30" s="455">
        <v>45</v>
      </c>
      <c r="P30" s="466" t="s">
        <v>371</v>
      </c>
      <c r="Q30" s="466"/>
      <c r="R30" s="466">
        <v>100</v>
      </c>
      <c r="S30" s="434" t="s">
        <v>544</v>
      </c>
      <c r="T30" s="433" t="s">
        <v>525</v>
      </c>
      <c r="U30" s="433">
        <v>20</v>
      </c>
      <c r="V30" s="432"/>
      <c r="W30" s="656" t="s">
        <v>529</v>
      </c>
      <c r="X30" s="483" t="s">
        <v>503</v>
      </c>
      <c r="Y30" s="666">
        <v>2.8</v>
      </c>
      <c r="Z30" s="654"/>
      <c r="AA30" s="675" t="s">
        <v>502</v>
      </c>
      <c r="AB30" s="642">
        <v>6</v>
      </c>
      <c r="AC30" s="642">
        <f>AB30*2</f>
        <v>12</v>
      </c>
      <c r="AD30" s="642"/>
      <c r="AE30" s="642">
        <f>AB30*15</f>
        <v>90</v>
      </c>
      <c r="AF30" s="642">
        <f>AC30*4+AE30*4</f>
        <v>408</v>
      </c>
    </row>
    <row r="31" spans="2:32" ht="27.95" customHeight="1">
      <c r="B31" s="671">
        <v>18</v>
      </c>
      <c r="C31" s="690"/>
      <c r="D31" s="466" t="s">
        <v>563</v>
      </c>
      <c r="E31" s="466"/>
      <c r="F31" s="439">
        <v>23</v>
      </c>
      <c r="G31" s="466"/>
      <c r="H31" s="466"/>
      <c r="I31" s="438"/>
      <c r="J31" s="466" t="s">
        <v>553</v>
      </c>
      <c r="K31" s="466"/>
      <c r="L31" s="466">
        <v>7</v>
      </c>
      <c r="M31" s="455" t="s">
        <v>566</v>
      </c>
      <c r="N31" s="455"/>
      <c r="O31" s="455">
        <v>20</v>
      </c>
      <c r="P31" s="439"/>
      <c r="Q31" s="442"/>
      <c r="R31" s="439"/>
      <c r="S31" s="455" t="s">
        <v>542</v>
      </c>
      <c r="T31" s="442"/>
      <c r="U31" s="433">
        <v>7</v>
      </c>
      <c r="V31" s="432"/>
      <c r="W31" s="667" t="s">
        <v>33</v>
      </c>
      <c r="X31" s="462" t="s">
        <v>497</v>
      </c>
      <c r="Y31" s="666">
        <v>1.7</v>
      </c>
      <c r="Z31" s="641"/>
      <c r="AA31" s="674" t="s">
        <v>496</v>
      </c>
      <c r="AB31" s="642">
        <v>2.2999999999999998</v>
      </c>
      <c r="AC31" s="673">
        <f>AB31*7</f>
        <v>16.099999999999998</v>
      </c>
      <c r="AD31" s="642">
        <f>AB31*5</f>
        <v>11.5</v>
      </c>
      <c r="AE31" s="642" t="s">
        <v>487</v>
      </c>
      <c r="AF31" s="672">
        <f>AC31*4+AD31*9</f>
        <v>167.89999999999998</v>
      </c>
    </row>
    <row r="32" spans="2:32" ht="27.95" customHeight="1">
      <c r="B32" s="671" t="s">
        <v>159</v>
      </c>
      <c r="C32" s="690"/>
      <c r="D32" s="466" t="s">
        <v>689</v>
      </c>
      <c r="E32" s="507"/>
      <c r="F32" s="439">
        <v>20</v>
      </c>
      <c r="G32" s="444"/>
      <c r="H32" s="444"/>
      <c r="I32" s="552"/>
      <c r="J32" s="439"/>
      <c r="K32" s="507"/>
      <c r="L32" s="439"/>
      <c r="M32" s="466"/>
      <c r="N32" s="455"/>
      <c r="O32" s="455"/>
      <c r="P32" s="439"/>
      <c r="Q32" s="466"/>
      <c r="R32" s="439"/>
      <c r="S32" s="455" t="s">
        <v>538</v>
      </c>
      <c r="T32" s="502"/>
      <c r="U32" s="433">
        <v>0.05</v>
      </c>
      <c r="V32" s="432"/>
      <c r="W32" s="656" t="s">
        <v>585</v>
      </c>
      <c r="X32" s="462" t="s">
        <v>493</v>
      </c>
      <c r="Y32" s="666">
        <v>2.5</v>
      </c>
      <c r="Z32" s="654"/>
      <c r="AA32" s="641" t="s">
        <v>492</v>
      </c>
      <c r="AB32" s="642">
        <v>1.5</v>
      </c>
      <c r="AC32" s="642">
        <f>AB32*1</f>
        <v>1.5</v>
      </c>
      <c r="AD32" s="642" t="s">
        <v>487</v>
      </c>
      <c r="AE32" s="642">
        <f>AB32*5</f>
        <v>7.5</v>
      </c>
      <c r="AF32" s="642">
        <f>AC32*4+AE32*4</f>
        <v>36</v>
      </c>
    </row>
    <row r="33" spans="2:32" ht="27.95" customHeight="1">
      <c r="B33" s="670" t="s">
        <v>523</v>
      </c>
      <c r="C33" s="690"/>
      <c r="D33" s="507"/>
      <c r="E33" s="507"/>
      <c r="F33" s="466"/>
      <c r="G33" s="557"/>
      <c r="H33" s="557"/>
      <c r="I33" s="691"/>
      <c r="J33" s="455"/>
      <c r="K33" s="444"/>
      <c r="L33" s="455"/>
      <c r="M33" s="466"/>
      <c r="N33" s="455"/>
      <c r="O33" s="455"/>
      <c r="P33" s="455"/>
      <c r="Q33" s="455"/>
      <c r="R33" s="455"/>
      <c r="S33" s="451"/>
      <c r="T33" s="502"/>
      <c r="U33" s="433"/>
      <c r="V33" s="432"/>
      <c r="W33" s="667" t="s">
        <v>35</v>
      </c>
      <c r="X33" s="462" t="s">
        <v>489</v>
      </c>
      <c r="Y33" s="666">
        <v>0</v>
      </c>
      <c r="Z33" s="641"/>
      <c r="AA33" s="641" t="s">
        <v>488</v>
      </c>
      <c r="AB33" s="642">
        <v>2.5</v>
      </c>
      <c r="AC33" s="642"/>
      <c r="AD33" s="642">
        <f>AB33*5</f>
        <v>12.5</v>
      </c>
      <c r="AE33" s="642" t="s">
        <v>487</v>
      </c>
      <c r="AF33" s="642">
        <f>AD33*9</f>
        <v>112.5</v>
      </c>
    </row>
    <row r="34" spans="2:32" ht="27.95" customHeight="1">
      <c r="B34" s="670"/>
      <c r="C34" s="690"/>
      <c r="D34" s="507"/>
      <c r="E34" s="507"/>
      <c r="F34" s="466"/>
      <c r="G34" s="439"/>
      <c r="H34" s="507"/>
      <c r="I34" s="438"/>
      <c r="J34" s="689"/>
      <c r="K34" s="688"/>
      <c r="M34" s="439"/>
      <c r="N34" s="507"/>
      <c r="O34" s="439"/>
      <c r="P34" s="439"/>
      <c r="Q34" s="507"/>
      <c r="R34" s="439"/>
      <c r="S34" s="444"/>
      <c r="T34" s="466"/>
      <c r="U34" s="466"/>
      <c r="V34" s="432"/>
      <c r="W34" s="656" t="s">
        <v>688</v>
      </c>
      <c r="X34" s="448" t="s">
        <v>484</v>
      </c>
      <c r="Y34" s="666">
        <v>0</v>
      </c>
      <c r="Z34" s="654"/>
      <c r="AA34" s="641" t="s">
        <v>483</v>
      </c>
      <c r="AB34" s="642">
        <v>1</v>
      </c>
      <c r="AE34" s="641">
        <f>AB34*15</f>
        <v>15</v>
      </c>
    </row>
    <row r="35" spans="2:32" ht="27.95" customHeight="1">
      <c r="B35" s="447" t="s">
        <v>482</v>
      </c>
      <c r="C35" s="687"/>
      <c r="D35" s="507"/>
      <c r="E35" s="507"/>
      <c r="F35" s="466"/>
      <c r="G35" s="439"/>
      <c r="H35" s="507"/>
      <c r="I35" s="438"/>
      <c r="J35" s="538"/>
      <c r="K35" s="611"/>
      <c r="L35" s="465"/>
      <c r="M35" s="439"/>
      <c r="N35" s="439"/>
      <c r="O35" s="439"/>
      <c r="P35" s="455"/>
      <c r="Q35" s="456"/>
      <c r="R35" s="455"/>
      <c r="S35" s="610"/>
      <c r="T35" s="464"/>
      <c r="U35" s="468"/>
      <c r="V35" s="432"/>
      <c r="W35" s="667" t="s">
        <v>169</v>
      </c>
      <c r="X35" s="430"/>
      <c r="Y35" s="666"/>
      <c r="Z35" s="641"/>
      <c r="AC35" s="641">
        <f>SUM(AC30:AC34)</f>
        <v>29.599999999999998</v>
      </c>
      <c r="AD35" s="641">
        <f>SUM(AD30:AD34)</f>
        <v>24</v>
      </c>
      <c r="AE35" s="641">
        <f>SUM(AE30:AE34)</f>
        <v>112.5</v>
      </c>
      <c r="AF35" s="641">
        <f>AC35*4+AD35*9+AE35*4</f>
        <v>784.4</v>
      </c>
    </row>
    <row r="36" spans="2:32" ht="27.95" customHeight="1">
      <c r="B36" s="686"/>
      <c r="C36" s="685"/>
      <c r="D36" s="464"/>
      <c r="E36" s="464"/>
      <c r="F36" s="468"/>
      <c r="G36" s="444"/>
      <c r="H36" s="507"/>
      <c r="I36" s="539"/>
      <c r="J36" s="419"/>
      <c r="K36" s="419"/>
      <c r="L36" s="435"/>
      <c r="M36" s="468"/>
      <c r="N36" s="464"/>
      <c r="O36" s="468"/>
      <c r="P36" s="455"/>
      <c r="Q36" s="455"/>
      <c r="R36" s="455"/>
      <c r="S36" s="468"/>
      <c r="T36" s="464"/>
      <c r="U36" s="468"/>
      <c r="V36" s="432"/>
      <c r="W36" s="656" t="s">
        <v>687</v>
      </c>
      <c r="X36" s="501"/>
      <c r="Y36" s="666"/>
      <c r="Z36" s="654"/>
      <c r="AC36" s="653">
        <f>AC35*4/AF35</f>
        <v>0.15094339622641509</v>
      </c>
      <c r="AD36" s="653">
        <f>AD35*9/AF35</f>
        <v>0.27536970933197347</v>
      </c>
      <c r="AE36" s="653">
        <f>AE35*4/AF35</f>
        <v>0.57368689444161147</v>
      </c>
    </row>
    <row r="37" spans="2:32" s="676" customFormat="1" ht="27.95" customHeight="1">
      <c r="B37" s="684">
        <v>3</v>
      </c>
      <c r="C37" s="669"/>
      <c r="D37" s="683" t="str">
        <f>'3月菜單國華'!Q21</f>
        <v>茄汁肉醬拌麵</v>
      </c>
      <c r="E37" s="682" t="s">
        <v>516</v>
      </c>
      <c r="F37" s="681"/>
      <c r="G37" s="680" t="str">
        <f>'3月菜單國華'!Q22</f>
        <v xml:space="preserve">後切里肌排 </v>
      </c>
      <c r="H37" s="612" t="s">
        <v>519</v>
      </c>
      <c r="I37" s="612"/>
      <c r="J37" s="679" t="str">
        <f>'3月菜單國華'!Q23</f>
        <v xml:space="preserve">  香Q肉圓(加) </v>
      </c>
      <c r="K37" s="679" t="s">
        <v>518</v>
      </c>
      <c r="L37" s="612"/>
      <c r="M37" s="612" t="str">
        <f>'3月菜單國華'!Q24</f>
        <v xml:space="preserve">瓜瓜燴玉耳 </v>
      </c>
      <c r="N37" s="612" t="s">
        <v>516</v>
      </c>
      <c r="O37" s="612"/>
      <c r="P37" s="612" t="str">
        <f>'3月菜單國華'!Q25</f>
        <v xml:space="preserve">  深色蔬菜</v>
      </c>
      <c r="Q37" s="612" t="s">
        <v>517</v>
      </c>
      <c r="R37" s="612"/>
      <c r="S37" s="612" t="str">
        <f>'3月菜單國華'!Q26</f>
        <v>海芽金菇湯</v>
      </c>
      <c r="T37" s="612" t="s">
        <v>516</v>
      </c>
      <c r="U37" s="612"/>
      <c r="V37" s="432"/>
      <c r="W37" s="678" t="s">
        <v>34</v>
      </c>
      <c r="X37" s="517" t="s">
        <v>515</v>
      </c>
      <c r="Y37" s="677">
        <v>5.5</v>
      </c>
      <c r="Z37" s="641"/>
      <c r="AA37" s="641"/>
      <c r="AB37" s="642"/>
      <c r="AC37" s="641" t="s">
        <v>514</v>
      </c>
      <c r="AD37" s="641" t="s">
        <v>513</v>
      </c>
      <c r="AE37" s="641" t="s">
        <v>512</v>
      </c>
      <c r="AF37" s="641" t="s">
        <v>511</v>
      </c>
    </row>
    <row r="38" spans="2:32" ht="27.95" customHeight="1">
      <c r="B38" s="671" t="s">
        <v>152</v>
      </c>
      <c r="C38" s="669"/>
      <c r="D38" s="466" t="s">
        <v>510</v>
      </c>
      <c r="E38" s="466"/>
      <c r="F38" s="466">
        <v>135</v>
      </c>
      <c r="G38" s="466" t="s">
        <v>686</v>
      </c>
      <c r="H38" s="466"/>
      <c r="I38" s="466">
        <v>70</v>
      </c>
      <c r="J38" s="439" t="s">
        <v>685</v>
      </c>
      <c r="K38" s="437" t="s">
        <v>499</v>
      </c>
      <c r="L38" s="439">
        <v>40</v>
      </c>
      <c r="M38" s="439" t="s">
        <v>684</v>
      </c>
      <c r="N38" s="466"/>
      <c r="O38" s="439">
        <v>40</v>
      </c>
      <c r="P38" s="466" t="s">
        <v>350</v>
      </c>
      <c r="Q38" s="439"/>
      <c r="R38" s="439">
        <v>100</v>
      </c>
      <c r="S38" s="466" t="s">
        <v>683</v>
      </c>
      <c r="T38" s="439"/>
      <c r="U38" s="466">
        <v>1</v>
      </c>
      <c r="V38" s="432"/>
      <c r="W38" s="656" t="s">
        <v>682</v>
      </c>
      <c r="X38" s="483" t="s">
        <v>503</v>
      </c>
      <c r="Y38" s="666">
        <v>2.4</v>
      </c>
      <c r="Z38" s="654"/>
      <c r="AA38" s="675" t="s">
        <v>502</v>
      </c>
      <c r="AB38" s="642">
        <v>6</v>
      </c>
      <c r="AC38" s="642">
        <f>AB38*2</f>
        <v>12</v>
      </c>
      <c r="AD38" s="642"/>
      <c r="AE38" s="642">
        <f>AB38*15</f>
        <v>90</v>
      </c>
      <c r="AF38" s="642">
        <f>AC38*4+AE38*4</f>
        <v>408</v>
      </c>
    </row>
    <row r="39" spans="2:32" ht="27.95" customHeight="1">
      <c r="B39" s="671">
        <v>19</v>
      </c>
      <c r="C39" s="669"/>
      <c r="D39" s="466" t="s">
        <v>190</v>
      </c>
      <c r="E39" s="466"/>
      <c r="F39" s="466">
        <v>10</v>
      </c>
      <c r="G39" s="439"/>
      <c r="H39" s="466"/>
      <c r="I39" s="439"/>
      <c r="J39" s="439"/>
      <c r="K39" s="466"/>
      <c r="L39" s="439"/>
      <c r="M39" s="455" t="s">
        <v>681</v>
      </c>
      <c r="N39" s="455"/>
      <c r="O39" s="455">
        <v>10</v>
      </c>
      <c r="P39" s="439"/>
      <c r="Q39" s="466"/>
      <c r="R39" s="439"/>
      <c r="S39" s="466" t="s">
        <v>680</v>
      </c>
      <c r="T39" s="466"/>
      <c r="U39" s="466">
        <v>5</v>
      </c>
      <c r="V39" s="432"/>
      <c r="W39" s="667" t="s">
        <v>33</v>
      </c>
      <c r="X39" s="462" t="s">
        <v>497</v>
      </c>
      <c r="Y39" s="666">
        <v>1.9</v>
      </c>
      <c r="Z39" s="641"/>
      <c r="AA39" s="674" t="s">
        <v>496</v>
      </c>
      <c r="AB39" s="642">
        <v>2.2999999999999998</v>
      </c>
      <c r="AC39" s="673">
        <f>AB39*7</f>
        <v>16.099999999999998</v>
      </c>
      <c r="AD39" s="642">
        <f>AB39*5</f>
        <v>11.5</v>
      </c>
      <c r="AE39" s="642" t="s">
        <v>487</v>
      </c>
      <c r="AF39" s="672">
        <f>AC39*4+AD39*9</f>
        <v>167.89999999999998</v>
      </c>
    </row>
    <row r="40" spans="2:32" ht="27.95" customHeight="1">
      <c r="B40" s="671" t="s">
        <v>679</v>
      </c>
      <c r="C40" s="669"/>
      <c r="D40" s="466" t="s">
        <v>501</v>
      </c>
      <c r="E40" s="507"/>
      <c r="F40" s="466">
        <v>12</v>
      </c>
      <c r="G40" s="439"/>
      <c r="H40" s="466"/>
      <c r="I40" s="439"/>
      <c r="J40" s="439"/>
      <c r="K40" s="466"/>
      <c r="L40" s="439"/>
      <c r="M40" s="439" t="s">
        <v>527</v>
      </c>
      <c r="N40" s="507"/>
      <c r="O40" s="439">
        <v>5</v>
      </c>
      <c r="P40" s="439"/>
      <c r="Q40" s="466"/>
      <c r="R40" s="439"/>
      <c r="S40" s="455" t="s">
        <v>538</v>
      </c>
      <c r="T40" s="456"/>
      <c r="U40" s="455">
        <v>0.05</v>
      </c>
      <c r="V40" s="432"/>
      <c r="W40" s="656" t="s">
        <v>597</v>
      </c>
      <c r="X40" s="462" t="s">
        <v>493</v>
      </c>
      <c r="Y40" s="666">
        <v>2.5</v>
      </c>
      <c r="Z40" s="654"/>
      <c r="AA40" s="641" t="s">
        <v>492</v>
      </c>
      <c r="AB40" s="642">
        <v>1.6</v>
      </c>
      <c r="AC40" s="642">
        <f>AB40*1</f>
        <v>1.6</v>
      </c>
      <c r="AD40" s="642" t="s">
        <v>487</v>
      </c>
      <c r="AE40" s="642">
        <f>AB40*5</f>
        <v>8</v>
      </c>
      <c r="AF40" s="642">
        <f>AC40*4+AE40*4</f>
        <v>38.4</v>
      </c>
    </row>
    <row r="41" spans="2:32" ht="27.95" customHeight="1">
      <c r="B41" s="670" t="s">
        <v>491</v>
      </c>
      <c r="C41" s="669"/>
      <c r="D41" s="466" t="s">
        <v>230</v>
      </c>
      <c r="E41" s="507"/>
      <c r="F41" s="466">
        <v>5</v>
      </c>
      <c r="G41" s="439"/>
      <c r="H41" s="507"/>
      <c r="I41" s="439"/>
      <c r="J41" s="439"/>
      <c r="K41" s="507"/>
      <c r="L41" s="439"/>
      <c r="M41" s="455" t="s">
        <v>486</v>
      </c>
      <c r="N41" s="456"/>
      <c r="O41" s="455">
        <v>5</v>
      </c>
      <c r="P41" s="439"/>
      <c r="Q41" s="507"/>
      <c r="R41" s="439"/>
      <c r="S41" s="444"/>
      <c r="T41" s="466"/>
      <c r="U41" s="466"/>
      <c r="V41" s="432"/>
      <c r="W41" s="667" t="s">
        <v>35</v>
      </c>
      <c r="X41" s="462" t="s">
        <v>489</v>
      </c>
      <c r="Y41" s="666">
        <f>AB42</f>
        <v>0</v>
      </c>
      <c r="Z41" s="641"/>
      <c r="AA41" s="641" t="s">
        <v>488</v>
      </c>
      <c r="AB41" s="642">
        <v>2.5</v>
      </c>
      <c r="AC41" s="642"/>
      <c r="AD41" s="642">
        <f>AB41*5</f>
        <v>12.5</v>
      </c>
      <c r="AE41" s="642" t="s">
        <v>487</v>
      </c>
      <c r="AF41" s="642">
        <f>AD41*9</f>
        <v>112.5</v>
      </c>
    </row>
    <row r="42" spans="2:32" ht="27.95" customHeight="1">
      <c r="B42" s="670"/>
      <c r="C42" s="669"/>
      <c r="D42" s="455" t="s">
        <v>486</v>
      </c>
      <c r="E42" s="456"/>
      <c r="F42" s="455">
        <v>5</v>
      </c>
      <c r="G42" s="444"/>
      <c r="H42" s="444"/>
      <c r="I42" s="444"/>
      <c r="J42" s="444"/>
      <c r="K42" s="444"/>
      <c r="L42" s="444"/>
      <c r="M42" s="455" t="s">
        <v>678</v>
      </c>
      <c r="N42" s="455"/>
      <c r="O42" s="455">
        <v>3</v>
      </c>
      <c r="P42" s="444"/>
      <c r="Q42" s="444"/>
      <c r="R42" s="444"/>
      <c r="S42" s="552"/>
      <c r="T42" s="467"/>
      <c r="U42" s="440"/>
      <c r="V42" s="432"/>
      <c r="W42" s="656" t="s">
        <v>677</v>
      </c>
      <c r="X42" s="448" t="s">
        <v>484</v>
      </c>
      <c r="Y42" s="666">
        <v>0</v>
      </c>
      <c r="Z42" s="654"/>
      <c r="AA42" s="641" t="s">
        <v>483</v>
      </c>
      <c r="AE42" s="641">
        <f>AB42*15</f>
        <v>0</v>
      </c>
    </row>
    <row r="43" spans="2:32" ht="27.95" customHeight="1">
      <c r="B43" s="447" t="s">
        <v>482</v>
      </c>
      <c r="C43" s="668"/>
      <c r="D43" s="455" t="s">
        <v>676</v>
      </c>
      <c r="E43" s="455"/>
      <c r="F43" s="455">
        <v>5</v>
      </c>
      <c r="G43" s="444"/>
      <c r="H43" s="533"/>
      <c r="I43" s="444"/>
      <c r="J43" s="444"/>
      <c r="K43" s="533"/>
      <c r="L43" s="444"/>
      <c r="M43" s="468"/>
      <c r="N43" s="464"/>
      <c r="O43" s="468"/>
      <c r="P43" s="444"/>
      <c r="Q43" s="533"/>
      <c r="R43" s="444"/>
      <c r="S43" s="444"/>
      <c r="T43" s="464"/>
      <c r="U43" s="468"/>
      <c r="V43" s="432"/>
      <c r="W43" s="667" t="s">
        <v>169</v>
      </c>
      <c r="X43" s="430"/>
      <c r="Y43" s="666"/>
      <c r="Z43" s="641"/>
      <c r="AC43" s="641">
        <f>SUM(AC38:AC42)</f>
        <v>29.7</v>
      </c>
      <c r="AD43" s="641">
        <f>SUM(AD38:AD42)</f>
        <v>24</v>
      </c>
      <c r="AE43" s="641">
        <f>SUM(AE38:AE42)</f>
        <v>98</v>
      </c>
      <c r="AF43" s="641">
        <f>AC43*4+AD43*9+AE43*4</f>
        <v>726.8</v>
      </c>
    </row>
    <row r="44" spans="2:32" ht="27.95" customHeight="1">
      <c r="B44" s="665"/>
      <c r="C44" s="664"/>
      <c r="D44" s="663"/>
      <c r="E44" s="657"/>
      <c r="F44" s="662"/>
      <c r="G44" s="659"/>
      <c r="H44" s="658"/>
      <c r="I44" s="657"/>
      <c r="J44" s="659"/>
      <c r="K44" s="658"/>
      <c r="L44" s="657"/>
      <c r="M44" s="660"/>
      <c r="N44" s="661"/>
      <c r="O44" s="660"/>
      <c r="P44" s="659"/>
      <c r="Q44" s="658"/>
      <c r="R44" s="657"/>
      <c r="S44" s="528"/>
      <c r="T44" s="593"/>
      <c r="U44" s="528"/>
      <c r="V44" s="412"/>
      <c r="W44" s="656" t="s">
        <v>675</v>
      </c>
      <c r="X44" s="410"/>
      <c r="Y44" s="655"/>
      <c r="Z44" s="654"/>
      <c r="AC44" s="653">
        <f>AC43*4/AF43</f>
        <v>0.16345624656026417</v>
      </c>
      <c r="AD44" s="653">
        <f>AD43*9/AF43</f>
        <v>0.29719317556411667</v>
      </c>
      <c r="AE44" s="653">
        <f>AE43*4/AF43</f>
        <v>0.53935057787561924</v>
      </c>
    </row>
    <row r="45" spans="2:32" ht="21.75" customHeight="1">
      <c r="C45" s="641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1"/>
    </row>
    <row r="46" spans="2:32">
      <c r="B46" s="642"/>
      <c r="D46" s="650"/>
      <c r="E46" s="650"/>
      <c r="F46" s="649"/>
      <c r="G46" s="649"/>
      <c r="H46" s="648"/>
      <c r="I46" s="641"/>
      <c r="J46" s="641"/>
      <c r="K46" s="648"/>
      <c r="L46" s="641"/>
      <c r="N46" s="648"/>
      <c r="O46" s="641"/>
      <c r="Q46" s="648"/>
      <c r="R46" s="641"/>
      <c r="T46" s="648"/>
      <c r="U46" s="641"/>
      <c r="V46" s="404"/>
      <c r="Y46" s="647"/>
    </row>
    <row r="47" spans="2:32">
      <c r="Y47" s="647"/>
    </row>
    <row r="48" spans="2:32">
      <c r="Y48" s="647"/>
    </row>
    <row r="49" spans="25:25">
      <c r="Y49" s="647"/>
    </row>
    <row r="50" spans="25:25">
      <c r="Y50" s="647"/>
    </row>
    <row r="51" spans="25:25">
      <c r="Y51" s="647"/>
    </row>
    <row r="52" spans="25:25">
      <c r="Y52" s="647"/>
    </row>
  </sheetData>
  <mergeCells count="15">
    <mergeCell ref="J45:Y45"/>
    <mergeCell ref="D46:G46"/>
    <mergeCell ref="C29:C34"/>
    <mergeCell ref="B33:B34"/>
    <mergeCell ref="C37:C42"/>
    <mergeCell ref="B41:B42"/>
    <mergeCell ref="B25:B26"/>
    <mergeCell ref="V5:V44"/>
    <mergeCell ref="B1:Y1"/>
    <mergeCell ref="B2:G2"/>
    <mergeCell ref="C5:C10"/>
    <mergeCell ref="B9:B10"/>
    <mergeCell ref="C13:C18"/>
    <mergeCell ref="B17:B18"/>
    <mergeCell ref="C21:C26"/>
  </mergeCells>
  <phoneticPr fontId="3" type="noConversion"/>
  <pageMargins left="0.39370078740157483" right="0.15748031496062992" top="0.19685039370078741" bottom="0.15748031496062992" header="0.51181102362204722" footer="0.23622047244094488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view="pageBreakPreview" topLeftCell="A25" zoomScale="50" zoomScaleNormal="40" zoomScaleSheetLayoutView="50" workbookViewId="0">
      <selection activeCell="P55" sqref="P55"/>
    </sheetView>
  </sheetViews>
  <sheetFormatPr defaultRowHeight="20.25"/>
  <cols>
    <col min="1" max="1" width="1.875" style="640" customWidth="1"/>
    <col min="2" max="2" width="4.875" style="646" customWidth="1"/>
    <col min="3" max="3" width="0" style="640" hidden="1" customWidth="1"/>
    <col min="4" max="4" width="28.625" style="640" customWidth="1"/>
    <col min="5" max="5" width="5.625" style="645" customWidth="1"/>
    <col min="6" max="6" width="11.625" style="640" customWidth="1"/>
    <col min="7" max="7" width="28.625" style="640" customWidth="1"/>
    <col min="8" max="8" width="5.625" style="645" customWidth="1"/>
    <col min="9" max="9" width="11.625" style="640" customWidth="1"/>
    <col min="10" max="10" width="28.625" style="640" customWidth="1"/>
    <col min="11" max="11" width="5.625" style="645" customWidth="1"/>
    <col min="12" max="12" width="11.625" style="640" customWidth="1"/>
    <col min="13" max="13" width="28.625" style="640" customWidth="1"/>
    <col min="14" max="14" width="5.625" style="645" customWidth="1"/>
    <col min="15" max="15" width="11.625" style="640" customWidth="1"/>
    <col min="16" max="16" width="28.625" style="640" customWidth="1"/>
    <col min="17" max="17" width="5.625" style="645" customWidth="1"/>
    <col min="18" max="18" width="11.625" style="640" customWidth="1"/>
    <col min="19" max="19" width="28.625" style="640" customWidth="1"/>
    <col min="20" max="20" width="5.625" style="645" customWidth="1"/>
    <col min="21" max="21" width="11.625" style="640" customWidth="1"/>
    <col min="22" max="22" width="12.125" style="401" customWidth="1"/>
    <col min="23" max="23" width="11.75" style="644" customWidth="1"/>
    <col min="24" max="24" width="11.25" style="263" customWidth="1"/>
    <col min="25" max="25" width="6.625" style="643" customWidth="1"/>
    <col min="26" max="26" width="6.625" style="640" customWidth="1"/>
    <col min="27" max="27" width="6" style="641" hidden="1" customWidth="1"/>
    <col min="28" max="28" width="5.5" style="642" hidden="1" customWidth="1"/>
    <col min="29" max="29" width="7.75" style="641" hidden="1" customWidth="1"/>
    <col min="30" max="30" width="8" style="641" hidden="1" customWidth="1"/>
    <col min="31" max="31" width="7.875" style="641" hidden="1" customWidth="1"/>
    <col min="32" max="32" width="7.5" style="641" hidden="1" customWidth="1"/>
    <col min="33" max="16384" width="9" style="640"/>
  </cols>
  <sheetData>
    <row r="1" spans="2:32" s="641" customFormat="1" ht="38.25">
      <c r="B1" s="585" t="s">
        <v>760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733"/>
      <c r="AB1" s="642"/>
    </row>
    <row r="2" spans="2:32" s="641" customFormat="1" ht="16.5" customHeight="1">
      <c r="B2" s="737"/>
      <c r="C2" s="736"/>
      <c r="D2" s="736"/>
      <c r="E2" s="736"/>
      <c r="F2" s="736"/>
      <c r="G2" s="736"/>
      <c r="H2" s="735"/>
      <c r="I2" s="733"/>
      <c r="J2" s="733"/>
      <c r="K2" s="735"/>
      <c r="L2" s="733"/>
      <c r="M2" s="733"/>
      <c r="N2" s="735"/>
      <c r="O2" s="733"/>
      <c r="P2" s="733"/>
      <c r="Q2" s="735"/>
      <c r="R2" s="733"/>
      <c r="S2" s="733"/>
      <c r="T2" s="735"/>
      <c r="U2" s="733"/>
      <c r="V2" s="581"/>
      <c r="W2" s="734"/>
      <c r="X2" s="580"/>
      <c r="Y2" s="734"/>
      <c r="Z2" s="733"/>
      <c r="AB2" s="642"/>
    </row>
    <row r="3" spans="2:32" s="641" customFormat="1" ht="31.5" customHeight="1">
      <c r="B3" s="577" t="s">
        <v>579</v>
      </c>
      <c r="C3" s="732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T3" s="731"/>
      <c r="U3" s="731"/>
      <c r="V3" s="574"/>
      <c r="W3" s="730"/>
      <c r="X3" s="572"/>
      <c r="Y3" s="729"/>
      <c r="Z3" s="654"/>
      <c r="AB3" s="642"/>
    </row>
    <row r="4" spans="2:32" s="720" customFormat="1" ht="43.5">
      <c r="B4" s="728" t="s">
        <v>135</v>
      </c>
      <c r="C4" s="727" t="s">
        <v>136</v>
      </c>
      <c r="D4" s="724" t="s">
        <v>137</v>
      </c>
      <c r="E4" s="566" t="s">
        <v>577</v>
      </c>
      <c r="F4" s="724"/>
      <c r="G4" s="724" t="s">
        <v>140</v>
      </c>
      <c r="H4" s="566" t="s">
        <v>577</v>
      </c>
      <c r="I4" s="724"/>
      <c r="J4" s="724" t="s">
        <v>141</v>
      </c>
      <c r="K4" s="566" t="s">
        <v>577</v>
      </c>
      <c r="L4" s="726"/>
      <c r="M4" s="724" t="s">
        <v>141</v>
      </c>
      <c r="N4" s="566" t="s">
        <v>577</v>
      </c>
      <c r="O4" s="724"/>
      <c r="P4" s="724" t="s">
        <v>141</v>
      </c>
      <c r="Q4" s="566" t="s">
        <v>577</v>
      </c>
      <c r="R4" s="724"/>
      <c r="S4" s="725" t="s">
        <v>142</v>
      </c>
      <c r="T4" s="566" t="s">
        <v>577</v>
      </c>
      <c r="U4" s="724"/>
      <c r="V4" s="564" t="s">
        <v>576</v>
      </c>
      <c r="W4" s="723" t="s">
        <v>143</v>
      </c>
      <c r="X4" s="563" t="s">
        <v>575</v>
      </c>
      <c r="Y4" s="722" t="s">
        <v>574</v>
      </c>
      <c r="Z4" s="721"/>
      <c r="AA4" s="675"/>
      <c r="AB4" s="642"/>
      <c r="AC4" s="641"/>
      <c r="AD4" s="641"/>
      <c r="AE4" s="641"/>
      <c r="AF4" s="641"/>
    </row>
    <row r="5" spans="2:32" s="676" customFormat="1" ht="65.099999999999994" customHeight="1">
      <c r="B5" s="684">
        <v>3</v>
      </c>
      <c r="C5" s="690"/>
      <c r="D5" s="612" t="str">
        <f>'3月菜單國華'!A30</f>
        <v>香Q米飯</v>
      </c>
      <c r="E5" s="612" t="s">
        <v>518</v>
      </c>
      <c r="F5" s="559" t="s">
        <v>573</v>
      </c>
      <c r="G5" s="612" t="str">
        <f>'3月菜單國華'!A31</f>
        <v xml:space="preserve">沙茶肉柳 </v>
      </c>
      <c r="H5" s="519" t="s">
        <v>516</v>
      </c>
      <c r="I5" s="559" t="s">
        <v>573</v>
      </c>
      <c r="J5" s="612" t="str">
        <f>'3月菜單國華'!A32</f>
        <v>滷味拼盤(豆)</v>
      </c>
      <c r="K5" s="612" t="s">
        <v>551</v>
      </c>
      <c r="L5" s="559" t="s">
        <v>573</v>
      </c>
      <c r="M5" s="612" t="str">
        <f>'3月菜單國華'!A33</f>
        <v>蒙古肉末</v>
      </c>
      <c r="N5" s="612" t="s">
        <v>516</v>
      </c>
      <c r="O5" s="559" t="s">
        <v>573</v>
      </c>
      <c r="P5" s="612" t="str">
        <f>'3月菜單國華'!A34</f>
        <v>淺色蔬菜</v>
      </c>
      <c r="Q5" s="612" t="s">
        <v>517</v>
      </c>
      <c r="R5" s="559" t="s">
        <v>573</v>
      </c>
      <c r="S5" s="612" t="str">
        <f>'3月菜單國華'!A35</f>
        <v>冬瓜雞湯</v>
      </c>
      <c r="T5" s="612" t="s">
        <v>516</v>
      </c>
      <c r="U5" s="559" t="s">
        <v>573</v>
      </c>
      <c r="V5" s="558" t="s">
        <v>572</v>
      </c>
      <c r="W5" s="678" t="s">
        <v>34</v>
      </c>
      <c r="X5" s="517" t="s">
        <v>515</v>
      </c>
      <c r="Y5" s="677">
        <v>5.3</v>
      </c>
      <c r="Z5" s="641"/>
      <c r="AA5" s="641"/>
      <c r="AB5" s="642"/>
      <c r="AC5" s="641" t="s">
        <v>514</v>
      </c>
      <c r="AD5" s="641" t="s">
        <v>513</v>
      </c>
      <c r="AE5" s="641" t="s">
        <v>512</v>
      </c>
      <c r="AF5" s="641" t="s">
        <v>511</v>
      </c>
    </row>
    <row r="6" spans="2:32" ht="27.95" customHeight="1">
      <c r="B6" s="671" t="s">
        <v>152</v>
      </c>
      <c r="C6" s="690"/>
      <c r="D6" s="466" t="s">
        <v>534</v>
      </c>
      <c r="E6" s="466"/>
      <c r="F6" s="466">
        <v>90</v>
      </c>
      <c r="G6" s="439" t="s">
        <v>190</v>
      </c>
      <c r="H6" s="439"/>
      <c r="I6" s="439">
        <v>10</v>
      </c>
      <c r="J6" s="439" t="s">
        <v>759</v>
      </c>
      <c r="K6" s="466" t="s">
        <v>525</v>
      </c>
      <c r="L6" s="439">
        <v>35</v>
      </c>
      <c r="M6" s="439" t="s">
        <v>531</v>
      </c>
      <c r="N6" s="439"/>
      <c r="O6" s="439">
        <v>45</v>
      </c>
      <c r="P6" s="466" t="s">
        <v>371</v>
      </c>
      <c r="Q6" s="466"/>
      <c r="R6" s="466">
        <v>100</v>
      </c>
      <c r="S6" s="466" t="s">
        <v>565</v>
      </c>
      <c r="T6" s="466"/>
      <c r="U6" s="466">
        <v>35</v>
      </c>
      <c r="V6" s="432"/>
      <c r="W6" s="656" t="s">
        <v>696</v>
      </c>
      <c r="X6" s="483" t="s">
        <v>503</v>
      </c>
      <c r="Y6" s="666">
        <v>2.7</v>
      </c>
      <c r="Z6" s="654"/>
      <c r="AA6" s="675" t="s">
        <v>502</v>
      </c>
      <c r="AB6" s="642">
        <v>6</v>
      </c>
      <c r="AC6" s="642">
        <f>AB6*2</f>
        <v>12</v>
      </c>
      <c r="AD6" s="642"/>
      <c r="AE6" s="642">
        <f>AB6*15</f>
        <v>90</v>
      </c>
      <c r="AF6" s="642">
        <f>AC6*4+AE6*4</f>
        <v>408</v>
      </c>
    </row>
    <row r="7" spans="2:32" ht="27.95" customHeight="1">
      <c r="B7" s="671">
        <v>22</v>
      </c>
      <c r="C7" s="690"/>
      <c r="D7" s="439"/>
      <c r="E7" s="466"/>
      <c r="F7" s="439"/>
      <c r="G7" s="439" t="s">
        <v>758</v>
      </c>
      <c r="H7" s="439"/>
      <c r="I7" s="439">
        <v>55</v>
      </c>
      <c r="J7" s="438" t="s">
        <v>588</v>
      </c>
      <c r="K7" s="467"/>
      <c r="L7" s="435">
        <v>10</v>
      </c>
      <c r="M7" s="439" t="s">
        <v>608</v>
      </c>
      <c r="N7" s="439"/>
      <c r="O7" s="439">
        <v>5</v>
      </c>
      <c r="P7" s="466"/>
      <c r="Q7" s="466"/>
      <c r="R7" s="466"/>
      <c r="S7" s="610" t="s">
        <v>560</v>
      </c>
      <c r="T7" s="464"/>
      <c r="U7" s="468">
        <v>2</v>
      </c>
      <c r="V7" s="432"/>
      <c r="W7" s="667" t="s">
        <v>33</v>
      </c>
      <c r="X7" s="462" t="s">
        <v>497</v>
      </c>
      <c r="Y7" s="666">
        <v>2</v>
      </c>
      <c r="Z7" s="641"/>
      <c r="AA7" s="674" t="s">
        <v>496</v>
      </c>
      <c r="AB7" s="642">
        <v>2</v>
      </c>
      <c r="AC7" s="673">
        <f>AB7*7</f>
        <v>14</v>
      </c>
      <c r="AD7" s="642">
        <f>AB7*5</f>
        <v>10</v>
      </c>
      <c r="AE7" s="642" t="s">
        <v>487</v>
      </c>
      <c r="AF7" s="672">
        <f>AC7*4+AD7*9</f>
        <v>146</v>
      </c>
    </row>
    <row r="8" spans="2:32" ht="27.95" customHeight="1">
      <c r="B8" s="671" t="s">
        <v>159</v>
      </c>
      <c r="C8" s="690"/>
      <c r="D8" s="439"/>
      <c r="E8" s="439"/>
      <c r="F8" s="439"/>
      <c r="G8" s="455" t="s">
        <v>183</v>
      </c>
      <c r="H8" s="442"/>
      <c r="I8" s="439">
        <v>3</v>
      </c>
      <c r="J8" s="439" t="s">
        <v>586</v>
      </c>
      <c r="K8" s="439"/>
      <c r="L8" s="439">
        <v>10</v>
      </c>
      <c r="M8" s="439" t="s">
        <v>486</v>
      </c>
      <c r="N8" s="439"/>
      <c r="O8" s="439">
        <v>5</v>
      </c>
      <c r="P8" s="439"/>
      <c r="Q8" s="439"/>
      <c r="R8" s="439"/>
      <c r="S8" s="444"/>
      <c r="T8" s="439"/>
      <c r="U8" s="439"/>
      <c r="V8" s="432"/>
      <c r="W8" s="656" t="s">
        <v>585</v>
      </c>
      <c r="X8" s="462" t="s">
        <v>493</v>
      </c>
      <c r="Y8" s="666">
        <v>2.2999999999999998</v>
      </c>
      <c r="Z8" s="654"/>
      <c r="AA8" s="641" t="s">
        <v>492</v>
      </c>
      <c r="AB8" s="642">
        <v>1.5</v>
      </c>
      <c r="AC8" s="642">
        <f>AB8*1</f>
        <v>1.5</v>
      </c>
      <c r="AD8" s="642" t="s">
        <v>487</v>
      </c>
      <c r="AE8" s="642">
        <f>AB8*5</f>
        <v>7.5</v>
      </c>
      <c r="AF8" s="642">
        <f>AC8*4+AE8*4</f>
        <v>36</v>
      </c>
    </row>
    <row r="9" spans="2:32" ht="27.95" customHeight="1">
      <c r="B9" s="751" t="s">
        <v>571</v>
      </c>
      <c r="C9" s="690"/>
      <c r="D9" s="439"/>
      <c r="E9" s="442"/>
      <c r="F9" s="439"/>
      <c r="G9" s="444"/>
      <c r="H9" s="557"/>
      <c r="I9" s="557"/>
      <c r="J9" s="455" t="s">
        <v>486</v>
      </c>
      <c r="K9" s="456"/>
      <c r="L9" s="455">
        <v>2</v>
      </c>
      <c r="M9" s="439" t="s">
        <v>501</v>
      </c>
      <c r="N9" s="442"/>
      <c r="O9" s="439">
        <v>3</v>
      </c>
      <c r="P9" s="439"/>
      <c r="Q9" s="439"/>
      <c r="R9" s="439"/>
      <c r="S9" s="444"/>
      <c r="T9" s="466"/>
      <c r="U9" s="466"/>
      <c r="V9" s="432"/>
      <c r="W9" s="667" t="s">
        <v>35</v>
      </c>
      <c r="X9" s="462" t="s">
        <v>489</v>
      </c>
      <c r="Y9" s="666">
        <v>0</v>
      </c>
      <c r="Z9" s="641"/>
      <c r="AA9" s="641" t="s">
        <v>488</v>
      </c>
      <c r="AB9" s="642">
        <v>2.5</v>
      </c>
      <c r="AC9" s="642"/>
      <c r="AD9" s="642">
        <f>AB9*5</f>
        <v>12.5</v>
      </c>
      <c r="AE9" s="642" t="s">
        <v>487</v>
      </c>
      <c r="AF9" s="642">
        <f>AD9*9</f>
        <v>112.5</v>
      </c>
    </row>
    <row r="10" spans="2:32" ht="27.95" customHeight="1">
      <c r="B10" s="751"/>
      <c r="C10" s="690"/>
      <c r="D10" s="455"/>
      <c r="E10" s="456"/>
      <c r="F10" s="455"/>
      <c r="G10" s="772"/>
      <c r="H10" s="442"/>
      <c r="I10" s="439"/>
      <c r="J10" s="444"/>
      <c r="K10" s="557"/>
      <c r="L10" s="557"/>
      <c r="M10" s="444"/>
      <c r="N10" s="444"/>
      <c r="O10" s="444"/>
      <c r="P10" s="439"/>
      <c r="Q10" s="439"/>
      <c r="R10" s="439"/>
      <c r="S10" s="439"/>
      <c r="T10" s="439"/>
      <c r="U10" s="439"/>
      <c r="V10" s="432"/>
      <c r="W10" s="656" t="s">
        <v>757</v>
      </c>
      <c r="X10" s="448" t="s">
        <v>484</v>
      </c>
      <c r="Y10" s="708">
        <v>0</v>
      </c>
      <c r="Z10" s="654"/>
      <c r="AA10" s="641" t="s">
        <v>483</v>
      </c>
      <c r="AE10" s="641">
        <f>AB10*15</f>
        <v>0</v>
      </c>
    </row>
    <row r="11" spans="2:32" ht="27.95" customHeight="1">
      <c r="B11" s="746" t="s">
        <v>482</v>
      </c>
      <c r="C11" s="687"/>
      <c r="D11" s="444"/>
      <c r="E11" s="442"/>
      <c r="F11" s="444"/>
      <c r="G11" s="439"/>
      <c r="H11" s="507"/>
      <c r="I11" s="439"/>
      <c r="J11" s="444"/>
      <c r="K11" s="557"/>
      <c r="L11" s="557"/>
      <c r="M11" s="444"/>
      <c r="N11" s="442"/>
      <c r="O11" s="444"/>
      <c r="P11" s="439"/>
      <c r="Q11" s="442"/>
      <c r="R11" s="439"/>
      <c r="S11" s="610"/>
      <c r="T11" s="610"/>
      <c r="U11" s="610"/>
      <c r="V11" s="432"/>
      <c r="W11" s="667" t="s">
        <v>169</v>
      </c>
      <c r="X11" s="430"/>
      <c r="Y11" s="666"/>
      <c r="Z11" s="641"/>
      <c r="AC11" s="641">
        <f>SUM(AC6:AC10)</f>
        <v>27.5</v>
      </c>
      <c r="AD11" s="641">
        <f>SUM(AD6:AD10)</f>
        <v>22.5</v>
      </c>
      <c r="AE11" s="641">
        <f>SUM(AE6:AE10)</f>
        <v>97.5</v>
      </c>
      <c r="AF11" s="641">
        <f>AC11*4+AD11*9+AE11*4</f>
        <v>702.5</v>
      </c>
    </row>
    <row r="12" spans="2:32" ht="27.95" customHeight="1">
      <c r="B12" s="760"/>
      <c r="C12" s="685"/>
      <c r="D12" s="444"/>
      <c r="E12" s="444"/>
      <c r="F12" s="444"/>
      <c r="G12" s="469"/>
      <c r="H12" s="464"/>
      <c r="I12" s="468"/>
      <c r="J12" s="468"/>
      <c r="K12" s="464"/>
      <c r="L12" s="468"/>
      <c r="M12" s="444"/>
      <c r="N12" s="444"/>
      <c r="O12" s="444"/>
      <c r="P12" s="468"/>
      <c r="Q12" s="464"/>
      <c r="R12" s="468"/>
      <c r="S12" s="528"/>
      <c r="T12" s="593"/>
      <c r="U12" s="528"/>
      <c r="V12" s="432"/>
      <c r="W12" s="656" t="s">
        <v>756</v>
      </c>
      <c r="X12" s="550"/>
      <c r="Y12" s="708"/>
      <c r="Z12" s="654"/>
      <c r="AC12" s="653">
        <f>AC11*4/AF11</f>
        <v>0.15658362989323843</v>
      </c>
      <c r="AD12" s="653">
        <f>AD11*9/AF11</f>
        <v>0.28825622775800713</v>
      </c>
      <c r="AE12" s="653">
        <f>AE11*4/AF11</f>
        <v>0.55516014234875444</v>
      </c>
    </row>
    <row r="13" spans="2:32" s="676" customFormat="1" ht="27.95" customHeight="1">
      <c r="B13" s="684">
        <v>3</v>
      </c>
      <c r="C13" s="690"/>
      <c r="D13" s="612" t="str">
        <f>'3月菜單國華'!E30</f>
        <v>雜糧Q飯</v>
      </c>
      <c r="E13" s="771" t="s">
        <v>518</v>
      </c>
      <c r="F13" s="715"/>
      <c r="G13" s="680" t="str">
        <f>'3月菜單國華'!E31</f>
        <v xml:space="preserve">   五味花枝排(炸海加)</v>
      </c>
      <c r="H13" s="612" t="s">
        <v>755</v>
      </c>
      <c r="I13" s="612"/>
      <c r="J13" s="612" t="str">
        <f>'3月菜單國華'!E32</f>
        <v xml:space="preserve"> 飄香醬肉(醃)</v>
      </c>
      <c r="K13" s="612" t="s">
        <v>753</v>
      </c>
      <c r="L13" s="612"/>
      <c r="M13" s="612" t="str">
        <f>'3月菜單國華'!E33</f>
        <v>絲瓜麵線+苔絲茶碗蒸</v>
      </c>
      <c r="N13" s="612" t="s">
        <v>753</v>
      </c>
      <c r="O13" s="612"/>
      <c r="P13" s="612" t="str">
        <f>'3月菜單國華'!E34</f>
        <v>深色蔬菜</v>
      </c>
      <c r="Q13" s="612" t="s">
        <v>754</v>
      </c>
      <c r="R13" s="612"/>
      <c r="S13" s="612" t="str">
        <f>'3月菜單國華'!E35</f>
        <v>洋芋龍骨湯</v>
      </c>
      <c r="T13" s="612" t="s">
        <v>753</v>
      </c>
      <c r="U13" s="612"/>
      <c r="V13" s="432"/>
      <c r="W13" s="678" t="s">
        <v>34</v>
      </c>
      <c r="X13" s="517" t="s">
        <v>752</v>
      </c>
      <c r="Y13" s="677">
        <v>5.5</v>
      </c>
      <c r="Z13" s="641"/>
      <c r="AA13" s="641"/>
      <c r="AB13" s="642"/>
      <c r="AC13" s="641" t="s">
        <v>751</v>
      </c>
      <c r="AD13" s="641" t="s">
        <v>750</v>
      </c>
      <c r="AE13" s="641" t="s">
        <v>749</v>
      </c>
      <c r="AF13" s="641" t="s">
        <v>748</v>
      </c>
    </row>
    <row r="14" spans="2:32" ht="27.95" customHeight="1">
      <c r="B14" s="671" t="s">
        <v>152</v>
      </c>
      <c r="C14" s="690"/>
      <c r="D14" s="466" t="s">
        <v>747</v>
      </c>
      <c r="E14" s="466"/>
      <c r="F14" s="511">
        <v>66</v>
      </c>
      <c r="G14" s="435" t="s">
        <v>746</v>
      </c>
      <c r="H14" s="439" t="s">
        <v>745</v>
      </c>
      <c r="I14" s="439">
        <v>50</v>
      </c>
      <c r="J14" s="465" t="s">
        <v>744</v>
      </c>
      <c r="K14" s="507"/>
      <c r="L14" s="466">
        <v>40</v>
      </c>
      <c r="M14" s="438" t="s">
        <v>743</v>
      </c>
      <c r="N14" s="437"/>
      <c r="O14" s="435">
        <v>65</v>
      </c>
      <c r="P14" s="466" t="s">
        <v>742</v>
      </c>
      <c r="Q14" s="466"/>
      <c r="R14" s="466">
        <v>100</v>
      </c>
      <c r="S14" s="466" t="s">
        <v>741</v>
      </c>
      <c r="T14" s="439"/>
      <c r="U14" s="466">
        <v>30</v>
      </c>
      <c r="V14" s="432"/>
      <c r="W14" s="656" t="s">
        <v>740</v>
      </c>
      <c r="X14" s="483" t="s">
        <v>739</v>
      </c>
      <c r="Y14" s="666">
        <v>2.8</v>
      </c>
      <c r="Z14" s="654"/>
      <c r="AA14" s="675" t="s">
        <v>738</v>
      </c>
      <c r="AB14" s="642">
        <v>6</v>
      </c>
      <c r="AC14" s="642">
        <f>AB14*2</f>
        <v>12</v>
      </c>
      <c r="AD14" s="642"/>
      <c r="AE14" s="642">
        <f>AB14*15</f>
        <v>90</v>
      </c>
      <c r="AF14" s="642">
        <f>AC14*4+AE14*4</f>
        <v>408</v>
      </c>
    </row>
    <row r="15" spans="2:32" ht="27.95" customHeight="1">
      <c r="B15" s="671">
        <v>23</v>
      </c>
      <c r="C15" s="690"/>
      <c r="D15" s="466" t="s">
        <v>737</v>
      </c>
      <c r="E15" s="466"/>
      <c r="F15" s="466">
        <v>34</v>
      </c>
      <c r="G15" s="439"/>
      <c r="H15" s="466"/>
      <c r="I15" s="439"/>
      <c r="J15" s="465" t="s">
        <v>736</v>
      </c>
      <c r="K15" s="466" t="s">
        <v>545</v>
      </c>
      <c r="L15" s="466">
        <v>20</v>
      </c>
      <c r="M15" s="438" t="s">
        <v>735</v>
      </c>
      <c r="N15" s="437"/>
      <c r="O15" s="435">
        <v>5</v>
      </c>
      <c r="P15" s="466"/>
      <c r="Q15" s="466"/>
      <c r="R15" s="466"/>
      <c r="S15" s="466" t="s">
        <v>527</v>
      </c>
      <c r="T15" s="466"/>
      <c r="U15" s="466">
        <v>5</v>
      </c>
      <c r="V15" s="432"/>
      <c r="W15" s="667" t="s">
        <v>33</v>
      </c>
      <c r="X15" s="462" t="s">
        <v>497</v>
      </c>
      <c r="Y15" s="666">
        <v>1.8</v>
      </c>
      <c r="Z15" s="641"/>
      <c r="AA15" s="674" t="s">
        <v>496</v>
      </c>
      <c r="AB15" s="642">
        <v>2.2000000000000002</v>
      </c>
      <c r="AC15" s="673">
        <f>AB15*7</f>
        <v>15.400000000000002</v>
      </c>
      <c r="AD15" s="642">
        <f>AB15*5</f>
        <v>11</v>
      </c>
      <c r="AE15" s="642" t="s">
        <v>487</v>
      </c>
      <c r="AF15" s="672">
        <f>AC15*4+AD15*9</f>
        <v>160.60000000000002</v>
      </c>
    </row>
    <row r="16" spans="2:32" ht="27.95" customHeight="1">
      <c r="B16" s="671" t="s">
        <v>159</v>
      </c>
      <c r="C16" s="690"/>
      <c r="D16" s="466"/>
      <c r="E16" s="507"/>
      <c r="F16" s="466"/>
      <c r="G16" s="466"/>
      <c r="H16" s="507"/>
      <c r="I16" s="466"/>
      <c r="J16" s="472" t="s">
        <v>608</v>
      </c>
      <c r="K16" s="467"/>
      <c r="L16" s="440">
        <v>12</v>
      </c>
      <c r="M16" s="444"/>
      <c r="N16" s="557"/>
      <c r="O16" s="557"/>
      <c r="P16" s="466"/>
      <c r="Q16" s="507"/>
      <c r="R16" s="466"/>
      <c r="S16" s="610" t="s">
        <v>587</v>
      </c>
      <c r="T16" s="464"/>
      <c r="U16" s="468">
        <v>2</v>
      </c>
      <c r="V16" s="432"/>
      <c r="W16" s="656" t="s">
        <v>703</v>
      </c>
      <c r="X16" s="462" t="s">
        <v>493</v>
      </c>
      <c r="Y16" s="666">
        <v>2.5</v>
      </c>
      <c r="Z16" s="654"/>
      <c r="AA16" s="641" t="s">
        <v>492</v>
      </c>
      <c r="AB16" s="642">
        <v>1.6</v>
      </c>
      <c r="AC16" s="642">
        <f>AB16*1</f>
        <v>1.6</v>
      </c>
      <c r="AD16" s="642" t="s">
        <v>487</v>
      </c>
      <c r="AE16" s="642">
        <f>AB16*5</f>
        <v>8</v>
      </c>
      <c r="AF16" s="642">
        <f>AC16*4+AE16*4</f>
        <v>38.4</v>
      </c>
    </row>
    <row r="17" spans="2:32" ht="27.95" customHeight="1">
      <c r="B17" s="751" t="s">
        <v>557</v>
      </c>
      <c r="C17" s="690"/>
      <c r="D17" s="442"/>
      <c r="E17" s="442"/>
      <c r="F17" s="439"/>
      <c r="G17" s="439"/>
      <c r="H17" s="442"/>
      <c r="I17" s="439"/>
      <c r="J17" s="444"/>
      <c r="K17" s="557"/>
      <c r="L17" s="557"/>
      <c r="M17" s="439" t="s">
        <v>566</v>
      </c>
      <c r="N17" s="439"/>
      <c r="O17" s="439">
        <v>35</v>
      </c>
      <c r="P17" s="439"/>
      <c r="Q17" s="442"/>
      <c r="R17" s="439"/>
      <c r="S17" s="444"/>
      <c r="T17" s="442"/>
      <c r="U17" s="439"/>
      <c r="V17" s="432"/>
      <c r="W17" s="667" t="s">
        <v>35</v>
      </c>
      <c r="X17" s="462" t="s">
        <v>489</v>
      </c>
      <c r="Y17" s="666">
        <v>0</v>
      </c>
      <c r="Z17" s="641"/>
      <c r="AA17" s="641" t="s">
        <v>488</v>
      </c>
      <c r="AB17" s="642">
        <v>2.5</v>
      </c>
      <c r="AC17" s="642"/>
      <c r="AD17" s="642">
        <f>AB17*5</f>
        <v>12.5</v>
      </c>
      <c r="AE17" s="642" t="s">
        <v>487</v>
      </c>
      <c r="AF17" s="642">
        <f>AD17*9</f>
        <v>112.5</v>
      </c>
    </row>
    <row r="18" spans="2:32" ht="27.95" customHeight="1">
      <c r="B18" s="751"/>
      <c r="C18" s="690"/>
      <c r="D18" s="442"/>
      <c r="E18" s="442"/>
      <c r="F18" s="439"/>
      <c r="G18" s="435"/>
      <c r="H18" s="439"/>
      <c r="I18" s="439"/>
      <c r="J18" s="439"/>
      <c r="K18" s="507"/>
      <c r="L18" s="439"/>
      <c r="M18" s="466" t="s">
        <v>561</v>
      </c>
      <c r="N18" s="466"/>
      <c r="O18" s="466">
        <v>0.3</v>
      </c>
      <c r="P18" s="439"/>
      <c r="Q18" s="442"/>
      <c r="R18" s="439"/>
      <c r="S18" s="444"/>
      <c r="T18" s="442"/>
      <c r="U18" s="439"/>
      <c r="V18" s="432"/>
      <c r="W18" s="656" t="s">
        <v>734</v>
      </c>
      <c r="X18" s="448" t="s">
        <v>484</v>
      </c>
      <c r="Y18" s="708">
        <v>0</v>
      </c>
      <c r="Z18" s="654"/>
      <c r="AA18" s="641" t="s">
        <v>483</v>
      </c>
      <c r="AB18" s="642">
        <v>1</v>
      </c>
      <c r="AE18" s="641">
        <f>AB18*15</f>
        <v>15</v>
      </c>
    </row>
    <row r="19" spans="2:32" ht="27.95" customHeight="1">
      <c r="B19" s="746" t="s">
        <v>482</v>
      </c>
      <c r="C19" s="687"/>
      <c r="D19" s="464"/>
      <c r="E19" s="464"/>
      <c r="F19" s="468"/>
      <c r="G19" s="439"/>
      <c r="H19" s="466"/>
      <c r="I19" s="439"/>
      <c r="J19" s="439"/>
      <c r="K19" s="507"/>
      <c r="L19" s="439"/>
      <c r="M19" s="439" t="s">
        <v>538</v>
      </c>
      <c r="N19" s="507"/>
      <c r="O19" s="439">
        <v>0.1</v>
      </c>
      <c r="P19" s="468"/>
      <c r="Q19" s="464"/>
      <c r="R19" s="468"/>
      <c r="S19" s="434"/>
      <c r="T19" s="502"/>
      <c r="U19" s="433"/>
      <c r="V19" s="432"/>
      <c r="W19" s="667" t="s">
        <v>169</v>
      </c>
      <c r="X19" s="430"/>
      <c r="Y19" s="666"/>
      <c r="Z19" s="641"/>
      <c r="AC19" s="641">
        <f>SUM(AC14:AC18)</f>
        <v>29.000000000000004</v>
      </c>
      <c r="AD19" s="641">
        <f>SUM(AD14:AD18)</f>
        <v>23.5</v>
      </c>
      <c r="AE19" s="641">
        <f>SUM(AE14:AE18)</f>
        <v>113</v>
      </c>
      <c r="AF19" s="641">
        <f>AC19*4+AD19*9+AE19*4</f>
        <v>779.5</v>
      </c>
    </row>
    <row r="20" spans="2:32" ht="27.95" customHeight="1">
      <c r="B20" s="760"/>
      <c r="C20" s="685"/>
      <c r="D20" s="464"/>
      <c r="E20" s="464"/>
      <c r="F20" s="468"/>
      <c r="G20" s="466"/>
      <c r="H20" s="507"/>
      <c r="I20" s="466"/>
      <c r="J20" s="439"/>
      <c r="K20" s="507"/>
      <c r="L20" s="439"/>
      <c r="M20" s="466" t="s">
        <v>556</v>
      </c>
      <c r="N20" s="547"/>
      <c r="O20" s="455">
        <v>0.01</v>
      </c>
      <c r="P20" s="468"/>
      <c r="Q20" s="464"/>
      <c r="R20" s="468"/>
      <c r="S20" s="433"/>
      <c r="T20" s="502"/>
      <c r="U20" s="433"/>
      <c r="V20" s="432"/>
      <c r="W20" s="656" t="s">
        <v>733</v>
      </c>
      <c r="X20" s="501"/>
      <c r="Y20" s="708"/>
      <c r="Z20" s="654"/>
      <c r="AC20" s="653">
        <f>AC19*4/AF19</f>
        <v>0.14881334188582426</v>
      </c>
      <c r="AD20" s="653">
        <f>AD19*9/AF19</f>
        <v>0.27132777421423987</v>
      </c>
      <c r="AE20" s="653">
        <f>AE19*4/AF19</f>
        <v>0.5798588838999359</v>
      </c>
    </row>
    <row r="21" spans="2:32" s="676" customFormat="1" ht="27.95" customHeight="1">
      <c r="B21" s="707">
        <v>3</v>
      </c>
      <c r="C21" s="690"/>
      <c r="D21" s="612" t="str">
        <f>'3月菜單國華'!I30</f>
        <v>香Q米飯</v>
      </c>
      <c r="E21" s="770" t="s">
        <v>518</v>
      </c>
      <c r="F21" s="612"/>
      <c r="G21" s="612" t="str">
        <f>'3月菜單國華'!I31</f>
        <v xml:space="preserve"> 京醬豬肉  </v>
      </c>
      <c r="H21" s="612" t="s">
        <v>516</v>
      </c>
      <c r="I21" s="692"/>
      <c r="J21" s="715" t="str">
        <f>'3月菜單國華'!I32</f>
        <v xml:space="preserve">   砂鍋河粉絲(豆)</v>
      </c>
      <c r="K21" s="680" t="s">
        <v>516</v>
      </c>
      <c r="L21" s="612"/>
      <c r="M21" s="612" t="str">
        <f>'3月菜單國華'!I33</f>
        <v>印度咖哩雞</v>
      </c>
      <c r="N21" s="612" t="s">
        <v>516</v>
      </c>
      <c r="O21" s="612"/>
      <c r="P21" s="612" t="str">
        <f>'3月菜單國華'!I34</f>
        <v>深色蔬菜</v>
      </c>
      <c r="Q21" s="612" t="s">
        <v>517</v>
      </c>
      <c r="R21" s="612"/>
      <c r="S21" s="612" t="str">
        <f>'3月菜單國華'!I35</f>
        <v>鮮菇肉絲湯</v>
      </c>
      <c r="T21" s="612" t="s">
        <v>516</v>
      </c>
      <c r="U21" s="612"/>
      <c r="V21" s="432"/>
      <c r="W21" s="678" t="s">
        <v>34</v>
      </c>
      <c r="X21" s="517" t="s">
        <v>515</v>
      </c>
      <c r="Y21" s="706">
        <v>5.3</v>
      </c>
      <c r="Z21" s="641"/>
      <c r="AA21" s="641"/>
      <c r="AB21" s="642"/>
      <c r="AC21" s="641" t="s">
        <v>514</v>
      </c>
      <c r="AD21" s="641" t="s">
        <v>513</v>
      </c>
      <c r="AE21" s="641" t="s">
        <v>512</v>
      </c>
      <c r="AF21" s="641" t="s">
        <v>511</v>
      </c>
    </row>
    <row r="22" spans="2:32" s="693" customFormat="1" ht="27.75" customHeight="1">
      <c r="B22" s="704" t="s">
        <v>152</v>
      </c>
      <c r="C22" s="690"/>
      <c r="D22" s="466" t="s">
        <v>534</v>
      </c>
      <c r="E22" s="466"/>
      <c r="F22" s="466">
        <v>90</v>
      </c>
      <c r="G22" s="439" t="s">
        <v>732</v>
      </c>
      <c r="H22" s="439"/>
      <c r="I22" s="439">
        <v>55</v>
      </c>
      <c r="J22" s="439" t="s">
        <v>709</v>
      </c>
      <c r="K22" s="439"/>
      <c r="L22" s="439">
        <v>5</v>
      </c>
      <c r="M22" s="439" t="s">
        <v>549</v>
      </c>
      <c r="N22" s="439"/>
      <c r="O22" s="439">
        <v>45</v>
      </c>
      <c r="P22" s="466" t="s">
        <v>350</v>
      </c>
      <c r="Q22" s="466"/>
      <c r="R22" s="466">
        <v>100</v>
      </c>
      <c r="S22" s="439" t="s">
        <v>731</v>
      </c>
      <c r="T22" s="439"/>
      <c r="U22" s="439">
        <v>30</v>
      </c>
      <c r="V22" s="432"/>
      <c r="W22" s="656" t="s">
        <v>547</v>
      </c>
      <c r="X22" s="483" t="s">
        <v>503</v>
      </c>
      <c r="Y22" s="701">
        <v>2.2000000000000002</v>
      </c>
      <c r="Z22" s="696"/>
      <c r="AA22" s="675" t="s">
        <v>502</v>
      </c>
      <c r="AB22" s="642">
        <v>6</v>
      </c>
      <c r="AC22" s="642">
        <f>AB22*2</f>
        <v>12</v>
      </c>
      <c r="AD22" s="642"/>
      <c r="AE22" s="642">
        <f>AB22*15</f>
        <v>90</v>
      </c>
      <c r="AF22" s="642">
        <f>AC22*4+AE22*4</f>
        <v>408</v>
      </c>
    </row>
    <row r="23" spans="2:32" s="693" customFormat="1" ht="27.95" customHeight="1">
      <c r="B23" s="704">
        <v>24</v>
      </c>
      <c r="C23" s="690"/>
      <c r="D23" s="468"/>
      <c r="E23" s="468"/>
      <c r="F23" s="468"/>
      <c r="G23" s="439" t="s">
        <v>608</v>
      </c>
      <c r="H23" s="439"/>
      <c r="I23" s="439">
        <v>10</v>
      </c>
      <c r="J23" s="466" t="s">
        <v>486</v>
      </c>
      <c r="K23" s="466"/>
      <c r="L23" s="466">
        <v>5</v>
      </c>
      <c r="M23" s="439" t="s">
        <v>486</v>
      </c>
      <c r="N23" s="502"/>
      <c r="O23" s="433">
        <v>10</v>
      </c>
      <c r="P23" s="466"/>
      <c r="Q23" s="466"/>
      <c r="R23" s="466"/>
      <c r="S23" s="439" t="s">
        <v>486</v>
      </c>
      <c r="T23" s="439"/>
      <c r="U23" s="439">
        <v>2</v>
      </c>
      <c r="V23" s="432"/>
      <c r="W23" s="667" t="s">
        <v>33</v>
      </c>
      <c r="X23" s="462" t="s">
        <v>497</v>
      </c>
      <c r="Y23" s="701">
        <v>1.9</v>
      </c>
      <c r="Z23" s="694"/>
      <c r="AA23" s="674" t="s">
        <v>496</v>
      </c>
      <c r="AB23" s="642">
        <v>2</v>
      </c>
      <c r="AC23" s="673">
        <f>AB23*7</f>
        <v>14</v>
      </c>
      <c r="AD23" s="642">
        <f>AB23*5</f>
        <v>10</v>
      </c>
      <c r="AE23" s="642" t="s">
        <v>487</v>
      </c>
      <c r="AF23" s="672">
        <f>AC23*4+AD23*9</f>
        <v>146</v>
      </c>
    </row>
    <row r="24" spans="2:32" s="693" customFormat="1" ht="27.95" customHeight="1">
      <c r="B24" s="704" t="s">
        <v>159</v>
      </c>
      <c r="C24" s="690"/>
      <c r="D24" s="433"/>
      <c r="E24" s="434"/>
      <c r="F24" s="433"/>
      <c r="G24" s="444"/>
      <c r="H24" s="444"/>
      <c r="I24" s="444"/>
      <c r="J24" s="439" t="s">
        <v>567</v>
      </c>
      <c r="K24" s="507"/>
      <c r="L24" s="439">
        <v>30</v>
      </c>
      <c r="M24" s="433" t="s">
        <v>730</v>
      </c>
      <c r="N24" s="502"/>
      <c r="O24" s="433">
        <v>10</v>
      </c>
      <c r="P24" s="466"/>
      <c r="Q24" s="466"/>
      <c r="R24" s="466"/>
      <c r="S24" s="439" t="s">
        <v>498</v>
      </c>
      <c r="T24" s="439"/>
      <c r="U24" s="439">
        <v>2</v>
      </c>
      <c r="V24" s="432"/>
      <c r="W24" s="656" t="s">
        <v>541</v>
      </c>
      <c r="X24" s="462" t="s">
        <v>493</v>
      </c>
      <c r="Y24" s="701">
        <v>2.2999999999999998</v>
      </c>
      <c r="Z24" s="696"/>
      <c r="AA24" s="641" t="s">
        <v>492</v>
      </c>
      <c r="AB24" s="642">
        <v>1.5</v>
      </c>
      <c r="AC24" s="642">
        <f>AB24*1</f>
        <v>1.5</v>
      </c>
      <c r="AD24" s="642" t="s">
        <v>487</v>
      </c>
      <c r="AE24" s="642">
        <f>AB24*5</f>
        <v>7.5</v>
      </c>
      <c r="AF24" s="642">
        <f>AC24*4+AE24*4</f>
        <v>36</v>
      </c>
    </row>
    <row r="25" spans="2:32" s="693" customFormat="1" ht="27.95" customHeight="1">
      <c r="B25" s="769" t="s">
        <v>540</v>
      </c>
      <c r="C25" s="690"/>
      <c r="D25" s="433"/>
      <c r="E25" s="434"/>
      <c r="F25" s="433"/>
      <c r="G25" s="444"/>
      <c r="H25" s="507"/>
      <c r="I25" s="439"/>
      <c r="J25" s="455" t="s">
        <v>526</v>
      </c>
      <c r="K25" s="455" t="s">
        <v>525</v>
      </c>
      <c r="L25" s="455">
        <v>7</v>
      </c>
      <c r="M25" s="455" t="s">
        <v>729</v>
      </c>
      <c r="N25" s="456"/>
      <c r="O25" s="455">
        <v>5</v>
      </c>
      <c r="P25" s="465"/>
      <c r="Q25" s="466"/>
      <c r="R25" s="466"/>
      <c r="S25" s="455" t="s">
        <v>680</v>
      </c>
      <c r="T25" s="456"/>
      <c r="U25" s="455">
        <v>2</v>
      </c>
      <c r="V25" s="432"/>
      <c r="W25" s="667" t="s">
        <v>35</v>
      </c>
      <c r="X25" s="462" t="s">
        <v>489</v>
      </c>
      <c r="Y25" s="701">
        <v>0</v>
      </c>
      <c r="Z25" s="694"/>
      <c r="AA25" s="641" t="s">
        <v>488</v>
      </c>
      <c r="AB25" s="642">
        <v>2.5</v>
      </c>
      <c r="AC25" s="642"/>
      <c r="AD25" s="642">
        <f>AB25*5</f>
        <v>12.5</v>
      </c>
      <c r="AE25" s="642" t="s">
        <v>487</v>
      </c>
      <c r="AF25" s="642">
        <f>AD25*9</f>
        <v>112.5</v>
      </c>
    </row>
    <row r="26" spans="2:32" s="693" customFormat="1" ht="27.95" customHeight="1">
      <c r="B26" s="769"/>
      <c r="C26" s="690"/>
      <c r="D26" s="450"/>
      <c r="E26" s="534"/>
      <c r="F26" s="450"/>
      <c r="G26" s="444"/>
      <c r="H26" s="507"/>
      <c r="I26" s="439"/>
      <c r="J26" s="539"/>
      <c r="K26" s="611"/>
      <c r="L26" s="465"/>
      <c r="M26" s="455"/>
      <c r="N26" s="456"/>
      <c r="O26" s="455"/>
      <c r="P26" s="465"/>
      <c r="Q26" s="466"/>
      <c r="R26" s="466"/>
      <c r="S26" s="466"/>
      <c r="T26" s="466"/>
      <c r="U26" s="466"/>
      <c r="V26" s="432"/>
      <c r="W26" s="656" t="s">
        <v>693</v>
      </c>
      <c r="X26" s="448" t="s">
        <v>484</v>
      </c>
      <c r="Y26" s="701">
        <v>0</v>
      </c>
      <c r="Z26" s="696"/>
      <c r="AA26" s="641" t="s">
        <v>483</v>
      </c>
      <c r="AB26" s="642"/>
      <c r="AC26" s="641"/>
      <c r="AD26" s="641"/>
      <c r="AE26" s="641">
        <f>AB26*15</f>
        <v>0</v>
      </c>
      <c r="AF26" s="641"/>
    </row>
    <row r="27" spans="2:32" s="693" customFormat="1" ht="27.95" customHeight="1">
      <c r="B27" s="746" t="s">
        <v>482</v>
      </c>
      <c r="C27" s="702"/>
      <c r="D27" s="450"/>
      <c r="E27" s="464"/>
      <c r="F27" s="468"/>
      <c r="G27" s="444"/>
      <c r="H27" s="434"/>
      <c r="I27" s="434"/>
      <c r="J27" s="539"/>
      <c r="K27" s="611"/>
      <c r="L27" s="465"/>
      <c r="M27" s="539"/>
      <c r="N27" s="611"/>
      <c r="O27" s="465"/>
      <c r="P27" s="435"/>
      <c r="Q27" s="466"/>
      <c r="R27" s="466"/>
      <c r="S27" s="466"/>
      <c r="T27" s="466"/>
      <c r="U27" s="466"/>
      <c r="V27" s="432"/>
      <c r="W27" s="667" t="s">
        <v>169</v>
      </c>
      <c r="X27" s="430"/>
      <c r="Y27" s="701"/>
      <c r="Z27" s="694"/>
      <c r="AA27" s="641"/>
      <c r="AB27" s="642"/>
      <c r="AC27" s="641">
        <f>SUM(AC22:AC26)</f>
        <v>27.5</v>
      </c>
      <c r="AD27" s="641">
        <f>SUM(AD22:AD26)</f>
        <v>22.5</v>
      </c>
      <c r="AE27" s="641">
        <f>SUM(AE22:AE26)</f>
        <v>97.5</v>
      </c>
      <c r="AF27" s="641">
        <f>AC27*4+AD27*9+AE27*4</f>
        <v>702.5</v>
      </c>
    </row>
    <row r="28" spans="2:32" s="693" customFormat="1" ht="27.95" customHeight="1" thickBot="1">
      <c r="B28" s="768"/>
      <c r="C28" s="699"/>
      <c r="D28" s="464"/>
      <c r="E28" s="464"/>
      <c r="F28" s="468"/>
      <c r="G28" s="450"/>
      <c r="H28" s="464"/>
      <c r="I28" s="468"/>
      <c r="J28" s="439"/>
      <c r="K28" s="439"/>
      <c r="L28" s="439"/>
      <c r="M28" s="468"/>
      <c r="N28" s="464"/>
      <c r="O28" s="468"/>
      <c r="P28" s="468"/>
      <c r="Q28" s="464"/>
      <c r="R28" s="468"/>
      <c r="S28" s="468"/>
      <c r="T28" s="464"/>
      <c r="U28" s="468"/>
      <c r="V28" s="432"/>
      <c r="W28" s="698" t="s">
        <v>536</v>
      </c>
      <c r="X28" s="525"/>
      <c r="Y28" s="767"/>
      <c r="Z28" s="696"/>
      <c r="AA28" s="694"/>
      <c r="AB28" s="695"/>
      <c r="AC28" s="653">
        <f>AC27*4/AF27</f>
        <v>0.15658362989323843</v>
      </c>
      <c r="AD28" s="653">
        <f>AD27*9/AF27</f>
        <v>0.28825622775800713</v>
      </c>
      <c r="AE28" s="653">
        <f>AE27*4/AF27</f>
        <v>0.55516014234875444</v>
      </c>
      <c r="AF28" s="694"/>
    </row>
    <row r="29" spans="2:32" s="676" customFormat="1" ht="27.95" customHeight="1">
      <c r="B29" s="684">
        <v>3</v>
      </c>
      <c r="C29" s="690"/>
      <c r="D29" s="612" t="str">
        <f>'3月菜單國華'!M30</f>
        <v>番薯糙米飯</v>
      </c>
      <c r="E29" s="612" t="s">
        <v>518</v>
      </c>
      <c r="F29" s="612"/>
      <c r="G29" s="612" t="str">
        <f>'3月菜單國華'!M31</f>
        <v xml:space="preserve">   成都子雞   </v>
      </c>
      <c r="H29" s="612" t="s">
        <v>516</v>
      </c>
      <c r="I29" s="612"/>
      <c r="J29" s="612" t="str">
        <f>'3月菜單國華'!M32</f>
        <v xml:space="preserve">  金穗四彩  </v>
      </c>
      <c r="K29" s="612" t="s">
        <v>516</v>
      </c>
      <c r="L29" s="612"/>
      <c r="M29" s="612" t="str">
        <f>'3月菜單國華'!M33</f>
        <v>糖醋豆腐(豆)</v>
      </c>
      <c r="N29" s="519" t="s">
        <v>516</v>
      </c>
      <c r="O29" s="612"/>
      <c r="P29" s="612" t="str">
        <f>'3月菜單國華'!M34</f>
        <v>深色蔬菜</v>
      </c>
      <c r="Q29" s="612" t="s">
        <v>517</v>
      </c>
      <c r="R29" s="612"/>
      <c r="S29" s="612" t="str">
        <f>'3月菜單國華'!M35</f>
        <v>時蔬鴨湯</v>
      </c>
      <c r="T29" s="612" t="s">
        <v>516</v>
      </c>
      <c r="U29" s="612"/>
      <c r="V29" s="432"/>
      <c r="W29" s="678" t="s">
        <v>34</v>
      </c>
      <c r="X29" s="517" t="s">
        <v>515</v>
      </c>
      <c r="Y29" s="677">
        <v>5.5</v>
      </c>
      <c r="Z29" s="641"/>
      <c r="AA29" s="641"/>
      <c r="AB29" s="642"/>
      <c r="AC29" s="641" t="s">
        <v>514</v>
      </c>
      <c r="AD29" s="641" t="s">
        <v>513</v>
      </c>
      <c r="AE29" s="641" t="s">
        <v>512</v>
      </c>
      <c r="AF29" s="641" t="s">
        <v>511</v>
      </c>
    </row>
    <row r="30" spans="2:32" ht="27.95" customHeight="1">
      <c r="B30" s="671" t="s">
        <v>152</v>
      </c>
      <c r="C30" s="690"/>
      <c r="D30" s="466" t="s">
        <v>534</v>
      </c>
      <c r="E30" s="466"/>
      <c r="F30" s="439">
        <v>70</v>
      </c>
      <c r="G30" s="439" t="s">
        <v>560</v>
      </c>
      <c r="H30" s="439"/>
      <c r="I30" s="439">
        <v>50</v>
      </c>
      <c r="J30" s="439" t="s">
        <v>527</v>
      </c>
      <c r="K30" s="507"/>
      <c r="L30" s="439">
        <v>45</v>
      </c>
      <c r="M30" s="439" t="s">
        <v>544</v>
      </c>
      <c r="N30" s="439" t="s">
        <v>525</v>
      </c>
      <c r="O30" s="439">
        <v>60</v>
      </c>
      <c r="P30" s="466" t="s">
        <v>350</v>
      </c>
      <c r="Q30" s="466"/>
      <c r="R30" s="466">
        <v>100</v>
      </c>
      <c r="S30" s="628" t="s">
        <v>728</v>
      </c>
      <c r="T30" s="439"/>
      <c r="U30" s="433">
        <v>25</v>
      </c>
      <c r="V30" s="432"/>
      <c r="W30" s="656" t="s">
        <v>696</v>
      </c>
      <c r="X30" s="483" t="s">
        <v>503</v>
      </c>
      <c r="Y30" s="666">
        <v>2.2000000000000002</v>
      </c>
      <c r="Z30" s="654"/>
      <c r="AA30" s="675" t="s">
        <v>502</v>
      </c>
      <c r="AB30" s="642">
        <v>6</v>
      </c>
      <c r="AC30" s="642">
        <f>AB30*2</f>
        <v>12</v>
      </c>
      <c r="AD30" s="642"/>
      <c r="AE30" s="642">
        <f>AB30*15</f>
        <v>90</v>
      </c>
      <c r="AF30" s="642">
        <f>AC30*4+AE30*4</f>
        <v>408</v>
      </c>
    </row>
    <row r="31" spans="2:32" ht="27.95" customHeight="1">
      <c r="B31" s="671">
        <v>25</v>
      </c>
      <c r="C31" s="690"/>
      <c r="D31" s="466" t="s">
        <v>727</v>
      </c>
      <c r="E31" s="466"/>
      <c r="F31" s="439">
        <v>23</v>
      </c>
      <c r="G31" s="439" t="s">
        <v>726</v>
      </c>
      <c r="H31" s="439"/>
      <c r="I31" s="439">
        <v>10</v>
      </c>
      <c r="J31" s="439" t="s">
        <v>486</v>
      </c>
      <c r="K31" s="507"/>
      <c r="L31" s="439">
        <v>10</v>
      </c>
      <c r="M31" s="439" t="s">
        <v>608</v>
      </c>
      <c r="N31" s="439"/>
      <c r="O31" s="439">
        <v>10</v>
      </c>
      <c r="P31" s="436"/>
      <c r="Q31" s="436"/>
      <c r="R31" s="436"/>
      <c r="S31" s="434" t="s">
        <v>725</v>
      </c>
      <c r="T31" s="433"/>
      <c r="U31" s="433">
        <v>2</v>
      </c>
      <c r="V31" s="432"/>
      <c r="W31" s="667" t="s">
        <v>33</v>
      </c>
      <c r="X31" s="462" t="s">
        <v>497</v>
      </c>
      <c r="Y31" s="666">
        <v>1.8</v>
      </c>
      <c r="Z31" s="641"/>
      <c r="AA31" s="674" t="s">
        <v>496</v>
      </c>
      <c r="AB31" s="642">
        <v>2.2999999999999998</v>
      </c>
      <c r="AC31" s="673">
        <f>AB31*7</f>
        <v>16.099999999999998</v>
      </c>
      <c r="AD31" s="642">
        <f>AB31*5</f>
        <v>11.5</v>
      </c>
      <c r="AE31" s="642" t="s">
        <v>487</v>
      </c>
      <c r="AF31" s="672">
        <f>AC31*4+AD31*9</f>
        <v>167.89999999999998</v>
      </c>
    </row>
    <row r="32" spans="2:32" ht="27.95" customHeight="1">
      <c r="B32" s="671" t="s">
        <v>679</v>
      </c>
      <c r="C32" s="690"/>
      <c r="D32" s="466" t="s">
        <v>704</v>
      </c>
      <c r="E32" s="507"/>
      <c r="F32" s="439">
        <v>20</v>
      </c>
      <c r="G32" s="444"/>
      <c r="H32" s="534"/>
      <c r="I32" s="450"/>
      <c r="J32" s="439" t="s">
        <v>548</v>
      </c>
      <c r="K32" s="507"/>
      <c r="L32" s="439">
        <v>10</v>
      </c>
      <c r="M32" s="444"/>
      <c r="N32" s="466"/>
      <c r="O32" s="466"/>
      <c r="P32" s="766"/>
      <c r="Q32" s="766"/>
      <c r="R32" s="766"/>
      <c r="S32" s="439" t="s">
        <v>724</v>
      </c>
      <c r="T32" s="439"/>
      <c r="U32" s="439">
        <v>2</v>
      </c>
      <c r="V32" s="432"/>
      <c r="W32" s="656" t="s">
        <v>541</v>
      </c>
      <c r="X32" s="462" t="s">
        <v>493</v>
      </c>
      <c r="Y32" s="666">
        <v>2.2999999999999998</v>
      </c>
      <c r="Z32" s="654"/>
      <c r="AA32" s="641" t="s">
        <v>492</v>
      </c>
      <c r="AB32" s="642">
        <v>1.5</v>
      </c>
      <c r="AC32" s="642">
        <f>AB32*1</f>
        <v>1.5</v>
      </c>
      <c r="AD32" s="642" t="s">
        <v>487</v>
      </c>
      <c r="AE32" s="642">
        <f>AB32*5</f>
        <v>7.5</v>
      </c>
      <c r="AF32" s="642">
        <f>AC32*4+AE32*4</f>
        <v>36</v>
      </c>
    </row>
    <row r="33" spans="2:32" ht="27.95" customHeight="1">
      <c r="B33" s="751" t="s">
        <v>523</v>
      </c>
      <c r="C33" s="690"/>
      <c r="D33" s="507"/>
      <c r="E33" s="507"/>
      <c r="F33" s="466"/>
      <c r="G33" s="466"/>
      <c r="H33" s="507"/>
      <c r="I33" s="466"/>
      <c r="J33" s="439" t="s">
        <v>723</v>
      </c>
      <c r="K33" s="439"/>
      <c r="L33" s="439">
        <v>3</v>
      </c>
      <c r="M33" s="439"/>
      <c r="N33" s="442"/>
      <c r="O33" s="439"/>
      <c r="P33" s="631"/>
      <c r="Q33" s="436"/>
      <c r="R33" s="436"/>
      <c r="S33" s="712"/>
      <c r="T33" s="713"/>
      <c r="U33" s="712"/>
      <c r="V33" s="432"/>
      <c r="W33" s="667" t="s">
        <v>35</v>
      </c>
      <c r="X33" s="462" t="s">
        <v>489</v>
      </c>
      <c r="Y33" s="666">
        <v>0</v>
      </c>
      <c r="Z33" s="641"/>
      <c r="AA33" s="641" t="s">
        <v>488</v>
      </c>
      <c r="AB33" s="642">
        <v>2.5</v>
      </c>
      <c r="AC33" s="642"/>
      <c r="AD33" s="642">
        <f>AB33*5</f>
        <v>12.5</v>
      </c>
      <c r="AE33" s="642" t="s">
        <v>487</v>
      </c>
      <c r="AF33" s="642">
        <f>AD33*9</f>
        <v>112.5</v>
      </c>
    </row>
    <row r="34" spans="2:32" ht="27.95" customHeight="1">
      <c r="B34" s="751"/>
      <c r="C34" s="690"/>
      <c r="D34" s="507"/>
      <c r="E34" s="507"/>
      <c r="F34" s="466"/>
      <c r="G34" s="466"/>
      <c r="H34" s="507"/>
      <c r="I34" s="466"/>
      <c r="J34" s="436"/>
      <c r="K34" s="453"/>
      <c r="L34" s="436"/>
      <c r="M34" s="439"/>
      <c r="N34" s="533"/>
      <c r="O34" s="444"/>
      <c r="P34" s="765"/>
      <c r="Q34" s="762"/>
      <c r="R34" s="764"/>
      <c r="S34" s="712"/>
      <c r="T34" s="713"/>
      <c r="U34" s="712"/>
      <c r="V34" s="432"/>
      <c r="W34" s="656" t="s">
        <v>693</v>
      </c>
      <c r="X34" s="448" t="s">
        <v>484</v>
      </c>
      <c r="Y34" s="666">
        <v>0</v>
      </c>
      <c r="Z34" s="654"/>
      <c r="AA34" s="641" t="s">
        <v>483</v>
      </c>
      <c r="AB34" s="642">
        <v>1</v>
      </c>
      <c r="AE34" s="641">
        <f>AB34*15</f>
        <v>15</v>
      </c>
    </row>
    <row r="35" spans="2:32" ht="27.95" customHeight="1">
      <c r="B35" s="746" t="s">
        <v>482</v>
      </c>
      <c r="C35" s="687"/>
      <c r="D35" s="464"/>
      <c r="E35" s="464"/>
      <c r="F35" s="468"/>
      <c r="G35" s="468"/>
      <c r="H35" s="464"/>
      <c r="I35" s="468"/>
      <c r="J35" s="436"/>
      <c r="K35" s="453"/>
      <c r="L35" s="436"/>
      <c r="M35" s="433"/>
      <c r="N35" s="464"/>
      <c r="O35" s="433"/>
      <c r="P35" s="763"/>
      <c r="Q35" s="762"/>
      <c r="R35" s="761"/>
      <c r="S35" s="468"/>
      <c r="T35" s="464"/>
      <c r="U35" s="468"/>
      <c r="V35" s="432"/>
      <c r="W35" s="667" t="s">
        <v>169</v>
      </c>
      <c r="X35" s="430"/>
      <c r="Y35" s="666"/>
      <c r="Z35" s="641"/>
      <c r="AC35" s="641">
        <f>SUM(AC30:AC34)</f>
        <v>29.599999999999998</v>
      </c>
      <c r="AD35" s="641">
        <f>SUM(AD30:AD34)</f>
        <v>24</v>
      </c>
      <c r="AE35" s="641">
        <f>SUM(AE30:AE34)</f>
        <v>112.5</v>
      </c>
      <c r="AF35" s="641">
        <f>AC35*4+AD35*9+AE35*4</f>
        <v>784.4</v>
      </c>
    </row>
    <row r="36" spans="2:32" ht="27.95" customHeight="1">
      <c r="B36" s="760"/>
      <c r="C36" s="685"/>
      <c r="D36" s="464"/>
      <c r="E36" s="464"/>
      <c r="F36" s="468"/>
      <c r="G36" s="468"/>
      <c r="H36" s="464"/>
      <c r="I36" s="468"/>
      <c r="J36" s="439"/>
      <c r="K36" s="507"/>
      <c r="L36" s="439"/>
      <c r="M36" s="433"/>
      <c r="N36" s="464"/>
      <c r="O36" s="433"/>
      <c r="P36" s="468"/>
      <c r="Q36" s="464"/>
      <c r="R36" s="468"/>
      <c r="S36" s="468"/>
      <c r="T36" s="464"/>
      <c r="U36" s="468"/>
      <c r="V36" s="432"/>
      <c r="W36" s="656" t="s">
        <v>722</v>
      </c>
      <c r="X36" s="501"/>
      <c r="Y36" s="666"/>
      <c r="Z36" s="654"/>
      <c r="AC36" s="653">
        <f>AC35*4/AF35</f>
        <v>0.15094339622641509</v>
      </c>
      <c r="AD36" s="653">
        <f>AD35*9/AF35</f>
        <v>0.27536970933197347</v>
      </c>
      <c r="AE36" s="653">
        <f>AE35*4/AF35</f>
        <v>0.57368689444161147</v>
      </c>
    </row>
    <row r="37" spans="2:32" s="676" customFormat="1" ht="27.95" customHeight="1">
      <c r="B37" s="684">
        <v>3</v>
      </c>
      <c r="C37" s="690"/>
      <c r="D37" s="759" t="str">
        <f>'3月菜單國華'!Q30</f>
        <v>石板鹹山豬肉炒飯</v>
      </c>
      <c r="E37" s="759" t="s">
        <v>595</v>
      </c>
      <c r="F37" s="759"/>
      <c r="G37" s="612" t="str">
        <f>'3月菜單國華'!Q31</f>
        <v xml:space="preserve">  黃金雞腿排(炸) </v>
      </c>
      <c r="H37" s="519" t="s">
        <v>535</v>
      </c>
      <c r="I37" s="612"/>
      <c r="J37" s="612" t="str">
        <f>'3月菜單國華'!Q32</f>
        <v xml:space="preserve">   撕香奶香包(冷)  </v>
      </c>
      <c r="K37" s="612" t="s">
        <v>721</v>
      </c>
      <c r="L37" s="612"/>
      <c r="M37" s="612" t="str">
        <f>'3月菜單國華'!Q33</f>
        <v xml:space="preserve">   什錦冬瓜盅(海)   </v>
      </c>
      <c r="N37" s="612" t="s">
        <v>516</v>
      </c>
      <c r="O37" s="612"/>
      <c r="P37" s="612" t="str">
        <f>'3月菜單國華'!Q34</f>
        <v>淺色蔬菜</v>
      </c>
      <c r="Q37" s="612" t="s">
        <v>517</v>
      </c>
      <c r="R37" s="612"/>
      <c r="S37" s="612" t="str">
        <f>'3月菜單國華'!Q35</f>
        <v xml:space="preserve">海帶豆腐湯(豆) </v>
      </c>
      <c r="T37" s="612" t="s">
        <v>516</v>
      </c>
      <c r="U37" s="612"/>
      <c r="V37" s="432"/>
      <c r="W37" s="758" t="s">
        <v>34</v>
      </c>
      <c r="X37" s="488" t="s">
        <v>515</v>
      </c>
      <c r="Y37" s="757">
        <v>5.3</v>
      </c>
      <c r="Z37" s="641"/>
      <c r="AA37" s="641"/>
      <c r="AB37" s="642"/>
      <c r="AC37" s="641" t="s">
        <v>514</v>
      </c>
      <c r="AD37" s="641" t="s">
        <v>513</v>
      </c>
      <c r="AE37" s="641" t="s">
        <v>512</v>
      </c>
      <c r="AF37" s="641" t="s">
        <v>511</v>
      </c>
    </row>
    <row r="38" spans="2:32" ht="27.95" customHeight="1">
      <c r="B38" s="671" t="s">
        <v>152</v>
      </c>
      <c r="C38" s="669"/>
      <c r="D38" s="515" t="s">
        <v>534</v>
      </c>
      <c r="E38" s="756"/>
      <c r="F38" s="513">
        <v>85</v>
      </c>
      <c r="G38" s="466" t="s">
        <v>720</v>
      </c>
      <c r="H38" s="466"/>
      <c r="I38" s="455">
        <v>50</v>
      </c>
      <c r="J38" s="439" t="s">
        <v>719</v>
      </c>
      <c r="K38" s="466"/>
      <c r="L38" s="466">
        <v>40</v>
      </c>
      <c r="M38" s="439" t="s">
        <v>565</v>
      </c>
      <c r="N38" s="439"/>
      <c r="O38" s="439">
        <v>55</v>
      </c>
      <c r="P38" s="439" t="s">
        <v>371</v>
      </c>
      <c r="Q38" s="439"/>
      <c r="R38" s="439">
        <v>100</v>
      </c>
      <c r="S38" s="484" t="s">
        <v>544</v>
      </c>
      <c r="T38" s="439" t="s">
        <v>525</v>
      </c>
      <c r="U38" s="439">
        <v>25</v>
      </c>
      <c r="V38" s="432"/>
      <c r="W38" s="747" t="s">
        <v>504</v>
      </c>
      <c r="X38" s="483" t="s">
        <v>503</v>
      </c>
      <c r="Y38" s="744">
        <v>2.2000000000000002</v>
      </c>
      <c r="Z38" s="654"/>
      <c r="AA38" s="675" t="s">
        <v>502</v>
      </c>
      <c r="AB38" s="642">
        <v>6</v>
      </c>
      <c r="AC38" s="642">
        <f>AB38*2</f>
        <v>12</v>
      </c>
      <c r="AD38" s="642"/>
      <c r="AE38" s="642">
        <f>AB38*15</f>
        <v>90</v>
      </c>
      <c r="AF38" s="642">
        <f>AC38*4+AE38*4</f>
        <v>408</v>
      </c>
    </row>
    <row r="39" spans="2:32" ht="27.95" customHeight="1">
      <c r="B39" s="671">
        <v>26</v>
      </c>
      <c r="C39" s="669"/>
      <c r="D39" s="755" t="s">
        <v>608</v>
      </c>
      <c r="E39" s="468"/>
      <c r="F39" s="603">
        <v>5</v>
      </c>
      <c r="G39" s="466" t="s">
        <v>553</v>
      </c>
      <c r="H39" s="466"/>
      <c r="I39" s="455">
        <v>7</v>
      </c>
      <c r="J39" s="455"/>
      <c r="K39" s="455"/>
      <c r="L39" s="455"/>
      <c r="M39" s="439" t="s">
        <v>718</v>
      </c>
      <c r="N39" s="439" t="s">
        <v>591</v>
      </c>
      <c r="O39" s="439">
        <v>25</v>
      </c>
      <c r="P39" s="436"/>
      <c r="Q39" s="436"/>
      <c r="R39" s="436"/>
      <c r="S39" s="435" t="s">
        <v>607</v>
      </c>
      <c r="T39" s="439"/>
      <c r="U39" s="439">
        <v>10</v>
      </c>
      <c r="V39" s="432"/>
      <c r="W39" s="745" t="s">
        <v>33</v>
      </c>
      <c r="X39" s="462" t="s">
        <v>497</v>
      </c>
      <c r="Y39" s="744">
        <v>1.8</v>
      </c>
      <c r="Z39" s="641"/>
      <c r="AA39" s="674" t="s">
        <v>496</v>
      </c>
      <c r="AB39" s="642">
        <v>2.2999999999999998</v>
      </c>
      <c r="AC39" s="673">
        <f>AB39*7</f>
        <v>16.099999999999998</v>
      </c>
      <c r="AD39" s="642">
        <f>AB39*5</f>
        <v>11.5</v>
      </c>
      <c r="AE39" s="642" t="s">
        <v>487</v>
      </c>
      <c r="AF39" s="672">
        <f>AC39*4+AD39*9</f>
        <v>167.89999999999998</v>
      </c>
    </row>
    <row r="40" spans="2:32" ht="27.95" customHeight="1">
      <c r="B40" s="671" t="s">
        <v>159</v>
      </c>
      <c r="C40" s="669"/>
      <c r="D40" s="754" t="s">
        <v>717</v>
      </c>
      <c r="E40" s="434"/>
      <c r="F40" s="753">
        <v>12</v>
      </c>
      <c r="G40" s="465"/>
      <c r="H40" s="439"/>
      <c r="I40" s="466"/>
      <c r="J40" s="439"/>
      <c r="K40" s="437"/>
      <c r="L40" s="439"/>
      <c r="M40" s="466" t="s">
        <v>486</v>
      </c>
      <c r="N40" s="466"/>
      <c r="O40" s="466">
        <v>2</v>
      </c>
      <c r="P40" s="623"/>
      <c r="Q40" s="436"/>
      <c r="R40" s="436"/>
      <c r="S40" s="435" t="s">
        <v>538</v>
      </c>
      <c r="T40" s="433"/>
      <c r="U40" s="433">
        <v>0.05</v>
      </c>
      <c r="V40" s="432"/>
      <c r="W40" s="747" t="s">
        <v>494</v>
      </c>
      <c r="X40" s="462" t="s">
        <v>493</v>
      </c>
      <c r="Y40" s="744">
        <v>2.7</v>
      </c>
      <c r="Z40" s="654"/>
      <c r="AA40" s="641" t="s">
        <v>492</v>
      </c>
      <c r="AB40" s="642">
        <v>1.6</v>
      </c>
      <c r="AC40" s="642">
        <f>AB40*1</f>
        <v>1.6</v>
      </c>
      <c r="AD40" s="642" t="s">
        <v>487</v>
      </c>
      <c r="AE40" s="642">
        <f>AB40*5</f>
        <v>8</v>
      </c>
      <c r="AF40" s="642">
        <f>AC40*4+AE40*4</f>
        <v>38.4</v>
      </c>
    </row>
    <row r="41" spans="2:32" ht="27.95" customHeight="1">
      <c r="B41" s="751" t="s">
        <v>491</v>
      </c>
      <c r="C41" s="669"/>
      <c r="D41" s="444"/>
      <c r="E41" s="456"/>
      <c r="F41" s="455"/>
      <c r="G41" s="548"/>
      <c r="H41" s="442"/>
      <c r="I41" s="439"/>
      <c r="J41" s="434"/>
      <c r="K41" s="434"/>
      <c r="L41" s="434"/>
      <c r="M41" s="439" t="s">
        <v>589</v>
      </c>
      <c r="N41" s="442"/>
      <c r="O41" s="439">
        <v>3</v>
      </c>
      <c r="P41" s="623"/>
      <c r="Q41" s="752"/>
      <c r="R41" s="752"/>
      <c r="S41" s="472"/>
      <c r="T41" s="464"/>
      <c r="U41" s="468"/>
      <c r="V41" s="432"/>
      <c r="W41" s="745" t="s">
        <v>35</v>
      </c>
      <c r="X41" s="462" t="s">
        <v>489</v>
      </c>
      <c r="Y41" s="744">
        <v>0</v>
      </c>
      <c r="Z41" s="641"/>
      <c r="AA41" s="641" t="s">
        <v>488</v>
      </c>
      <c r="AB41" s="642">
        <v>2.5</v>
      </c>
      <c r="AC41" s="642"/>
      <c r="AD41" s="642">
        <f>AB41*5</f>
        <v>12.5</v>
      </c>
      <c r="AE41" s="642" t="s">
        <v>487</v>
      </c>
      <c r="AF41" s="642">
        <f>AD41*9</f>
        <v>112.5</v>
      </c>
    </row>
    <row r="42" spans="2:32" ht="27.95" customHeight="1">
      <c r="B42" s="751"/>
      <c r="C42" s="669"/>
      <c r="D42" s="444"/>
      <c r="E42" s="604"/>
      <c r="F42" s="537"/>
      <c r="G42" s="469"/>
      <c r="H42" s="464"/>
      <c r="I42" s="468"/>
      <c r="J42" s="439"/>
      <c r="K42" s="439"/>
      <c r="L42" s="439"/>
      <c r="M42" s="455" t="s">
        <v>583</v>
      </c>
      <c r="N42" s="533"/>
      <c r="O42" s="455">
        <v>5</v>
      </c>
      <c r="P42" s="750"/>
      <c r="Q42" s="749"/>
      <c r="R42" s="748"/>
      <c r="S42" s="451"/>
      <c r="T42" s="464"/>
      <c r="U42" s="610"/>
      <c r="V42" s="432"/>
      <c r="W42" s="747" t="s">
        <v>693</v>
      </c>
      <c r="X42" s="448" t="s">
        <v>484</v>
      </c>
      <c r="Y42" s="744">
        <v>0</v>
      </c>
      <c r="Z42" s="654"/>
      <c r="AA42" s="641" t="s">
        <v>483</v>
      </c>
      <c r="AE42" s="641">
        <f>AB42*15</f>
        <v>0</v>
      </c>
    </row>
    <row r="43" spans="2:32" ht="27.95" customHeight="1">
      <c r="B43" s="746" t="s">
        <v>482</v>
      </c>
      <c r="C43" s="668"/>
      <c r="D43" s="444"/>
      <c r="E43" s="533"/>
      <c r="F43" s="444"/>
      <c r="G43" s="435"/>
      <c r="H43" s="439"/>
      <c r="I43" s="439"/>
      <c r="J43" s="610"/>
      <c r="K43" s="464"/>
      <c r="L43" s="610"/>
      <c r="M43" s="444"/>
      <c r="N43" s="507"/>
      <c r="O43" s="439"/>
      <c r="P43" s="435"/>
      <c r="Q43" s="466"/>
      <c r="R43" s="466"/>
      <c r="S43" s="466"/>
      <c r="T43" s="507"/>
      <c r="U43" s="466"/>
      <c r="V43" s="432"/>
      <c r="W43" s="745" t="s">
        <v>169</v>
      </c>
      <c r="X43" s="430"/>
      <c r="Y43" s="744"/>
      <c r="Z43" s="641"/>
      <c r="AC43" s="641">
        <f>SUM(AC38:AC42)</f>
        <v>29.7</v>
      </c>
      <c r="AD43" s="641">
        <f>SUM(AD38:AD42)</f>
        <v>24</v>
      </c>
      <c r="AE43" s="641">
        <f>SUM(AE38:AE42)</f>
        <v>98</v>
      </c>
      <c r="AF43" s="641">
        <f>AC43*4+AD43*9+AE43*4</f>
        <v>726.8</v>
      </c>
    </row>
    <row r="44" spans="2:32" ht="27.95" customHeight="1">
      <c r="B44" s="743"/>
      <c r="C44" s="664"/>
      <c r="D44" s="426"/>
      <c r="E44" s="742"/>
      <c r="F44" s="741"/>
      <c r="G44" s="740"/>
      <c r="H44" s="661"/>
      <c r="I44" s="660"/>
      <c r="J44" s="660"/>
      <c r="K44" s="661"/>
      <c r="L44" s="660"/>
      <c r="M44" s="657"/>
      <c r="N44" s="658"/>
      <c r="O44" s="657"/>
      <c r="P44" s="660"/>
      <c r="Q44" s="661"/>
      <c r="R44" s="660"/>
      <c r="S44" s="528"/>
      <c r="T44" s="593"/>
      <c r="U44" s="528"/>
      <c r="V44" s="412"/>
      <c r="W44" s="739" t="s">
        <v>481</v>
      </c>
      <c r="X44" s="410"/>
      <c r="Y44" s="738"/>
      <c r="Z44" s="654"/>
      <c r="AC44" s="653">
        <f>AC43*4/AF43</f>
        <v>0.16345624656026417</v>
      </c>
      <c r="AD44" s="653">
        <f>AD43*9/AF43</f>
        <v>0.29719317556411667</v>
      </c>
      <c r="AE44" s="653">
        <f>AE43*4/AF43</f>
        <v>0.53935057787561924</v>
      </c>
    </row>
    <row r="45" spans="2:32" ht="21.75" customHeight="1">
      <c r="C45" s="641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1"/>
    </row>
    <row r="46" spans="2:32">
      <c r="B46" s="642"/>
      <c r="D46" s="650"/>
      <c r="E46" s="650"/>
      <c r="F46" s="649"/>
      <c r="G46" s="649"/>
      <c r="H46" s="648"/>
      <c r="I46" s="641"/>
      <c r="J46" s="641"/>
      <c r="K46" s="648"/>
      <c r="L46" s="641"/>
      <c r="N46" s="648"/>
      <c r="O46" s="641"/>
      <c r="Q46" s="648"/>
      <c r="R46" s="641"/>
      <c r="T46" s="648"/>
      <c r="U46" s="641"/>
      <c r="V46" s="404"/>
      <c r="Y46" s="647"/>
    </row>
    <row r="47" spans="2:32">
      <c r="Y47" s="647"/>
    </row>
    <row r="48" spans="2:32">
      <c r="Y48" s="647"/>
    </row>
    <row r="49" spans="25:25">
      <c r="Y49" s="647"/>
    </row>
    <row r="50" spans="25:25">
      <c r="Y50" s="647"/>
    </row>
    <row r="51" spans="25:25">
      <c r="Y51" s="647"/>
    </row>
    <row r="52" spans="25:25">
      <c r="Y52" s="647"/>
    </row>
  </sheetData>
  <mergeCells count="15">
    <mergeCell ref="B1:Y1"/>
    <mergeCell ref="B2:G2"/>
    <mergeCell ref="C5:C10"/>
    <mergeCell ref="B9:B10"/>
    <mergeCell ref="C13:C18"/>
    <mergeCell ref="B17:B18"/>
    <mergeCell ref="V5:V44"/>
    <mergeCell ref="C37:C42"/>
    <mergeCell ref="B41:B42"/>
    <mergeCell ref="J45:Y45"/>
    <mergeCell ref="D46:G46"/>
    <mergeCell ref="C21:C26"/>
    <mergeCell ref="B25:B26"/>
    <mergeCell ref="C29:C34"/>
    <mergeCell ref="B33:B34"/>
  </mergeCells>
  <phoneticPr fontId="3" type="noConversion"/>
  <pageMargins left="0.39370078740157483" right="0.15748031496062992" top="0.19685039370078741" bottom="0.15748031496062992" header="0.51181102362204722" footer="0.23622047244094488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view="pageBreakPreview" zoomScale="50" zoomScaleNormal="30" zoomScaleSheetLayoutView="50" workbookViewId="0">
      <selection activeCell="P55" sqref="P55"/>
    </sheetView>
  </sheetViews>
  <sheetFormatPr defaultRowHeight="20.25"/>
  <cols>
    <col min="1" max="1" width="1.875" style="640" customWidth="1"/>
    <col min="2" max="2" width="4.875" style="646" customWidth="1"/>
    <col min="3" max="3" width="0" style="640" hidden="1" customWidth="1"/>
    <col min="4" max="4" width="28.625" style="640" customWidth="1"/>
    <col min="5" max="5" width="5.625" style="645" customWidth="1"/>
    <col min="6" max="6" width="11.625" style="640" customWidth="1"/>
    <col min="7" max="7" width="28.625" style="640" customWidth="1"/>
    <col min="8" max="8" width="5.625" style="645" customWidth="1"/>
    <col min="9" max="9" width="11.625" style="640" customWidth="1"/>
    <col min="10" max="10" width="28.625" style="640" customWidth="1"/>
    <col min="11" max="11" width="5.625" style="645" customWidth="1"/>
    <col min="12" max="12" width="11.625" style="640" customWidth="1"/>
    <col min="13" max="13" width="28.625" style="640" customWidth="1"/>
    <col min="14" max="14" width="5.625" style="645" customWidth="1"/>
    <col min="15" max="15" width="11.625" style="640" customWidth="1"/>
    <col min="16" max="16" width="28.625" style="640" customWidth="1"/>
    <col min="17" max="17" width="5.625" style="645" customWidth="1"/>
    <col min="18" max="18" width="11.625" style="640" customWidth="1"/>
    <col min="19" max="19" width="28.625" style="640" customWidth="1"/>
    <col min="20" max="20" width="5.625" style="645" customWidth="1"/>
    <col min="21" max="21" width="11.625" style="640" customWidth="1"/>
    <col min="22" max="22" width="12.125" style="401" customWidth="1"/>
    <col min="23" max="23" width="11.75" style="644" customWidth="1"/>
    <col min="24" max="24" width="11.25" style="263" customWidth="1"/>
    <col min="25" max="25" width="6.625" style="643" customWidth="1"/>
    <col min="26" max="26" width="6.625" style="640" customWidth="1"/>
    <col min="27" max="27" width="6" style="641" hidden="1" customWidth="1"/>
    <col min="28" max="28" width="5.5" style="642" hidden="1" customWidth="1"/>
    <col min="29" max="29" width="7.75" style="641" hidden="1" customWidth="1"/>
    <col min="30" max="30" width="8" style="641" hidden="1" customWidth="1"/>
    <col min="31" max="31" width="7.875" style="641" hidden="1" customWidth="1"/>
    <col min="32" max="32" width="7.5" style="641" hidden="1" customWidth="1"/>
    <col min="33" max="16384" width="9" style="640"/>
  </cols>
  <sheetData>
    <row r="1" spans="2:32" s="641" customFormat="1" ht="38.25">
      <c r="B1" s="585" t="s">
        <v>773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733"/>
      <c r="AB1" s="642"/>
    </row>
    <row r="2" spans="2:32" s="641" customFormat="1" ht="16.5" customHeight="1">
      <c r="B2" s="737"/>
      <c r="C2" s="736"/>
      <c r="D2" s="736"/>
      <c r="E2" s="736"/>
      <c r="F2" s="736"/>
      <c r="G2" s="736"/>
      <c r="H2" s="735"/>
      <c r="I2" s="733"/>
      <c r="J2" s="733"/>
      <c r="K2" s="735"/>
      <c r="L2" s="733"/>
      <c r="M2" s="733"/>
      <c r="N2" s="735"/>
      <c r="O2" s="733"/>
      <c r="P2" s="733"/>
      <c r="Q2" s="735"/>
      <c r="R2" s="733"/>
      <c r="S2" s="733"/>
      <c r="T2" s="735"/>
      <c r="U2" s="733"/>
      <c r="V2" s="581"/>
      <c r="W2" s="734"/>
      <c r="X2" s="580"/>
      <c r="Y2" s="734"/>
      <c r="Z2" s="733"/>
      <c r="AB2" s="642"/>
    </row>
    <row r="3" spans="2:32" s="641" customFormat="1" ht="31.5" customHeight="1">
      <c r="B3" s="577" t="s">
        <v>579</v>
      </c>
      <c r="C3" s="732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T3" s="731"/>
      <c r="U3" s="731"/>
      <c r="V3" s="574"/>
      <c r="W3" s="730"/>
      <c r="X3" s="572"/>
      <c r="Y3" s="729"/>
      <c r="Z3" s="654"/>
      <c r="AB3" s="642"/>
    </row>
    <row r="4" spans="2:32" s="720" customFormat="1" ht="43.5">
      <c r="B4" s="728" t="s">
        <v>135</v>
      </c>
      <c r="C4" s="727" t="s">
        <v>136</v>
      </c>
      <c r="D4" s="724" t="s">
        <v>137</v>
      </c>
      <c r="E4" s="566" t="s">
        <v>577</v>
      </c>
      <c r="F4" s="724"/>
      <c r="G4" s="724" t="s">
        <v>140</v>
      </c>
      <c r="H4" s="566" t="s">
        <v>577</v>
      </c>
      <c r="I4" s="724"/>
      <c r="J4" s="724" t="s">
        <v>141</v>
      </c>
      <c r="K4" s="566" t="s">
        <v>577</v>
      </c>
      <c r="L4" s="726"/>
      <c r="M4" s="724" t="s">
        <v>141</v>
      </c>
      <c r="N4" s="566" t="s">
        <v>577</v>
      </c>
      <c r="O4" s="724"/>
      <c r="P4" s="724" t="s">
        <v>141</v>
      </c>
      <c r="Q4" s="566" t="s">
        <v>577</v>
      </c>
      <c r="R4" s="724"/>
      <c r="S4" s="725" t="s">
        <v>142</v>
      </c>
      <c r="T4" s="566" t="s">
        <v>577</v>
      </c>
      <c r="U4" s="724"/>
      <c r="V4" s="564" t="s">
        <v>576</v>
      </c>
      <c r="W4" s="723" t="s">
        <v>143</v>
      </c>
      <c r="X4" s="563" t="s">
        <v>575</v>
      </c>
      <c r="Y4" s="722" t="s">
        <v>574</v>
      </c>
      <c r="Z4" s="721"/>
      <c r="AA4" s="675"/>
      <c r="AB4" s="642"/>
      <c r="AC4" s="641"/>
      <c r="AD4" s="641"/>
      <c r="AE4" s="641"/>
      <c r="AF4" s="641"/>
    </row>
    <row r="5" spans="2:32" s="676" customFormat="1" ht="65.099999999999994" customHeight="1">
      <c r="B5" s="684">
        <v>3</v>
      </c>
      <c r="C5" s="690"/>
      <c r="D5" s="612" t="str">
        <f>'3月菜單國華'!A39</f>
        <v>香Q米飯</v>
      </c>
      <c r="E5" s="612" t="s">
        <v>518</v>
      </c>
      <c r="F5" s="559" t="s">
        <v>573</v>
      </c>
      <c r="G5" s="612" t="str">
        <f>'3月菜單國華'!A40</f>
        <v>和風雞翅</v>
      </c>
      <c r="H5" s="519" t="s">
        <v>519</v>
      </c>
      <c r="I5" s="559" t="s">
        <v>573</v>
      </c>
      <c r="J5" s="612" t="str">
        <f>'3月菜單國華'!A41</f>
        <v xml:space="preserve"> 古都肉燥(豆) </v>
      </c>
      <c r="K5" s="612" t="s">
        <v>516</v>
      </c>
      <c r="L5" s="559" t="s">
        <v>573</v>
      </c>
      <c r="M5" s="612" t="str">
        <f>'3月菜單國華'!A42</f>
        <v xml:space="preserve"> 菇菇蒲瓜 </v>
      </c>
      <c r="N5" s="612" t="s">
        <v>516</v>
      </c>
      <c r="O5" s="559" t="s">
        <v>573</v>
      </c>
      <c r="P5" s="612" t="str">
        <f>'3月菜單國華'!A43</f>
        <v>深色蔬菜</v>
      </c>
      <c r="Q5" s="612" t="s">
        <v>517</v>
      </c>
      <c r="R5" s="559" t="s">
        <v>573</v>
      </c>
      <c r="S5" s="612" t="str">
        <f>'3月菜單國華'!A44</f>
        <v>玉米海根湯</v>
      </c>
      <c r="T5" s="612" t="s">
        <v>516</v>
      </c>
      <c r="U5" s="559" t="s">
        <v>573</v>
      </c>
      <c r="V5" s="558" t="s">
        <v>572</v>
      </c>
      <c r="W5" s="518" t="s">
        <v>34</v>
      </c>
      <c r="X5" s="782" t="s">
        <v>515</v>
      </c>
      <c r="Y5" s="706">
        <v>5.4</v>
      </c>
      <c r="Z5" s="641"/>
      <c r="AA5" s="641"/>
      <c r="AB5" s="642"/>
      <c r="AC5" s="641" t="s">
        <v>514</v>
      </c>
      <c r="AD5" s="641" t="s">
        <v>513</v>
      </c>
      <c r="AE5" s="641" t="s">
        <v>512</v>
      </c>
      <c r="AF5" s="641" t="s">
        <v>511</v>
      </c>
    </row>
    <row r="6" spans="2:32" ht="27.95" customHeight="1">
      <c r="B6" s="671" t="s">
        <v>152</v>
      </c>
      <c r="C6" s="690"/>
      <c r="D6" s="439" t="s">
        <v>534</v>
      </c>
      <c r="E6" s="439"/>
      <c r="F6" s="439">
        <v>100</v>
      </c>
      <c r="G6" s="439" t="s">
        <v>772</v>
      </c>
      <c r="H6" s="439"/>
      <c r="I6" s="439">
        <v>60</v>
      </c>
      <c r="J6" s="438" t="s">
        <v>759</v>
      </c>
      <c r="K6" s="437" t="s">
        <v>525</v>
      </c>
      <c r="L6" s="440">
        <v>45</v>
      </c>
      <c r="M6" s="788" t="s">
        <v>771</v>
      </c>
      <c r="N6" s="787"/>
      <c r="O6" s="786">
        <v>50</v>
      </c>
      <c r="P6" s="466" t="s">
        <v>350</v>
      </c>
      <c r="Q6" s="466"/>
      <c r="R6" s="466">
        <v>100</v>
      </c>
      <c r="S6" s="785" t="s">
        <v>527</v>
      </c>
      <c r="T6" s="433"/>
      <c r="U6" s="433">
        <v>20</v>
      </c>
      <c r="V6" s="432"/>
      <c r="W6" s="449" t="s">
        <v>504</v>
      </c>
      <c r="X6" s="781" t="s">
        <v>503</v>
      </c>
      <c r="Y6" s="701">
        <v>2.5</v>
      </c>
      <c r="Z6" s="654"/>
      <c r="AA6" s="675" t="s">
        <v>502</v>
      </c>
      <c r="AB6" s="642">
        <v>6</v>
      </c>
      <c r="AC6" s="642">
        <f>AB6*2</f>
        <v>12</v>
      </c>
      <c r="AD6" s="642"/>
      <c r="AE6" s="642">
        <f>AB6*15</f>
        <v>90</v>
      </c>
      <c r="AF6" s="642">
        <f>AC6*4+AE6*4</f>
        <v>408</v>
      </c>
    </row>
    <row r="7" spans="2:32" ht="27.95" customHeight="1">
      <c r="B7" s="671">
        <v>29</v>
      </c>
      <c r="C7" s="690"/>
      <c r="D7" s="439"/>
      <c r="E7" s="439"/>
      <c r="F7" s="439"/>
      <c r="G7" s="508"/>
      <c r="H7" s="439"/>
      <c r="I7" s="439"/>
      <c r="J7" s="438" t="s">
        <v>501</v>
      </c>
      <c r="K7" s="437"/>
      <c r="L7" s="440">
        <v>20</v>
      </c>
      <c r="M7" s="439" t="s">
        <v>522</v>
      </c>
      <c r="N7" s="784"/>
      <c r="O7" s="435">
        <v>5</v>
      </c>
      <c r="P7" s="439"/>
      <c r="Q7" s="439"/>
      <c r="R7" s="439"/>
      <c r="S7" s="434" t="s">
        <v>607</v>
      </c>
      <c r="T7" s="433"/>
      <c r="U7" s="433">
        <v>10</v>
      </c>
      <c r="V7" s="432"/>
      <c r="W7" s="431" t="s">
        <v>33</v>
      </c>
      <c r="X7" s="780" t="s">
        <v>497</v>
      </c>
      <c r="Y7" s="701">
        <v>1.8</v>
      </c>
      <c r="Z7" s="641"/>
      <c r="AA7" s="674" t="s">
        <v>496</v>
      </c>
      <c r="AB7" s="642">
        <v>2</v>
      </c>
      <c r="AC7" s="673">
        <f>AB7*7</f>
        <v>14</v>
      </c>
      <c r="AD7" s="642">
        <f>AB7*5</f>
        <v>10</v>
      </c>
      <c r="AE7" s="642" t="s">
        <v>487</v>
      </c>
      <c r="AF7" s="672">
        <f>AC7*4+AD7*9</f>
        <v>146</v>
      </c>
    </row>
    <row r="8" spans="2:32" ht="27.95" customHeight="1">
      <c r="B8" s="671" t="s">
        <v>159</v>
      </c>
      <c r="C8" s="690"/>
      <c r="D8" s="439"/>
      <c r="E8" s="439"/>
      <c r="F8" s="439"/>
      <c r="G8" s="610"/>
      <c r="H8" s="464"/>
      <c r="I8" s="610"/>
      <c r="J8" s="532" t="s">
        <v>486</v>
      </c>
      <c r="K8" s="532"/>
      <c r="L8" s="532">
        <v>3</v>
      </c>
      <c r="M8" s="466" t="s">
        <v>724</v>
      </c>
      <c r="N8" s="507"/>
      <c r="O8" s="466">
        <v>3</v>
      </c>
      <c r="P8" s="439"/>
      <c r="Q8" s="442"/>
      <c r="R8" s="439"/>
      <c r="S8" s="532" t="s">
        <v>498</v>
      </c>
      <c r="T8" s="433"/>
      <c r="U8" s="433">
        <v>2</v>
      </c>
      <c r="V8" s="432"/>
      <c r="W8" s="449" t="s">
        <v>597</v>
      </c>
      <c r="X8" s="780" t="s">
        <v>493</v>
      </c>
      <c r="Y8" s="701">
        <v>2.2999999999999998</v>
      </c>
      <c r="Z8" s="654"/>
      <c r="AA8" s="641" t="s">
        <v>492</v>
      </c>
      <c r="AB8" s="642">
        <v>1.5</v>
      </c>
      <c r="AC8" s="642">
        <f>AB8*1</f>
        <v>1.5</v>
      </c>
      <c r="AD8" s="642" t="s">
        <v>487</v>
      </c>
      <c r="AE8" s="642">
        <f>AB8*5</f>
        <v>7.5</v>
      </c>
      <c r="AF8" s="642">
        <f>AC8*4+AE8*4</f>
        <v>36</v>
      </c>
    </row>
    <row r="9" spans="2:32" ht="27.95" customHeight="1">
      <c r="B9" s="751" t="s">
        <v>571</v>
      </c>
      <c r="C9" s="690"/>
      <c r="D9" s="434"/>
      <c r="E9" s="434"/>
      <c r="F9" s="434"/>
      <c r="G9" s="433"/>
      <c r="H9" s="502"/>
      <c r="I9" s="433"/>
      <c r="J9" s="444"/>
      <c r="K9" s="442"/>
      <c r="L9" s="439"/>
      <c r="M9" s="532" t="s">
        <v>486</v>
      </c>
      <c r="N9" s="532"/>
      <c r="O9" s="532">
        <v>5</v>
      </c>
      <c r="P9" s="433"/>
      <c r="Q9" s="502"/>
      <c r="R9" s="433"/>
      <c r="S9" s="434"/>
      <c r="T9" s="502"/>
      <c r="U9" s="433"/>
      <c r="V9" s="432"/>
      <c r="W9" s="431" t="s">
        <v>35</v>
      </c>
      <c r="X9" s="780" t="s">
        <v>489</v>
      </c>
      <c r="Y9" s="701">
        <v>0</v>
      </c>
      <c r="Z9" s="641"/>
      <c r="AA9" s="641" t="s">
        <v>488</v>
      </c>
      <c r="AB9" s="642">
        <v>2.5</v>
      </c>
      <c r="AC9" s="642"/>
      <c r="AD9" s="642">
        <f>AB9*5</f>
        <v>12.5</v>
      </c>
      <c r="AE9" s="642" t="s">
        <v>487</v>
      </c>
      <c r="AF9" s="642">
        <f>AD9*9</f>
        <v>112.5</v>
      </c>
    </row>
    <row r="10" spans="2:32" ht="27.95" customHeight="1">
      <c r="B10" s="751"/>
      <c r="C10" s="690"/>
      <c r="D10" s="434"/>
      <c r="E10" s="434"/>
      <c r="F10" s="434"/>
      <c r="G10" s="433"/>
      <c r="H10" s="502"/>
      <c r="I10" s="433"/>
      <c r="J10" s="433"/>
      <c r="K10" s="502"/>
      <c r="L10" s="433"/>
      <c r="M10" s="434"/>
      <c r="N10" s="502"/>
      <c r="O10" s="433"/>
      <c r="P10" s="433"/>
      <c r="Q10" s="502"/>
      <c r="R10" s="433"/>
      <c r="S10" s="434"/>
      <c r="T10" s="502"/>
      <c r="U10" s="433"/>
      <c r="V10" s="432"/>
      <c r="W10" s="449" t="s">
        <v>770</v>
      </c>
      <c r="X10" s="779" t="s">
        <v>484</v>
      </c>
      <c r="Y10" s="701">
        <v>0</v>
      </c>
      <c r="Z10" s="654"/>
      <c r="AA10" s="641" t="s">
        <v>483</v>
      </c>
      <c r="AE10" s="641">
        <f>AB10*15</f>
        <v>0</v>
      </c>
    </row>
    <row r="11" spans="2:32" ht="27.95" customHeight="1">
      <c r="B11" s="746" t="s">
        <v>482</v>
      </c>
      <c r="C11" s="687"/>
      <c r="D11" s="434"/>
      <c r="E11" s="502"/>
      <c r="F11" s="434"/>
      <c r="G11" s="433"/>
      <c r="H11" s="502"/>
      <c r="I11" s="433"/>
      <c r="J11" s="433"/>
      <c r="K11" s="502"/>
      <c r="L11" s="433"/>
      <c r="M11" s="433"/>
      <c r="N11" s="502"/>
      <c r="O11" s="433"/>
      <c r="P11" s="433"/>
      <c r="Q11" s="502"/>
      <c r="R11" s="433"/>
      <c r="S11" s="433"/>
      <c r="T11" s="502"/>
      <c r="U11" s="433"/>
      <c r="V11" s="432"/>
      <c r="W11" s="431" t="s">
        <v>169</v>
      </c>
      <c r="X11" s="778"/>
      <c r="Y11" s="701"/>
      <c r="Z11" s="641"/>
      <c r="AC11" s="641">
        <f>SUM(AC6:AC10)</f>
        <v>27.5</v>
      </c>
      <c r="AD11" s="641">
        <f>SUM(AD6:AD10)</f>
        <v>22.5</v>
      </c>
      <c r="AE11" s="641">
        <f>SUM(AE6:AE10)</f>
        <v>97.5</v>
      </c>
      <c r="AF11" s="641">
        <f>AC11*4+AD11*9+AE11*4</f>
        <v>702.5</v>
      </c>
    </row>
    <row r="12" spans="2:32" ht="27.95" customHeight="1" thickBot="1">
      <c r="B12" s="760"/>
      <c r="C12" s="685"/>
      <c r="D12" s="436"/>
      <c r="E12" s="436"/>
      <c r="F12" s="436"/>
      <c r="G12" s="468"/>
      <c r="H12" s="464"/>
      <c r="I12" s="468"/>
      <c r="J12" s="468"/>
      <c r="K12" s="464"/>
      <c r="L12" s="468"/>
      <c r="M12" s="439"/>
      <c r="N12" s="439"/>
      <c r="O12" s="439"/>
      <c r="P12" s="468"/>
      <c r="Q12" s="464"/>
      <c r="R12" s="468"/>
      <c r="S12" s="468"/>
      <c r="T12" s="464"/>
      <c r="U12" s="468"/>
      <c r="V12" s="432"/>
      <c r="W12" s="526" t="s">
        <v>769</v>
      </c>
      <c r="X12" s="783"/>
      <c r="Y12" s="767"/>
      <c r="Z12" s="654"/>
      <c r="AC12" s="653">
        <f>AC11*4/AF11</f>
        <v>0.15658362989323843</v>
      </c>
      <c r="AD12" s="653">
        <f>AD11*9/AF11</f>
        <v>0.28825622775800713</v>
      </c>
      <c r="AE12" s="653">
        <f>AE11*4/AF11</f>
        <v>0.55516014234875444</v>
      </c>
    </row>
    <row r="13" spans="2:32" s="676" customFormat="1" ht="27.95" customHeight="1">
      <c r="B13" s="684">
        <v>3</v>
      </c>
      <c r="C13" s="690"/>
      <c r="D13" s="612" t="str">
        <f>'3月菜單國華'!E39</f>
        <v>蕎麥Q飯</v>
      </c>
      <c r="E13" s="612" t="s">
        <v>518</v>
      </c>
      <c r="F13" s="612"/>
      <c r="G13" s="612" t="str">
        <f>'3月菜單國華'!E40</f>
        <v>紅燒肉</v>
      </c>
      <c r="H13" s="612" t="s">
        <v>516</v>
      </c>
      <c r="I13" s="692"/>
      <c r="J13" s="715" t="str">
        <f>'3月菜單國華'!E41</f>
        <v xml:space="preserve"> 古早味炒蛋+花枝丸(加)</v>
      </c>
      <c r="K13" s="680" t="s">
        <v>517</v>
      </c>
      <c r="L13" s="612"/>
      <c r="M13" s="612" t="str">
        <f>'3月菜單國華'!E42</f>
        <v xml:space="preserve">  黃金蛋魚(炸海加)</v>
      </c>
      <c r="N13" s="612" t="s">
        <v>535</v>
      </c>
      <c r="O13" s="612"/>
      <c r="P13" s="612" t="str">
        <f>'3月菜單國華'!E43</f>
        <v>深色蔬菜</v>
      </c>
      <c r="Q13" s="612" t="s">
        <v>517</v>
      </c>
      <c r="R13" s="612"/>
      <c r="S13" s="612" t="str">
        <f>'3月菜單國華'!E44</f>
        <v xml:space="preserve"> 筍香金菇湯</v>
      </c>
      <c r="T13" s="612" t="s">
        <v>516</v>
      </c>
      <c r="U13" s="612"/>
      <c r="V13" s="432"/>
      <c r="W13" s="518" t="s">
        <v>34</v>
      </c>
      <c r="X13" s="517" t="s">
        <v>515</v>
      </c>
      <c r="Y13" s="677">
        <v>5</v>
      </c>
      <c r="Z13" s="641"/>
      <c r="AA13" s="641"/>
      <c r="AB13" s="642"/>
      <c r="AC13" s="641" t="s">
        <v>514</v>
      </c>
      <c r="AD13" s="641" t="s">
        <v>513</v>
      </c>
      <c r="AE13" s="641" t="s">
        <v>512</v>
      </c>
      <c r="AF13" s="641" t="s">
        <v>511</v>
      </c>
    </row>
    <row r="14" spans="2:32" ht="27.95" customHeight="1">
      <c r="B14" s="671" t="s">
        <v>152</v>
      </c>
      <c r="C14" s="690"/>
      <c r="D14" s="466" t="s">
        <v>534</v>
      </c>
      <c r="E14" s="466"/>
      <c r="F14" s="466">
        <v>66</v>
      </c>
      <c r="G14" s="439" t="s">
        <v>768</v>
      </c>
      <c r="H14" s="439"/>
      <c r="I14" s="439">
        <v>45</v>
      </c>
      <c r="J14" s="434" t="s">
        <v>608</v>
      </c>
      <c r="K14" s="434"/>
      <c r="L14" s="434">
        <v>40</v>
      </c>
      <c r="M14" s="439" t="s">
        <v>767</v>
      </c>
      <c r="N14" s="466" t="s">
        <v>532</v>
      </c>
      <c r="O14" s="439">
        <v>40</v>
      </c>
      <c r="P14" s="466" t="s">
        <v>350</v>
      </c>
      <c r="Q14" s="466"/>
      <c r="R14" s="466">
        <v>100</v>
      </c>
      <c r="S14" s="705" t="s">
        <v>505</v>
      </c>
      <c r="T14" s="439"/>
      <c r="U14" s="439">
        <v>33</v>
      </c>
      <c r="V14" s="432"/>
      <c r="W14" s="449" t="s">
        <v>606</v>
      </c>
      <c r="X14" s="483" t="s">
        <v>503</v>
      </c>
      <c r="Y14" s="666">
        <v>3.2</v>
      </c>
      <c r="Z14" s="654"/>
      <c r="AA14" s="675" t="s">
        <v>502</v>
      </c>
      <c r="AB14" s="642">
        <v>6</v>
      </c>
      <c r="AC14" s="642">
        <f>AB14*2</f>
        <v>12</v>
      </c>
      <c r="AD14" s="642"/>
      <c r="AE14" s="642">
        <f>AB14*15</f>
        <v>90</v>
      </c>
      <c r="AF14" s="642">
        <f>AC14*4+AE14*4</f>
        <v>408</v>
      </c>
    </row>
    <row r="15" spans="2:32" ht="27.95" customHeight="1">
      <c r="B15" s="671">
        <v>30</v>
      </c>
      <c r="C15" s="690"/>
      <c r="D15" s="466" t="s">
        <v>559</v>
      </c>
      <c r="E15" s="466"/>
      <c r="F15" s="466">
        <v>34</v>
      </c>
      <c r="G15" s="532" t="s">
        <v>486</v>
      </c>
      <c r="H15" s="532"/>
      <c r="I15" s="532">
        <v>5</v>
      </c>
      <c r="J15" s="434" t="s">
        <v>524</v>
      </c>
      <c r="K15" s="434"/>
      <c r="L15" s="434">
        <v>25</v>
      </c>
      <c r="M15" s="439"/>
      <c r="N15" s="466"/>
      <c r="O15" s="439"/>
      <c r="P15" s="439"/>
      <c r="Q15" s="439"/>
      <c r="R15" s="439"/>
      <c r="S15" s="439" t="s">
        <v>680</v>
      </c>
      <c r="T15" s="439"/>
      <c r="U15" s="439">
        <v>2</v>
      </c>
      <c r="V15" s="432"/>
      <c r="W15" s="431" t="s">
        <v>33</v>
      </c>
      <c r="X15" s="462" t="s">
        <v>497</v>
      </c>
      <c r="Y15" s="666">
        <v>1.9</v>
      </c>
      <c r="Z15" s="641"/>
      <c r="AA15" s="674" t="s">
        <v>496</v>
      </c>
      <c r="AB15" s="642">
        <v>2.2000000000000002</v>
      </c>
      <c r="AC15" s="673">
        <f>AB15*7</f>
        <v>15.400000000000002</v>
      </c>
      <c r="AD15" s="642">
        <f>AB15*5</f>
        <v>11</v>
      </c>
      <c r="AE15" s="642" t="s">
        <v>487</v>
      </c>
      <c r="AF15" s="672">
        <f>AC15*4+AD15*9</f>
        <v>160.60000000000002</v>
      </c>
    </row>
    <row r="16" spans="2:32" ht="27.95" customHeight="1">
      <c r="B16" s="671" t="s">
        <v>159</v>
      </c>
      <c r="C16" s="690"/>
      <c r="D16" s="466"/>
      <c r="E16" s="507"/>
      <c r="F16" s="466"/>
      <c r="G16" s="532" t="s">
        <v>549</v>
      </c>
      <c r="H16" s="532"/>
      <c r="I16" s="532">
        <v>10</v>
      </c>
      <c r="J16" s="434" t="s">
        <v>486</v>
      </c>
      <c r="K16" s="434"/>
      <c r="L16" s="434">
        <v>3</v>
      </c>
      <c r="M16" s="439"/>
      <c r="N16" s="507"/>
      <c r="O16" s="439"/>
      <c r="P16" s="439"/>
      <c r="Q16" s="442"/>
      <c r="R16" s="439"/>
      <c r="S16" s="439" t="s">
        <v>498</v>
      </c>
      <c r="T16" s="439"/>
      <c r="U16" s="439">
        <v>3</v>
      </c>
      <c r="V16" s="432"/>
      <c r="W16" s="449" t="s">
        <v>766</v>
      </c>
      <c r="X16" s="462" t="s">
        <v>493</v>
      </c>
      <c r="Y16" s="666">
        <v>2.5</v>
      </c>
      <c r="Z16" s="654"/>
      <c r="AA16" s="641" t="s">
        <v>492</v>
      </c>
      <c r="AB16" s="642">
        <v>1.6</v>
      </c>
      <c r="AC16" s="642">
        <f>AB16*1</f>
        <v>1.6</v>
      </c>
      <c r="AD16" s="642" t="s">
        <v>487</v>
      </c>
      <c r="AE16" s="642">
        <f>AB16*5</f>
        <v>8</v>
      </c>
      <c r="AF16" s="642">
        <f>AC16*4+AE16*4</f>
        <v>38.4</v>
      </c>
    </row>
    <row r="17" spans="2:32" ht="27.95" customHeight="1">
      <c r="B17" s="751" t="s">
        <v>557</v>
      </c>
      <c r="C17" s="690"/>
      <c r="D17" s="502"/>
      <c r="E17" s="502"/>
      <c r="F17" s="433"/>
      <c r="G17" s="444"/>
      <c r="H17" s="442"/>
      <c r="I17" s="439"/>
      <c r="J17" s="444"/>
      <c r="K17" s="455"/>
      <c r="L17" s="455"/>
      <c r="M17" s="472"/>
      <c r="N17" s="471"/>
      <c r="O17" s="470"/>
      <c r="P17" s="439"/>
      <c r="Q17" s="442"/>
      <c r="R17" s="439"/>
      <c r="S17" s="444"/>
      <c r="T17" s="442"/>
      <c r="U17" s="439"/>
      <c r="V17" s="432"/>
      <c r="W17" s="431" t="s">
        <v>35</v>
      </c>
      <c r="X17" s="462" t="s">
        <v>489</v>
      </c>
      <c r="Y17" s="666">
        <v>0</v>
      </c>
      <c r="Z17" s="641"/>
      <c r="AA17" s="641" t="s">
        <v>488</v>
      </c>
      <c r="AB17" s="642">
        <v>2.5</v>
      </c>
      <c r="AC17" s="642"/>
      <c r="AD17" s="642">
        <f>AB17*5</f>
        <v>12.5</v>
      </c>
      <c r="AE17" s="642" t="s">
        <v>487</v>
      </c>
      <c r="AF17" s="642">
        <f>AD17*9</f>
        <v>112.5</v>
      </c>
    </row>
    <row r="18" spans="2:32" ht="27.95" customHeight="1">
      <c r="B18" s="751"/>
      <c r="C18" s="690"/>
      <c r="D18" s="502"/>
      <c r="E18" s="502"/>
      <c r="F18" s="433"/>
      <c r="G18" s="433"/>
      <c r="H18" s="502"/>
      <c r="I18" s="433"/>
      <c r="J18" s="532" t="s">
        <v>765</v>
      </c>
      <c r="K18" s="466" t="s">
        <v>499</v>
      </c>
      <c r="L18" s="434">
        <v>30</v>
      </c>
      <c r="M18" s="616"/>
      <c r="N18" s="439"/>
      <c r="O18" s="439"/>
      <c r="P18" s="466"/>
      <c r="Q18" s="466"/>
      <c r="R18" s="466"/>
      <c r="S18" s="466"/>
      <c r="T18" s="466"/>
      <c r="U18" s="466"/>
      <c r="V18" s="432"/>
      <c r="W18" s="449" t="s">
        <v>764</v>
      </c>
      <c r="X18" s="448" t="s">
        <v>484</v>
      </c>
      <c r="Y18" s="666">
        <v>0</v>
      </c>
      <c r="Z18" s="654"/>
      <c r="AA18" s="641" t="s">
        <v>483</v>
      </c>
      <c r="AB18" s="642">
        <v>1</v>
      </c>
      <c r="AE18" s="641">
        <f>AB18*15</f>
        <v>15</v>
      </c>
    </row>
    <row r="19" spans="2:32" ht="27.95" customHeight="1">
      <c r="B19" s="746" t="s">
        <v>482</v>
      </c>
      <c r="C19" s="687"/>
      <c r="D19" s="502"/>
      <c r="E19" s="502"/>
      <c r="F19" s="433"/>
      <c r="G19" s="433"/>
      <c r="H19" s="502"/>
      <c r="I19" s="433"/>
      <c r="J19" s="433"/>
      <c r="K19" s="502"/>
      <c r="L19" s="433"/>
      <c r="M19" s="433"/>
      <c r="N19" s="502"/>
      <c r="O19" s="433"/>
      <c r="P19" s="433"/>
      <c r="Q19" s="502"/>
      <c r="R19" s="433"/>
      <c r="S19" s="433"/>
      <c r="T19" s="502"/>
      <c r="U19" s="433"/>
      <c r="V19" s="432"/>
      <c r="W19" s="431" t="s">
        <v>169</v>
      </c>
      <c r="X19" s="430"/>
      <c r="Y19" s="666"/>
      <c r="Z19" s="641"/>
      <c r="AC19" s="641">
        <f>SUM(AC14:AC18)</f>
        <v>29.000000000000004</v>
      </c>
      <c r="AD19" s="641">
        <f>SUM(AD14:AD18)</f>
        <v>23.5</v>
      </c>
      <c r="AE19" s="641">
        <f>SUM(AE14:AE18)</f>
        <v>113</v>
      </c>
      <c r="AF19" s="641">
        <f>AC19*4+AD19*9+AE19*4</f>
        <v>779.5</v>
      </c>
    </row>
    <row r="20" spans="2:32" ht="27.95" customHeight="1">
      <c r="B20" s="760"/>
      <c r="C20" s="685"/>
      <c r="D20" s="464"/>
      <c r="E20" s="464"/>
      <c r="F20" s="468"/>
      <c r="G20" s="468"/>
      <c r="H20" s="464"/>
      <c r="I20" s="468"/>
      <c r="J20" s="439"/>
      <c r="K20" s="507"/>
      <c r="L20" s="439"/>
      <c r="M20" s="433"/>
      <c r="N20" s="464"/>
      <c r="O20" s="433"/>
      <c r="P20" s="468"/>
      <c r="Q20" s="464"/>
      <c r="R20" s="468"/>
      <c r="S20" s="433"/>
      <c r="T20" s="502"/>
      <c r="U20" s="433"/>
      <c r="V20" s="432"/>
      <c r="W20" s="449" t="s">
        <v>763</v>
      </c>
      <c r="X20" s="501"/>
      <c r="Y20" s="666"/>
      <c r="Z20" s="654"/>
      <c r="AC20" s="653">
        <f>AC19*4/AF19</f>
        <v>0.14881334188582426</v>
      </c>
      <c r="AD20" s="653">
        <f>AD19*9/AF19</f>
        <v>0.27132777421423987</v>
      </c>
      <c r="AE20" s="653">
        <f>AE19*4/AF19</f>
        <v>0.5798588838999359</v>
      </c>
    </row>
    <row r="21" spans="2:32" s="676" customFormat="1" ht="27.95" customHeight="1">
      <c r="B21" s="707">
        <v>3</v>
      </c>
      <c r="C21" s="690"/>
      <c r="D21" s="612" t="str">
        <f>'3月菜單國華'!I39</f>
        <v>香Q米飯</v>
      </c>
      <c r="E21" s="612" t="s">
        <v>518</v>
      </c>
      <c r="F21" s="612"/>
      <c r="G21" s="612" t="str">
        <f>'3月菜單國華'!I40</f>
        <v xml:space="preserve"> 麻香蔥燒雞</v>
      </c>
      <c r="H21" s="612" t="s">
        <v>516</v>
      </c>
      <c r="I21" s="692"/>
      <c r="J21" s="715" t="str">
        <f>'3月菜單國華'!I41</f>
        <v xml:space="preserve">  炒桂竹筍(醃) </v>
      </c>
      <c r="K21" s="680" t="s">
        <v>516</v>
      </c>
      <c r="L21" s="612"/>
      <c r="M21" s="612" t="str">
        <f>'3月菜單國華'!I42</f>
        <v xml:space="preserve">   香塔豆腐(豆)  </v>
      </c>
      <c r="N21" s="612" t="s">
        <v>516</v>
      </c>
      <c r="O21" s="612"/>
      <c r="P21" s="612" t="str">
        <f>'3月菜單國華'!I43</f>
        <v>深色蔬菜</v>
      </c>
      <c r="Q21" s="612" t="s">
        <v>517</v>
      </c>
      <c r="R21" s="612"/>
      <c r="S21" s="612" t="str">
        <f>'3月菜單國華'!I44</f>
        <v xml:space="preserve"> 藥膳補湯</v>
      </c>
      <c r="T21" s="612" t="s">
        <v>516</v>
      </c>
      <c r="U21" s="612"/>
      <c r="V21" s="432"/>
      <c r="W21" s="518" t="s">
        <v>34</v>
      </c>
      <c r="X21" s="782" t="s">
        <v>515</v>
      </c>
      <c r="Y21" s="677">
        <v>5</v>
      </c>
      <c r="Z21" s="641"/>
      <c r="AA21" s="641"/>
      <c r="AB21" s="642"/>
      <c r="AC21" s="641" t="s">
        <v>514</v>
      </c>
      <c r="AD21" s="641" t="s">
        <v>513</v>
      </c>
      <c r="AE21" s="641" t="s">
        <v>512</v>
      </c>
      <c r="AF21" s="641" t="s">
        <v>511</v>
      </c>
    </row>
    <row r="22" spans="2:32" s="693" customFormat="1" ht="27.75" customHeight="1">
      <c r="B22" s="704" t="s">
        <v>152</v>
      </c>
      <c r="C22" s="690"/>
      <c r="D22" s="439" t="s">
        <v>534</v>
      </c>
      <c r="E22" s="439"/>
      <c r="F22" s="439">
        <v>100</v>
      </c>
      <c r="G22" s="466" t="s">
        <v>730</v>
      </c>
      <c r="H22" s="466"/>
      <c r="I22" s="539">
        <v>50</v>
      </c>
      <c r="J22" s="439" t="s">
        <v>762</v>
      </c>
      <c r="K22" s="439" t="s">
        <v>545</v>
      </c>
      <c r="L22" s="439">
        <v>45</v>
      </c>
      <c r="M22" s="439" t="s">
        <v>544</v>
      </c>
      <c r="N22" s="439" t="s">
        <v>525</v>
      </c>
      <c r="O22" s="439">
        <v>60</v>
      </c>
      <c r="P22" s="466" t="s">
        <v>350</v>
      </c>
      <c r="Q22" s="466"/>
      <c r="R22" s="466">
        <v>100</v>
      </c>
      <c r="S22" s="466" t="s">
        <v>565</v>
      </c>
      <c r="T22" s="466"/>
      <c r="U22" s="466">
        <v>35</v>
      </c>
      <c r="V22" s="432"/>
      <c r="W22" s="449" t="s">
        <v>606</v>
      </c>
      <c r="X22" s="781" t="s">
        <v>503</v>
      </c>
      <c r="Y22" s="666">
        <v>2.2999999999999998</v>
      </c>
      <c r="Z22" s="696"/>
      <c r="AA22" s="675" t="s">
        <v>502</v>
      </c>
      <c r="AB22" s="642">
        <v>6</v>
      </c>
      <c r="AC22" s="642">
        <f>AB22*2</f>
        <v>12</v>
      </c>
      <c r="AD22" s="642"/>
      <c r="AE22" s="642">
        <f>AB22*15</f>
        <v>90</v>
      </c>
      <c r="AF22" s="642">
        <f>AC22*4+AE22*4</f>
        <v>408</v>
      </c>
    </row>
    <row r="23" spans="2:32" s="693" customFormat="1" ht="27.95" customHeight="1">
      <c r="B23" s="704">
        <v>31</v>
      </c>
      <c r="C23" s="690"/>
      <c r="D23" s="437"/>
      <c r="E23" s="467"/>
      <c r="F23" s="435"/>
      <c r="G23" s="466"/>
      <c r="H23" s="466"/>
      <c r="I23" s="438"/>
      <c r="J23" s="439" t="s">
        <v>501</v>
      </c>
      <c r="K23" s="439"/>
      <c r="L23" s="439">
        <v>5</v>
      </c>
      <c r="M23" s="439" t="s">
        <v>608</v>
      </c>
      <c r="N23" s="439"/>
      <c r="O23" s="439">
        <v>10</v>
      </c>
      <c r="P23" s="468"/>
      <c r="Q23" s="468"/>
      <c r="R23" s="468"/>
      <c r="S23" s="466" t="s">
        <v>587</v>
      </c>
      <c r="T23" s="466"/>
      <c r="U23" s="466">
        <v>2</v>
      </c>
      <c r="V23" s="432"/>
      <c r="W23" s="431" t="s">
        <v>33</v>
      </c>
      <c r="X23" s="780" t="s">
        <v>497</v>
      </c>
      <c r="Y23" s="666">
        <v>2</v>
      </c>
      <c r="Z23" s="694"/>
      <c r="AA23" s="674" t="s">
        <v>496</v>
      </c>
      <c r="AB23" s="642">
        <v>2</v>
      </c>
      <c r="AC23" s="673">
        <f>AB23*7</f>
        <v>14</v>
      </c>
      <c r="AD23" s="642">
        <f>AB23*5</f>
        <v>10</v>
      </c>
      <c r="AE23" s="642" t="s">
        <v>487</v>
      </c>
      <c r="AF23" s="672">
        <f>AC23*4+AD23*9</f>
        <v>146</v>
      </c>
    </row>
    <row r="24" spans="2:32" s="693" customFormat="1" ht="27.95" customHeight="1">
      <c r="B24" s="704" t="s">
        <v>159</v>
      </c>
      <c r="C24" s="690"/>
      <c r="D24" s="437"/>
      <c r="E24" s="467"/>
      <c r="F24" s="435"/>
      <c r="G24" s="439"/>
      <c r="H24" s="439"/>
      <c r="I24" s="439"/>
      <c r="J24" s="455"/>
      <c r="K24" s="456"/>
      <c r="L24" s="455"/>
      <c r="M24" s="444"/>
      <c r="N24" s="466"/>
      <c r="O24" s="466"/>
      <c r="P24" s="433"/>
      <c r="Q24" s="434"/>
      <c r="R24" s="433"/>
      <c r="S24" s="439" t="s">
        <v>558</v>
      </c>
      <c r="T24" s="439"/>
      <c r="U24" s="439">
        <v>0.05</v>
      </c>
      <c r="V24" s="432"/>
      <c r="W24" s="449" t="s">
        <v>585</v>
      </c>
      <c r="X24" s="780" t="s">
        <v>493</v>
      </c>
      <c r="Y24" s="666">
        <v>2.2999999999999998</v>
      </c>
      <c r="Z24" s="696"/>
      <c r="AA24" s="641" t="s">
        <v>492</v>
      </c>
      <c r="AB24" s="642">
        <v>1.5</v>
      </c>
      <c r="AC24" s="642">
        <f>AB24*1</f>
        <v>1.5</v>
      </c>
      <c r="AD24" s="642" t="s">
        <v>487</v>
      </c>
      <c r="AE24" s="642">
        <f>AB24*5</f>
        <v>7.5</v>
      </c>
      <c r="AF24" s="642">
        <f>AC24*4+AE24*4</f>
        <v>36</v>
      </c>
    </row>
    <row r="25" spans="2:32" s="693" customFormat="1" ht="27.95" customHeight="1">
      <c r="B25" s="769" t="s">
        <v>540</v>
      </c>
      <c r="C25" s="690"/>
      <c r="D25" s="437"/>
      <c r="E25" s="467"/>
      <c r="F25" s="435"/>
      <c r="G25" s="433"/>
      <c r="H25" s="502"/>
      <c r="I25" s="433"/>
      <c r="J25" s="444"/>
      <c r="K25" s="442"/>
      <c r="L25" s="439"/>
      <c r="M25" s="439"/>
      <c r="N25" s="466"/>
      <c r="O25" s="439"/>
      <c r="P25" s="433"/>
      <c r="Q25" s="434"/>
      <c r="R25" s="433"/>
      <c r="S25" s="557"/>
      <c r="T25" s="547"/>
      <c r="U25" s="557"/>
      <c r="V25" s="432"/>
      <c r="W25" s="431" t="s">
        <v>35</v>
      </c>
      <c r="X25" s="780" t="s">
        <v>489</v>
      </c>
      <c r="Y25" s="666">
        <f>AB26</f>
        <v>0</v>
      </c>
      <c r="Z25" s="694"/>
      <c r="AA25" s="641" t="s">
        <v>488</v>
      </c>
      <c r="AB25" s="642">
        <v>2.5</v>
      </c>
      <c r="AC25" s="642"/>
      <c r="AD25" s="642">
        <f>AB25*5</f>
        <v>12.5</v>
      </c>
      <c r="AE25" s="642" t="s">
        <v>487</v>
      </c>
      <c r="AF25" s="642">
        <f>AD25*9</f>
        <v>112.5</v>
      </c>
    </row>
    <row r="26" spans="2:32" s="693" customFormat="1" ht="27.95" customHeight="1">
      <c r="B26" s="769"/>
      <c r="C26" s="690"/>
      <c r="D26" s="450"/>
      <c r="E26" s="534"/>
      <c r="F26" s="450"/>
      <c r="G26" s="433"/>
      <c r="H26" s="434"/>
      <c r="I26" s="433"/>
      <c r="J26" s="450"/>
      <c r="K26" s="534"/>
      <c r="L26" s="450"/>
      <c r="M26" s="433"/>
      <c r="N26" s="434"/>
      <c r="O26" s="433"/>
      <c r="P26" s="450"/>
      <c r="Q26" s="534"/>
      <c r="R26" s="450"/>
      <c r="S26" s="433"/>
      <c r="T26" s="434"/>
      <c r="U26" s="433"/>
      <c r="V26" s="432"/>
      <c r="W26" s="449" t="s">
        <v>693</v>
      </c>
      <c r="X26" s="779" t="s">
        <v>484</v>
      </c>
      <c r="Y26" s="666">
        <v>0</v>
      </c>
      <c r="Z26" s="696"/>
      <c r="AA26" s="641" t="s">
        <v>483</v>
      </c>
      <c r="AB26" s="642"/>
      <c r="AC26" s="641"/>
      <c r="AD26" s="641"/>
      <c r="AE26" s="641">
        <f>AB26*15</f>
        <v>0</v>
      </c>
      <c r="AF26" s="641"/>
    </row>
    <row r="27" spans="2:32" s="693" customFormat="1" ht="27.95" customHeight="1">
      <c r="B27" s="746" t="s">
        <v>482</v>
      </c>
      <c r="C27" s="702"/>
      <c r="D27" s="450"/>
      <c r="E27" s="464"/>
      <c r="F27" s="468"/>
      <c r="G27" s="433"/>
      <c r="H27" s="434"/>
      <c r="I27" s="433"/>
      <c r="J27" s="450"/>
      <c r="K27" s="464"/>
      <c r="L27" s="468"/>
      <c r="M27" s="433"/>
      <c r="N27" s="434"/>
      <c r="O27" s="433"/>
      <c r="P27" s="450"/>
      <c r="Q27" s="464"/>
      <c r="R27" s="468"/>
      <c r="S27" s="433"/>
      <c r="T27" s="434"/>
      <c r="U27" s="433"/>
      <c r="V27" s="432"/>
      <c r="W27" s="431" t="s">
        <v>169</v>
      </c>
      <c r="X27" s="778"/>
      <c r="Y27" s="666"/>
      <c r="Z27" s="694"/>
      <c r="AA27" s="641"/>
      <c r="AB27" s="642"/>
      <c r="AC27" s="641">
        <f>SUM(AC22:AC26)</f>
        <v>27.5</v>
      </c>
      <c r="AD27" s="641">
        <f>SUM(AD22:AD26)</f>
        <v>22.5</v>
      </c>
      <c r="AE27" s="641">
        <f>SUM(AE22:AE26)</f>
        <v>97.5</v>
      </c>
      <c r="AF27" s="641">
        <f>AC27*4+AD27*9+AE27*4</f>
        <v>702.5</v>
      </c>
    </row>
    <row r="28" spans="2:32" s="693" customFormat="1" ht="27.95" customHeight="1" thickBot="1">
      <c r="B28" s="768"/>
      <c r="C28" s="699"/>
      <c r="D28" s="464"/>
      <c r="E28" s="464"/>
      <c r="F28" s="468"/>
      <c r="G28" s="450"/>
      <c r="H28" s="464"/>
      <c r="I28" s="468"/>
      <c r="J28" s="464"/>
      <c r="K28" s="464"/>
      <c r="L28" s="468"/>
      <c r="M28" s="450"/>
      <c r="N28" s="464"/>
      <c r="O28" s="468"/>
      <c r="P28" s="464"/>
      <c r="Q28" s="464"/>
      <c r="R28" s="468"/>
      <c r="S28" s="450"/>
      <c r="T28" s="464"/>
      <c r="U28" s="468"/>
      <c r="V28" s="432"/>
      <c r="W28" s="449" t="s">
        <v>761</v>
      </c>
      <c r="X28" s="777"/>
      <c r="Y28" s="666"/>
      <c r="Z28" s="696"/>
      <c r="AA28" s="694"/>
      <c r="AB28" s="695"/>
      <c r="AC28" s="653">
        <f>AC27*4/AF27</f>
        <v>0.15658362989323843</v>
      </c>
      <c r="AD28" s="653">
        <f>AD27*9/AF27</f>
        <v>0.28825622775800713</v>
      </c>
      <c r="AE28" s="653">
        <f>AE27*4/AF27</f>
        <v>0.55516014234875444</v>
      </c>
      <c r="AF28" s="694"/>
    </row>
    <row r="29" spans="2:32" s="676" customFormat="1" ht="27.95" customHeight="1">
      <c r="B29" s="684"/>
      <c r="C29" s="690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519"/>
      <c r="O29" s="612"/>
      <c r="P29" s="612"/>
      <c r="Q29" s="612"/>
      <c r="R29" s="612"/>
      <c r="S29" s="612"/>
      <c r="T29" s="612"/>
      <c r="U29" s="612"/>
      <c r="V29" s="432"/>
      <c r="W29" s="678" t="s">
        <v>34</v>
      </c>
      <c r="X29" s="517" t="s">
        <v>515</v>
      </c>
      <c r="Y29" s="677">
        <v>0</v>
      </c>
      <c r="Z29" s="641"/>
      <c r="AA29" s="641"/>
      <c r="AB29" s="642"/>
      <c r="AC29" s="641" t="s">
        <v>514</v>
      </c>
      <c r="AD29" s="641" t="s">
        <v>513</v>
      </c>
      <c r="AE29" s="641" t="s">
        <v>512</v>
      </c>
      <c r="AF29" s="641" t="s">
        <v>511</v>
      </c>
    </row>
    <row r="30" spans="2:32" ht="27.95" customHeight="1">
      <c r="B30" s="671" t="s">
        <v>152</v>
      </c>
      <c r="C30" s="690"/>
      <c r="D30" s="466"/>
      <c r="E30" s="466"/>
      <c r="F30" s="466"/>
      <c r="G30" s="439"/>
      <c r="H30" s="439"/>
      <c r="I30" s="439"/>
      <c r="J30" s="466"/>
      <c r="K30" s="466"/>
      <c r="L30" s="466"/>
      <c r="M30" s="439"/>
      <c r="N30" s="439"/>
      <c r="O30" s="439"/>
      <c r="P30" s="466"/>
      <c r="Q30" s="466"/>
      <c r="R30" s="466"/>
      <c r="S30" s="439"/>
      <c r="T30" s="439"/>
      <c r="U30" s="439"/>
      <c r="V30" s="432"/>
      <c r="W30" s="656" t="s">
        <v>570</v>
      </c>
      <c r="X30" s="483" t="s">
        <v>503</v>
      </c>
      <c r="Y30" s="666">
        <v>0</v>
      </c>
      <c r="Z30" s="654"/>
      <c r="AA30" s="675" t="s">
        <v>502</v>
      </c>
      <c r="AB30" s="642">
        <v>6</v>
      </c>
      <c r="AC30" s="642">
        <f>AB30*2</f>
        <v>12</v>
      </c>
      <c r="AD30" s="642"/>
      <c r="AE30" s="642">
        <f>AB30*15</f>
        <v>90</v>
      </c>
      <c r="AF30" s="642">
        <f>AC30*4+AE30*4</f>
        <v>408</v>
      </c>
    </row>
    <row r="31" spans="2:32" ht="27.95" customHeight="1">
      <c r="B31" s="671"/>
      <c r="C31" s="690"/>
      <c r="D31" s="468"/>
      <c r="E31" s="468"/>
      <c r="F31" s="468"/>
      <c r="G31" s="439"/>
      <c r="H31" s="439"/>
      <c r="I31" s="439"/>
      <c r="J31" s="468"/>
      <c r="K31" s="468"/>
      <c r="L31" s="468"/>
      <c r="M31" s="439"/>
      <c r="N31" s="439"/>
      <c r="O31" s="439"/>
      <c r="P31" s="468"/>
      <c r="Q31" s="468"/>
      <c r="R31" s="468"/>
      <c r="S31" s="439"/>
      <c r="T31" s="439"/>
      <c r="U31" s="439"/>
      <c r="V31" s="432"/>
      <c r="W31" s="667" t="s">
        <v>33</v>
      </c>
      <c r="X31" s="462" t="s">
        <v>497</v>
      </c>
      <c r="Y31" s="666">
        <v>0</v>
      </c>
      <c r="Z31" s="641"/>
      <c r="AA31" s="674" t="s">
        <v>496</v>
      </c>
      <c r="AB31" s="642">
        <v>2.2999999999999998</v>
      </c>
      <c r="AC31" s="673">
        <f>AB31*7</f>
        <v>16.099999999999998</v>
      </c>
      <c r="AD31" s="642">
        <f>AB31*5</f>
        <v>11.5</v>
      </c>
      <c r="AE31" s="642" t="s">
        <v>487</v>
      </c>
      <c r="AF31" s="672">
        <f>AC31*4+AD31*9</f>
        <v>167.89999999999998</v>
      </c>
    </row>
    <row r="32" spans="2:32" ht="27.95" customHeight="1">
      <c r="B32" s="671" t="s">
        <v>159</v>
      </c>
      <c r="C32" s="690"/>
      <c r="D32" s="433"/>
      <c r="E32" s="434"/>
      <c r="F32" s="433"/>
      <c r="G32" s="444"/>
      <c r="H32" s="533"/>
      <c r="I32" s="444"/>
      <c r="J32" s="433"/>
      <c r="K32" s="434"/>
      <c r="L32" s="433"/>
      <c r="M32" s="444"/>
      <c r="N32" s="533"/>
      <c r="O32" s="444"/>
      <c r="P32" s="433"/>
      <c r="Q32" s="434"/>
      <c r="R32" s="433"/>
      <c r="S32" s="444"/>
      <c r="T32" s="533"/>
      <c r="U32" s="444"/>
      <c r="V32" s="432"/>
      <c r="W32" s="656" t="s">
        <v>570</v>
      </c>
      <c r="X32" s="462" t="s">
        <v>493</v>
      </c>
      <c r="Y32" s="666">
        <v>0</v>
      </c>
      <c r="Z32" s="654"/>
      <c r="AA32" s="641" t="s">
        <v>492</v>
      </c>
      <c r="AB32" s="642">
        <v>1.5</v>
      </c>
      <c r="AC32" s="642">
        <f>AB32*1</f>
        <v>1.5</v>
      </c>
      <c r="AD32" s="642" t="s">
        <v>487</v>
      </c>
      <c r="AE32" s="642">
        <f>AB32*5</f>
        <v>7.5</v>
      </c>
      <c r="AF32" s="642">
        <f>AC32*4+AE32*4</f>
        <v>36</v>
      </c>
    </row>
    <row r="33" spans="2:32" ht="27.95" customHeight="1">
      <c r="B33" s="751" t="s">
        <v>523</v>
      </c>
      <c r="C33" s="690"/>
      <c r="D33" s="433"/>
      <c r="E33" s="434"/>
      <c r="F33" s="433"/>
      <c r="G33" s="557"/>
      <c r="H33" s="547"/>
      <c r="I33" s="557"/>
      <c r="J33" s="433"/>
      <c r="K33" s="434"/>
      <c r="L33" s="433"/>
      <c r="M33" s="557"/>
      <c r="N33" s="547"/>
      <c r="O33" s="557"/>
      <c r="P33" s="433"/>
      <c r="Q33" s="434"/>
      <c r="R33" s="433"/>
      <c r="S33" s="557"/>
      <c r="T33" s="547"/>
      <c r="U33" s="557"/>
      <c r="V33" s="432"/>
      <c r="W33" s="667" t="s">
        <v>35</v>
      </c>
      <c r="X33" s="462" t="s">
        <v>489</v>
      </c>
      <c r="Y33" s="666">
        <v>0</v>
      </c>
      <c r="Z33" s="641"/>
      <c r="AA33" s="641" t="s">
        <v>488</v>
      </c>
      <c r="AB33" s="642">
        <v>2.5</v>
      </c>
      <c r="AC33" s="642"/>
      <c r="AD33" s="642">
        <f>AB33*5</f>
        <v>12.5</v>
      </c>
      <c r="AE33" s="642" t="s">
        <v>487</v>
      </c>
      <c r="AF33" s="642">
        <f>AD33*9</f>
        <v>112.5</v>
      </c>
    </row>
    <row r="34" spans="2:32" ht="27.95" customHeight="1">
      <c r="B34" s="751"/>
      <c r="C34" s="690"/>
      <c r="D34" s="450"/>
      <c r="E34" s="534"/>
      <c r="F34" s="450"/>
      <c r="G34" s="433"/>
      <c r="H34" s="434"/>
      <c r="I34" s="433"/>
      <c r="J34" s="450"/>
      <c r="K34" s="534"/>
      <c r="L34" s="450"/>
      <c r="M34" s="433"/>
      <c r="N34" s="434"/>
      <c r="O34" s="433"/>
      <c r="P34" s="450"/>
      <c r="Q34" s="534"/>
      <c r="R34" s="450"/>
      <c r="S34" s="433"/>
      <c r="T34" s="434"/>
      <c r="U34" s="433"/>
      <c r="V34" s="432"/>
      <c r="W34" s="656" t="s">
        <v>570</v>
      </c>
      <c r="X34" s="448" t="s">
        <v>484</v>
      </c>
      <c r="Y34" s="666">
        <v>0</v>
      </c>
      <c r="Z34" s="654"/>
      <c r="AA34" s="641" t="s">
        <v>483</v>
      </c>
      <c r="AB34" s="642">
        <v>1</v>
      </c>
      <c r="AE34" s="641">
        <f>AB34*15</f>
        <v>15</v>
      </c>
    </row>
    <row r="35" spans="2:32" ht="27.95" customHeight="1">
      <c r="B35" s="746" t="s">
        <v>482</v>
      </c>
      <c r="C35" s="687"/>
      <c r="D35" s="450"/>
      <c r="E35" s="464"/>
      <c r="F35" s="468"/>
      <c r="G35" s="433"/>
      <c r="H35" s="434"/>
      <c r="I35" s="433"/>
      <c r="J35" s="450"/>
      <c r="K35" s="464"/>
      <c r="L35" s="468"/>
      <c r="M35" s="433"/>
      <c r="N35" s="434"/>
      <c r="O35" s="433"/>
      <c r="P35" s="450"/>
      <c r="Q35" s="464"/>
      <c r="R35" s="468"/>
      <c r="S35" s="433"/>
      <c r="T35" s="434"/>
      <c r="U35" s="433"/>
      <c r="V35" s="432"/>
      <c r="W35" s="667" t="s">
        <v>169</v>
      </c>
      <c r="X35" s="430"/>
      <c r="Y35" s="666"/>
      <c r="Z35" s="641"/>
      <c r="AC35" s="641">
        <f>SUM(AC30:AC34)</f>
        <v>29.599999999999998</v>
      </c>
      <c r="AD35" s="641">
        <f>SUM(AD30:AD34)</f>
        <v>24</v>
      </c>
      <c r="AE35" s="641">
        <f>SUM(AE30:AE34)</f>
        <v>112.5</v>
      </c>
      <c r="AF35" s="641">
        <f>AC35*4+AD35*9+AE35*4</f>
        <v>784.4</v>
      </c>
    </row>
    <row r="36" spans="2:32" ht="27.95" customHeight="1">
      <c r="B36" s="760"/>
      <c r="C36" s="685"/>
      <c r="D36" s="464"/>
      <c r="E36" s="464"/>
      <c r="F36" s="468"/>
      <c r="G36" s="450"/>
      <c r="H36" s="464"/>
      <c r="I36" s="468"/>
      <c r="J36" s="464"/>
      <c r="K36" s="464"/>
      <c r="L36" s="468"/>
      <c r="M36" s="450"/>
      <c r="N36" s="464"/>
      <c r="O36" s="468"/>
      <c r="P36" s="464"/>
      <c r="Q36" s="464"/>
      <c r="R36" s="468"/>
      <c r="S36" s="450"/>
      <c r="T36" s="464"/>
      <c r="U36" s="468"/>
      <c r="V36" s="432"/>
      <c r="W36" s="656" t="s">
        <v>569</v>
      </c>
      <c r="X36" s="501"/>
      <c r="Y36" s="666"/>
      <c r="Z36" s="654"/>
      <c r="AC36" s="653">
        <f>AC35*4/AF35</f>
        <v>0.15094339622641509</v>
      </c>
      <c r="AD36" s="653">
        <f>AD35*9/AF35</f>
        <v>0.27536970933197347</v>
      </c>
      <c r="AE36" s="653">
        <f>AE35*4/AF35</f>
        <v>0.57368689444161147</v>
      </c>
    </row>
    <row r="37" spans="2:32" s="676" customFormat="1" ht="27.95" customHeight="1">
      <c r="B37" s="684"/>
      <c r="C37" s="669"/>
      <c r="D37" s="683"/>
      <c r="E37" s="682"/>
      <c r="F37" s="682"/>
      <c r="G37" s="682"/>
      <c r="H37" s="494"/>
      <c r="I37" s="682"/>
      <c r="J37" s="682"/>
      <c r="K37" s="682"/>
      <c r="L37" s="682"/>
      <c r="M37" s="682"/>
      <c r="N37" s="682"/>
      <c r="O37" s="682"/>
      <c r="P37" s="682"/>
      <c r="Q37" s="682"/>
      <c r="R37" s="682"/>
      <c r="S37" s="682"/>
      <c r="T37" s="682"/>
      <c r="U37" s="681"/>
      <c r="V37" s="432"/>
      <c r="W37" s="758" t="s">
        <v>34</v>
      </c>
      <c r="X37" s="488" t="s">
        <v>515</v>
      </c>
      <c r="Y37" s="757">
        <v>0</v>
      </c>
      <c r="Z37" s="641"/>
      <c r="AA37" s="641"/>
      <c r="AB37" s="642"/>
      <c r="AC37" s="641" t="s">
        <v>514</v>
      </c>
      <c r="AD37" s="641" t="s">
        <v>513</v>
      </c>
      <c r="AE37" s="641" t="s">
        <v>512</v>
      </c>
      <c r="AF37" s="641" t="s">
        <v>511</v>
      </c>
    </row>
    <row r="38" spans="2:32" ht="27.95" customHeight="1">
      <c r="B38" s="671" t="s">
        <v>152</v>
      </c>
      <c r="C38" s="669"/>
      <c r="D38" s="515"/>
      <c r="E38" s="756"/>
      <c r="F38" s="756"/>
      <c r="G38" s="543"/>
      <c r="H38" s="543"/>
      <c r="I38" s="543"/>
      <c r="J38" s="756"/>
      <c r="K38" s="756"/>
      <c r="L38" s="756"/>
      <c r="M38" s="543"/>
      <c r="N38" s="543"/>
      <c r="O38" s="543"/>
      <c r="P38" s="756"/>
      <c r="Q38" s="756"/>
      <c r="R38" s="756"/>
      <c r="S38" s="543"/>
      <c r="T38" s="543"/>
      <c r="U38" s="542"/>
      <c r="V38" s="432"/>
      <c r="W38" s="747" t="s">
        <v>570</v>
      </c>
      <c r="X38" s="483" t="s">
        <v>503</v>
      </c>
      <c r="Y38" s="744">
        <v>0</v>
      </c>
      <c r="Z38" s="654"/>
      <c r="AA38" s="675" t="s">
        <v>502</v>
      </c>
      <c r="AB38" s="642">
        <v>6</v>
      </c>
      <c r="AC38" s="642">
        <f>AB38*2</f>
        <v>12</v>
      </c>
      <c r="AD38" s="642"/>
      <c r="AE38" s="642">
        <f>AB38*15</f>
        <v>90</v>
      </c>
      <c r="AF38" s="642">
        <f>AC38*4+AE38*4</f>
        <v>408</v>
      </c>
    </row>
    <row r="39" spans="2:32" ht="27.95" customHeight="1">
      <c r="B39" s="671"/>
      <c r="C39" s="669"/>
      <c r="D39" s="755"/>
      <c r="E39" s="468"/>
      <c r="F39" s="468"/>
      <c r="G39" s="439"/>
      <c r="H39" s="439"/>
      <c r="I39" s="439"/>
      <c r="J39" s="468"/>
      <c r="K39" s="468"/>
      <c r="L39" s="468"/>
      <c r="M39" s="439"/>
      <c r="N39" s="439"/>
      <c r="O39" s="439"/>
      <c r="P39" s="468"/>
      <c r="Q39" s="468"/>
      <c r="R39" s="468"/>
      <c r="S39" s="439"/>
      <c r="T39" s="439"/>
      <c r="U39" s="477"/>
      <c r="V39" s="432"/>
      <c r="W39" s="745" t="s">
        <v>33</v>
      </c>
      <c r="X39" s="462" t="s">
        <v>497</v>
      </c>
      <c r="Y39" s="744">
        <v>0</v>
      </c>
      <c r="Z39" s="641"/>
      <c r="AA39" s="674" t="s">
        <v>496</v>
      </c>
      <c r="AB39" s="642">
        <v>2.2999999999999998</v>
      </c>
      <c r="AC39" s="673">
        <f>AB39*7</f>
        <v>16.099999999999998</v>
      </c>
      <c r="AD39" s="642">
        <f>AB39*5</f>
        <v>11.5</v>
      </c>
      <c r="AE39" s="642" t="s">
        <v>487</v>
      </c>
      <c r="AF39" s="672">
        <f>AC39*4+AD39*9</f>
        <v>167.89999999999998</v>
      </c>
    </row>
    <row r="40" spans="2:32" ht="27.95" customHeight="1">
      <c r="B40" s="671" t="s">
        <v>159</v>
      </c>
      <c r="C40" s="669"/>
      <c r="D40" s="754"/>
      <c r="E40" s="434"/>
      <c r="F40" s="433"/>
      <c r="G40" s="444"/>
      <c r="H40" s="533"/>
      <c r="I40" s="444"/>
      <c r="J40" s="433"/>
      <c r="K40" s="434"/>
      <c r="L40" s="433"/>
      <c r="M40" s="444"/>
      <c r="N40" s="533"/>
      <c r="O40" s="444"/>
      <c r="P40" s="433"/>
      <c r="Q40" s="434"/>
      <c r="R40" s="433"/>
      <c r="S40" s="444"/>
      <c r="T40" s="533"/>
      <c r="U40" s="443"/>
      <c r="V40" s="432"/>
      <c r="W40" s="747" t="s">
        <v>570</v>
      </c>
      <c r="X40" s="462" t="s">
        <v>493</v>
      </c>
      <c r="Y40" s="744">
        <v>0</v>
      </c>
      <c r="Z40" s="654"/>
      <c r="AA40" s="641" t="s">
        <v>492</v>
      </c>
      <c r="AB40" s="642">
        <v>1.6</v>
      </c>
      <c r="AC40" s="642">
        <f>AB40*1</f>
        <v>1.6</v>
      </c>
      <c r="AD40" s="642" t="s">
        <v>487</v>
      </c>
      <c r="AE40" s="642">
        <f>AB40*5</f>
        <v>8</v>
      </c>
      <c r="AF40" s="642">
        <f>AC40*4+AE40*4</f>
        <v>38.4</v>
      </c>
    </row>
    <row r="41" spans="2:32" ht="27.95" customHeight="1">
      <c r="B41" s="751" t="s">
        <v>491</v>
      </c>
      <c r="C41" s="669"/>
      <c r="D41" s="754"/>
      <c r="E41" s="434"/>
      <c r="F41" s="433"/>
      <c r="G41" s="557"/>
      <c r="H41" s="547"/>
      <c r="I41" s="557"/>
      <c r="J41" s="433"/>
      <c r="K41" s="434"/>
      <c r="L41" s="433"/>
      <c r="M41" s="557"/>
      <c r="N41" s="547"/>
      <c r="O41" s="557"/>
      <c r="P41" s="433"/>
      <c r="Q41" s="434"/>
      <c r="R41" s="433"/>
      <c r="S41" s="557"/>
      <c r="T41" s="547"/>
      <c r="U41" s="776"/>
      <c r="V41" s="432"/>
      <c r="W41" s="745" t="s">
        <v>35</v>
      </c>
      <c r="X41" s="462" t="s">
        <v>489</v>
      </c>
      <c r="Y41" s="744">
        <v>0</v>
      </c>
      <c r="Z41" s="641"/>
      <c r="AA41" s="641" t="s">
        <v>488</v>
      </c>
      <c r="AB41" s="642">
        <v>2.5</v>
      </c>
      <c r="AC41" s="642"/>
      <c r="AD41" s="642">
        <f>AB41*5</f>
        <v>12.5</v>
      </c>
      <c r="AE41" s="642" t="s">
        <v>487</v>
      </c>
      <c r="AF41" s="642">
        <f>AD41*9</f>
        <v>112.5</v>
      </c>
    </row>
    <row r="42" spans="2:32" ht="27.95" customHeight="1">
      <c r="B42" s="751"/>
      <c r="C42" s="669"/>
      <c r="D42" s="445"/>
      <c r="E42" s="534"/>
      <c r="F42" s="450"/>
      <c r="G42" s="433"/>
      <c r="H42" s="434"/>
      <c r="I42" s="433"/>
      <c r="J42" s="450"/>
      <c r="K42" s="534"/>
      <c r="L42" s="450"/>
      <c r="M42" s="433"/>
      <c r="N42" s="434"/>
      <c r="O42" s="433"/>
      <c r="P42" s="450"/>
      <c r="Q42" s="534"/>
      <c r="R42" s="450"/>
      <c r="S42" s="433"/>
      <c r="T42" s="434"/>
      <c r="U42" s="753"/>
      <c r="V42" s="432"/>
      <c r="W42" s="747" t="s">
        <v>570</v>
      </c>
      <c r="X42" s="448" t="s">
        <v>484</v>
      </c>
      <c r="Y42" s="744">
        <v>0</v>
      </c>
      <c r="Z42" s="654"/>
      <c r="AA42" s="641" t="s">
        <v>483</v>
      </c>
      <c r="AE42" s="641">
        <f>AB42*15</f>
        <v>0</v>
      </c>
    </row>
    <row r="43" spans="2:32" ht="27.95" customHeight="1">
      <c r="B43" s="746" t="s">
        <v>482</v>
      </c>
      <c r="C43" s="668"/>
      <c r="D43" s="445"/>
      <c r="E43" s="464"/>
      <c r="F43" s="468"/>
      <c r="G43" s="433"/>
      <c r="H43" s="434"/>
      <c r="I43" s="433"/>
      <c r="J43" s="450"/>
      <c r="K43" s="464"/>
      <c r="L43" s="468"/>
      <c r="M43" s="433"/>
      <c r="N43" s="434"/>
      <c r="O43" s="433"/>
      <c r="P43" s="450"/>
      <c r="Q43" s="464"/>
      <c r="R43" s="468"/>
      <c r="S43" s="433"/>
      <c r="T43" s="434"/>
      <c r="U43" s="753"/>
      <c r="V43" s="432"/>
      <c r="W43" s="745" t="s">
        <v>169</v>
      </c>
      <c r="X43" s="430"/>
      <c r="Y43" s="744"/>
      <c r="Z43" s="641"/>
      <c r="AC43" s="641">
        <f>SUM(AC38:AC42)</f>
        <v>29.7</v>
      </c>
      <c r="AD43" s="641">
        <f>SUM(AD38:AD42)</f>
        <v>24</v>
      </c>
      <c r="AE43" s="641">
        <f>SUM(AE38:AE42)</f>
        <v>98</v>
      </c>
      <c r="AF43" s="641">
        <f>AC43*4+AD43*9+AE43*4</f>
        <v>726.8</v>
      </c>
    </row>
    <row r="44" spans="2:32" ht="27.95" customHeight="1">
      <c r="B44" s="743"/>
      <c r="C44" s="664"/>
      <c r="D44" s="775"/>
      <c r="E44" s="661"/>
      <c r="F44" s="660"/>
      <c r="G44" s="774"/>
      <c r="H44" s="661"/>
      <c r="I44" s="660"/>
      <c r="J44" s="661"/>
      <c r="K44" s="661"/>
      <c r="L44" s="660"/>
      <c r="M44" s="774"/>
      <c r="N44" s="661"/>
      <c r="O44" s="660"/>
      <c r="P44" s="661"/>
      <c r="Q44" s="661"/>
      <c r="R44" s="660"/>
      <c r="S44" s="774"/>
      <c r="T44" s="661"/>
      <c r="U44" s="773"/>
      <c r="V44" s="412"/>
      <c r="W44" s="739" t="s">
        <v>569</v>
      </c>
      <c r="X44" s="410"/>
      <c r="Y44" s="738"/>
      <c r="Z44" s="654"/>
      <c r="AC44" s="653">
        <f>AC43*4/AF43</f>
        <v>0.16345624656026417</v>
      </c>
      <c r="AD44" s="653">
        <f>AD43*9/AF43</f>
        <v>0.29719317556411667</v>
      </c>
      <c r="AE44" s="653">
        <f>AE43*4/AF43</f>
        <v>0.53935057787561924</v>
      </c>
    </row>
    <row r="45" spans="2:32" ht="21.75" customHeight="1">
      <c r="C45" s="641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1"/>
    </row>
    <row r="46" spans="2:32">
      <c r="B46" s="642"/>
      <c r="D46" s="650"/>
      <c r="E46" s="650"/>
      <c r="F46" s="649"/>
      <c r="G46" s="649"/>
      <c r="H46" s="648"/>
      <c r="I46" s="641"/>
      <c r="J46" s="641"/>
      <c r="K46" s="648"/>
      <c r="L46" s="641"/>
      <c r="N46" s="648"/>
      <c r="O46" s="641"/>
      <c r="Q46" s="648"/>
      <c r="R46" s="641"/>
      <c r="T46" s="648"/>
      <c r="U46" s="641"/>
      <c r="V46" s="404"/>
      <c r="Y46" s="647"/>
    </row>
    <row r="47" spans="2:32">
      <c r="Y47" s="647"/>
    </row>
    <row r="48" spans="2:32">
      <c r="Y48" s="647"/>
    </row>
    <row r="49" spans="25:25">
      <c r="Y49" s="647"/>
    </row>
    <row r="50" spans="25:25">
      <c r="Y50" s="647"/>
    </row>
    <row r="51" spans="25:25">
      <c r="Y51" s="647"/>
    </row>
    <row r="52" spans="25:25">
      <c r="Y52" s="647"/>
    </row>
  </sheetData>
  <mergeCells count="15">
    <mergeCell ref="B1:Y1"/>
    <mergeCell ref="B2:G2"/>
    <mergeCell ref="C5:C10"/>
    <mergeCell ref="B9:B10"/>
    <mergeCell ref="C13:C18"/>
    <mergeCell ref="B17:B18"/>
    <mergeCell ref="V5:V44"/>
    <mergeCell ref="C37:C42"/>
    <mergeCell ref="B41:B42"/>
    <mergeCell ref="J45:Y45"/>
    <mergeCell ref="D46:G46"/>
    <mergeCell ref="C21:C26"/>
    <mergeCell ref="B25:B26"/>
    <mergeCell ref="C29:C34"/>
    <mergeCell ref="B33:B34"/>
  </mergeCells>
  <phoneticPr fontId="3" type="noConversion"/>
  <pageMargins left="0.39370078740157483" right="0.31496062992125984" top="0.19685039370078741" bottom="0.15748031496062992" header="0.51181102362204722" footer="0.23622047244094491"/>
  <pageSetup paperSize="9" scale="43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>
      <selection activeCell="M4" sqref="M4:P4"/>
    </sheetView>
  </sheetViews>
  <sheetFormatPr defaultRowHeight="16.5"/>
  <cols>
    <col min="1" max="9" width="7.625" style="4" customWidth="1"/>
    <col min="10" max="11" width="7.375" style="4" customWidth="1"/>
    <col min="12" max="13" width="7.625" style="4" customWidth="1"/>
    <col min="14" max="15" width="7.375" style="4" customWidth="1"/>
    <col min="16" max="20" width="7.625" style="4" customWidth="1"/>
    <col min="21" max="21" width="22.25" style="4" customWidth="1"/>
    <col min="22" max="16384" width="9" style="4"/>
  </cols>
  <sheetData>
    <row r="1" spans="1:21" s="1" customFormat="1" ht="20.100000000000001" customHeight="1" thickBot="1">
      <c r="A1" s="22" t="s">
        <v>132</v>
      </c>
      <c r="E1" s="2"/>
      <c r="F1" s="3"/>
      <c r="G1" s="3"/>
      <c r="H1" s="2" t="s">
        <v>331</v>
      </c>
      <c r="I1" s="3"/>
      <c r="O1" s="1" t="s">
        <v>0</v>
      </c>
      <c r="U1" s="4"/>
    </row>
    <row r="2" spans="1:21" ht="20.100000000000001" customHeight="1">
      <c r="A2" s="279" t="s">
        <v>1</v>
      </c>
      <c r="B2" s="280"/>
      <c r="C2" s="280"/>
      <c r="D2" s="280"/>
      <c r="E2" s="281" t="s">
        <v>2</v>
      </c>
      <c r="F2" s="280"/>
      <c r="G2" s="280"/>
      <c r="H2" s="280"/>
      <c r="I2" s="281" t="s">
        <v>3</v>
      </c>
      <c r="J2" s="280"/>
      <c r="K2" s="280"/>
      <c r="L2" s="280"/>
      <c r="M2" s="281" t="s">
        <v>4</v>
      </c>
      <c r="N2" s="280"/>
      <c r="O2" s="280"/>
      <c r="P2" s="280"/>
      <c r="Q2" s="281" t="s">
        <v>5</v>
      </c>
      <c r="R2" s="280"/>
      <c r="S2" s="280"/>
      <c r="T2" s="282"/>
      <c r="U2" s="275" t="s">
        <v>6</v>
      </c>
    </row>
    <row r="3" spans="1:21" s="5" customFormat="1" ht="18" customHeight="1">
      <c r="A3" s="277" t="s">
        <v>7</v>
      </c>
      <c r="B3" s="267"/>
      <c r="C3" s="267"/>
      <c r="D3" s="267"/>
      <c r="E3" s="267" t="s">
        <v>8</v>
      </c>
      <c r="F3" s="267"/>
      <c r="G3" s="267"/>
      <c r="H3" s="267"/>
      <c r="I3" s="267" t="s">
        <v>9</v>
      </c>
      <c r="J3" s="267"/>
      <c r="K3" s="267"/>
      <c r="L3" s="267"/>
      <c r="M3" s="267" t="s">
        <v>10</v>
      </c>
      <c r="N3" s="267"/>
      <c r="O3" s="267"/>
      <c r="P3" s="267"/>
      <c r="Q3" s="278" t="s">
        <v>315</v>
      </c>
      <c r="R3" s="267"/>
      <c r="S3" s="267"/>
      <c r="T3" s="268"/>
      <c r="U3" s="276"/>
    </row>
    <row r="4" spans="1:21" s="6" customFormat="1" ht="18" customHeight="1">
      <c r="A4" s="269" t="s">
        <v>12</v>
      </c>
      <c r="B4" s="270"/>
      <c r="C4" s="270"/>
      <c r="D4" s="270"/>
      <c r="E4" s="270" t="s">
        <v>13</v>
      </c>
      <c r="F4" s="270"/>
      <c r="G4" s="270"/>
      <c r="H4" s="270"/>
      <c r="I4" s="270" t="s">
        <v>14</v>
      </c>
      <c r="J4" s="270"/>
      <c r="K4" s="270"/>
      <c r="L4" s="270"/>
      <c r="M4" s="270" t="s">
        <v>15</v>
      </c>
      <c r="N4" s="270"/>
      <c r="O4" s="270"/>
      <c r="P4" s="270"/>
      <c r="Q4" s="270" t="s">
        <v>16</v>
      </c>
      <c r="R4" s="270"/>
      <c r="S4" s="270"/>
      <c r="T4" s="271"/>
      <c r="U4" s="286"/>
    </row>
    <row r="5" spans="1:21" s="7" customFormat="1" ht="18" customHeight="1">
      <c r="A5" s="289" t="s">
        <v>17</v>
      </c>
      <c r="B5" s="290"/>
      <c r="C5" s="290"/>
      <c r="D5" s="290"/>
      <c r="E5" s="290" t="s">
        <v>18</v>
      </c>
      <c r="F5" s="290"/>
      <c r="G5" s="290"/>
      <c r="H5" s="290"/>
      <c r="I5" s="290" t="s">
        <v>19</v>
      </c>
      <c r="J5" s="290"/>
      <c r="K5" s="290"/>
      <c r="L5" s="290"/>
      <c r="M5" s="290" t="s">
        <v>20</v>
      </c>
      <c r="N5" s="290"/>
      <c r="O5" s="290"/>
      <c r="P5" s="290"/>
      <c r="Q5" s="290" t="s">
        <v>21</v>
      </c>
      <c r="R5" s="290"/>
      <c r="S5" s="290"/>
      <c r="T5" s="291"/>
      <c r="U5" s="287"/>
    </row>
    <row r="6" spans="1:21" s="8" customFormat="1" ht="18" customHeight="1">
      <c r="A6" s="272" t="s">
        <v>22</v>
      </c>
      <c r="B6" s="273"/>
      <c r="C6" s="273"/>
      <c r="D6" s="273"/>
      <c r="E6" s="273" t="s">
        <v>23</v>
      </c>
      <c r="F6" s="273"/>
      <c r="G6" s="273"/>
      <c r="H6" s="273"/>
      <c r="I6" s="273" t="s">
        <v>24</v>
      </c>
      <c r="J6" s="273"/>
      <c r="K6" s="273"/>
      <c r="L6" s="273"/>
      <c r="M6" s="273" t="s">
        <v>25</v>
      </c>
      <c r="N6" s="273"/>
      <c r="O6" s="273"/>
      <c r="P6" s="273"/>
      <c r="Q6" s="273" t="s">
        <v>312</v>
      </c>
      <c r="R6" s="273"/>
      <c r="S6" s="273"/>
      <c r="T6" s="274"/>
      <c r="U6" s="287"/>
    </row>
    <row r="7" spans="1:21" s="9" customFormat="1" ht="15.95" customHeight="1">
      <c r="A7" s="283"/>
      <c r="B7" s="284"/>
      <c r="C7" s="284"/>
      <c r="D7" s="284"/>
      <c r="E7" s="284" t="s">
        <v>26</v>
      </c>
      <c r="F7" s="284"/>
      <c r="G7" s="284"/>
      <c r="H7" s="284"/>
      <c r="I7" s="284" t="s">
        <v>27</v>
      </c>
      <c r="J7" s="284"/>
      <c r="K7" s="284"/>
      <c r="L7" s="284"/>
      <c r="M7" s="284" t="s">
        <v>26</v>
      </c>
      <c r="N7" s="284"/>
      <c r="O7" s="284"/>
      <c r="P7" s="284"/>
      <c r="Q7" s="284" t="s">
        <v>26</v>
      </c>
      <c r="R7" s="284"/>
      <c r="S7" s="284"/>
      <c r="T7" s="285"/>
      <c r="U7" s="287"/>
    </row>
    <row r="8" spans="1:21" s="10" customFormat="1" ht="18" customHeight="1">
      <c r="A8" s="292"/>
      <c r="B8" s="264"/>
      <c r="C8" s="264"/>
      <c r="D8" s="264"/>
      <c r="E8" s="264" t="s">
        <v>28</v>
      </c>
      <c r="F8" s="264"/>
      <c r="G8" s="264"/>
      <c r="H8" s="264"/>
      <c r="I8" s="264" t="s">
        <v>29</v>
      </c>
      <c r="J8" s="264"/>
      <c r="K8" s="264"/>
      <c r="L8" s="264"/>
      <c r="M8" s="264" t="s">
        <v>30</v>
      </c>
      <c r="N8" s="264"/>
      <c r="O8" s="264"/>
      <c r="P8" s="264"/>
      <c r="Q8" s="264" t="s">
        <v>31</v>
      </c>
      <c r="R8" s="264"/>
      <c r="S8" s="264"/>
      <c r="T8" s="293"/>
      <c r="U8" s="287"/>
    </row>
    <row r="9" spans="1:21" s="10" customFormat="1" ht="18" customHeight="1">
      <c r="A9" s="264"/>
      <c r="B9" s="264"/>
      <c r="C9" s="264"/>
      <c r="D9" s="264"/>
      <c r="E9" s="265" t="s">
        <v>341</v>
      </c>
      <c r="F9" s="265"/>
      <c r="G9" s="265"/>
      <c r="H9" s="265"/>
      <c r="I9" s="264"/>
      <c r="J9" s="264"/>
      <c r="K9" s="264"/>
      <c r="L9" s="264"/>
      <c r="M9" s="264"/>
      <c r="N9" s="264"/>
      <c r="O9" s="264"/>
      <c r="P9" s="264"/>
      <c r="Q9" s="266"/>
      <c r="R9" s="267"/>
      <c r="S9" s="267"/>
      <c r="T9" s="267"/>
      <c r="U9" s="287"/>
    </row>
    <row r="10" spans="1:21" s="14" customFormat="1" ht="11.1" customHeight="1">
      <c r="A10" s="11" t="s">
        <v>32</v>
      </c>
      <c r="B10" s="12">
        <f>第一週明細!V11</f>
        <v>0</v>
      </c>
      <c r="C10" s="12" t="s">
        <v>33</v>
      </c>
      <c r="D10" s="12">
        <f>第一週明細!V7</f>
        <v>0</v>
      </c>
      <c r="E10" s="12" t="s">
        <v>32</v>
      </c>
      <c r="F10" s="12">
        <f>第一週明細!V19</f>
        <v>778.1</v>
      </c>
      <c r="G10" s="12" t="s">
        <v>33</v>
      </c>
      <c r="H10" s="12">
        <f>第一週明細!V15</f>
        <v>22.5</v>
      </c>
      <c r="I10" s="12" t="s">
        <v>32</v>
      </c>
      <c r="J10" s="12">
        <f>第一週明細!V27</f>
        <v>726.1</v>
      </c>
      <c r="K10" s="12" t="s">
        <v>33</v>
      </c>
      <c r="L10" s="12">
        <f>第一週明細!V23</f>
        <v>22.5</v>
      </c>
      <c r="M10" s="12" t="s">
        <v>32</v>
      </c>
      <c r="N10" s="12">
        <f>第一週明細!V35</f>
        <v>748.5</v>
      </c>
      <c r="O10" s="12" t="s">
        <v>33</v>
      </c>
      <c r="P10" s="12">
        <f>第一週明細!V31</f>
        <v>22.5</v>
      </c>
      <c r="Q10" s="12" t="s">
        <v>32</v>
      </c>
      <c r="R10" s="12">
        <f>第一週明細!V43</f>
        <v>719.3</v>
      </c>
      <c r="S10" s="12" t="s">
        <v>33</v>
      </c>
      <c r="T10" s="13">
        <f>第一週明細!V39</f>
        <v>22.5</v>
      </c>
      <c r="U10" s="288"/>
    </row>
    <row r="11" spans="1:21" s="14" customFormat="1" ht="11.1" customHeight="1">
      <c r="A11" s="11" t="s">
        <v>34</v>
      </c>
      <c r="B11" s="12">
        <f>第一週明細!V5</f>
        <v>0</v>
      </c>
      <c r="C11" s="12" t="s">
        <v>35</v>
      </c>
      <c r="D11" s="12">
        <f>第一週明細!V9</f>
        <v>0</v>
      </c>
      <c r="E11" s="12" t="s">
        <v>34</v>
      </c>
      <c r="F11" s="12">
        <f>第一週明細!V13</f>
        <v>114</v>
      </c>
      <c r="G11" s="12" t="s">
        <v>35</v>
      </c>
      <c r="H11" s="12">
        <f>第一週明細!V17</f>
        <v>29.9</v>
      </c>
      <c r="I11" s="12" t="s">
        <v>34</v>
      </c>
      <c r="J11" s="12">
        <f>第一週明細!V21</f>
        <v>102.5</v>
      </c>
      <c r="K11" s="12" t="s">
        <v>35</v>
      </c>
      <c r="L11" s="12">
        <f>第一週明細!V25</f>
        <v>28.4</v>
      </c>
      <c r="M11" s="12" t="s">
        <v>34</v>
      </c>
      <c r="N11" s="12">
        <f>第一週明細!V29</f>
        <v>107.5</v>
      </c>
      <c r="O11" s="12" t="s">
        <v>35</v>
      </c>
      <c r="P11" s="12">
        <f>第一週明細!V33</f>
        <v>29</v>
      </c>
      <c r="Q11" s="12" t="s">
        <v>34</v>
      </c>
      <c r="R11" s="12">
        <f>第一週明細!V37</f>
        <v>101</v>
      </c>
      <c r="S11" s="12" t="s">
        <v>35</v>
      </c>
      <c r="T11" s="13">
        <f>第一週明細!V41</f>
        <v>28.2</v>
      </c>
      <c r="U11" s="276" t="s">
        <v>36</v>
      </c>
    </row>
    <row r="12" spans="1:21" ht="18" customHeight="1">
      <c r="A12" s="294" t="s">
        <v>37</v>
      </c>
      <c r="B12" s="295"/>
      <c r="C12" s="295"/>
      <c r="D12" s="295"/>
      <c r="E12" s="296" t="s">
        <v>38</v>
      </c>
      <c r="F12" s="295"/>
      <c r="G12" s="295"/>
      <c r="H12" s="295"/>
      <c r="I12" s="296" t="s">
        <v>39</v>
      </c>
      <c r="J12" s="295"/>
      <c r="K12" s="295"/>
      <c r="L12" s="295"/>
      <c r="M12" s="296" t="s">
        <v>40</v>
      </c>
      <c r="N12" s="295"/>
      <c r="O12" s="295"/>
      <c r="P12" s="295"/>
      <c r="Q12" s="296" t="s">
        <v>41</v>
      </c>
      <c r="R12" s="295"/>
      <c r="S12" s="295"/>
      <c r="T12" s="297"/>
      <c r="U12" s="276"/>
    </row>
    <row r="13" spans="1:21" s="5" customFormat="1" ht="18" customHeight="1">
      <c r="A13" s="267" t="s">
        <v>9</v>
      </c>
      <c r="B13" s="267"/>
      <c r="C13" s="267"/>
      <c r="D13" s="267"/>
      <c r="E13" s="267" t="s">
        <v>42</v>
      </c>
      <c r="F13" s="267"/>
      <c r="G13" s="267"/>
      <c r="H13" s="267"/>
      <c r="I13" s="267" t="s">
        <v>9</v>
      </c>
      <c r="J13" s="267"/>
      <c r="K13" s="267"/>
      <c r="L13" s="267"/>
      <c r="M13" s="267" t="s">
        <v>43</v>
      </c>
      <c r="N13" s="267"/>
      <c r="O13" s="267"/>
      <c r="P13" s="267"/>
      <c r="Q13" s="267" t="s">
        <v>325</v>
      </c>
      <c r="R13" s="267"/>
      <c r="S13" s="267"/>
      <c r="T13" s="268"/>
      <c r="U13" s="286"/>
    </row>
    <row r="14" spans="1:21" s="6" customFormat="1" ht="18" customHeight="1">
      <c r="A14" s="269" t="s">
        <v>44</v>
      </c>
      <c r="B14" s="270"/>
      <c r="C14" s="270"/>
      <c r="D14" s="270"/>
      <c r="E14" s="270" t="s">
        <v>45</v>
      </c>
      <c r="F14" s="270"/>
      <c r="G14" s="270"/>
      <c r="H14" s="270"/>
      <c r="I14" s="270" t="s">
        <v>46</v>
      </c>
      <c r="J14" s="270"/>
      <c r="K14" s="270"/>
      <c r="L14" s="270"/>
      <c r="M14" s="270" t="s">
        <v>47</v>
      </c>
      <c r="N14" s="270"/>
      <c r="O14" s="270"/>
      <c r="P14" s="270"/>
      <c r="Q14" s="270" t="s">
        <v>48</v>
      </c>
      <c r="R14" s="270"/>
      <c r="S14" s="270"/>
      <c r="T14" s="271"/>
      <c r="U14" s="287"/>
    </row>
    <row r="15" spans="1:21" s="7" customFormat="1" ht="18" customHeight="1">
      <c r="A15" s="289" t="s">
        <v>49</v>
      </c>
      <c r="B15" s="290"/>
      <c r="C15" s="290"/>
      <c r="D15" s="290"/>
      <c r="E15" s="290" t="s">
        <v>50</v>
      </c>
      <c r="F15" s="290"/>
      <c r="G15" s="290"/>
      <c r="H15" s="290"/>
      <c r="I15" s="290" t="s">
        <v>51</v>
      </c>
      <c r="J15" s="290"/>
      <c r="K15" s="290"/>
      <c r="L15" s="290"/>
      <c r="M15" s="290" t="s">
        <v>52</v>
      </c>
      <c r="N15" s="290"/>
      <c r="O15" s="290"/>
      <c r="P15" s="290"/>
      <c r="Q15" s="290" t="s">
        <v>53</v>
      </c>
      <c r="R15" s="290"/>
      <c r="S15" s="290"/>
      <c r="T15" s="291"/>
      <c r="U15" s="287"/>
    </row>
    <row r="16" spans="1:21" s="8" customFormat="1" ht="18" customHeight="1">
      <c r="A16" s="272" t="s">
        <v>54</v>
      </c>
      <c r="B16" s="273"/>
      <c r="C16" s="273"/>
      <c r="D16" s="273"/>
      <c r="E16" s="273" t="s">
        <v>55</v>
      </c>
      <c r="F16" s="273"/>
      <c r="G16" s="273"/>
      <c r="H16" s="273"/>
      <c r="I16" s="273" t="s">
        <v>56</v>
      </c>
      <c r="J16" s="273"/>
      <c r="K16" s="273"/>
      <c r="L16" s="273"/>
      <c r="M16" s="273" t="s">
        <v>57</v>
      </c>
      <c r="N16" s="273"/>
      <c r="O16" s="273"/>
      <c r="P16" s="273"/>
      <c r="Q16" s="273" t="s">
        <v>313</v>
      </c>
      <c r="R16" s="273"/>
      <c r="S16" s="273"/>
      <c r="T16" s="274"/>
      <c r="U16" s="287"/>
    </row>
    <row r="17" spans="1:21" s="9" customFormat="1" ht="15.95" customHeight="1">
      <c r="A17" s="283" t="s">
        <v>26</v>
      </c>
      <c r="B17" s="284"/>
      <c r="C17" s="284"/>
      <c r="D17" s="284"/>
      <c r="E17" s="284" t="s">
        <v>26</v>
      </c>
      <c r="F17" s="284"/>
      <c r="G17" s="284"/>
      <c r="H17" s="284"/>
      <c r="I17" s="284" t="s">
        <v>26</v>
      </c>
      <c r="J17" s="284"/>
      <c r="K17" s="284"/>
      <c r="L17" s="284"/>
      <c r="M17" s="284" t="s">
        <v>27</v>
      </c>
      <c r="N17" s="284"/>
      <c r="O17" s="284"/>
      <c r="P17" s="284"/>
      <c r="Q17" s="284" t="s">
        <v>26</v>
      </c>
      <c r="R17" s="284"/>
      <c r="S17" s="284"/>
      <c r="T17" s="285"/>
      <c r="U17" s="287"/>
    </row>
    <row r="18" spans="1:21" s="10" customFormat="1" ht="18" customHeight="1">
      <c r="A18" s="292" t="s">
        <v>58</v>
      </c>
      <c r="B18" s="264"/>
      <c r="C18" s="264"/>
      <c r="D18" s="264"/>
      <c r="E18" s="264" t="s">
        <v>59</v>
      </c>
      <c r="F18" s="264"/>
      <c r="G18" s="264"/>
      <c r="H18" s="264"/>
      <c r="I18" s="264" t="s">
        <v>60</v>
      </c>
      <c r="J18" s="264"/>
      <c r="K18" s="264"/>
      <c r="L18" s="264"/>
      <c r="M18" s="264" t="s">
        <v>61</v>
      </c>
      <c r="N18" s="264"/>
      <c r="O18" s="264"/>
      <c r="P18" s="264"/>
      <c r="Q18" s="264" t="s">
        <v>62</v>
      </c>
      <c r="R18" s="264"/>
      <c r="S18" s="264"/>
      <c r="T18" s="293"/>
      <c r="U18" s="288"/>
    </row>
    <row r="19" spans="1:21" s="10" customFormat="1" ht="18" customHeight="1">
      <c r="A19" s="264"/>
      <c r="B19" s="264"/>
      <c r="C19" s="264"/>
      <c r="D19" s="264"/>
      <c r="E19" s="265" t="s">
        <v>332</v>
      </c>
      <c r="F19" s="265"/>
      <c r="G19" s="265"/>
      <c r="H19" s="265"/>
      <c r="I19" s="264"/>
      <c r="J19" s="264"/>
      <c r="K19" s="264"/>
      <c r="L19" s="264"/>
      <c r="M19" s="264"/>
      <c r="N19" s="264"/>
      <c r="O19" s="264"/>
      <c r="P19" s="264"/>
      <c r="Q19" s="266"/>
      <c r="R19" s="267"/>
      <c r="S19" s="267"/>
      <c r="T19" s="267"/>
      <c r="U19" s="212"/>
    </row>
    <row r="20" spans="1:21" s="14" customFormat="1" ht="11.1" customHeight="1">
      <c r="A20" s="11" t="s">
        <v>32</v>
      </c>
      <c r="B20" s="12">
        <f>第二週明細!V11</f>
        <v>764.5</v>
      </c>
      <c r="C20" s="12" t="s">
        <v>33</v>
      </c>
      <c r="D20" s="12">
        <f>第二週明細!V7</f>
        <v>22.5</v>
      </c>
      <c r="E20" s="12" t="s">
        <v>32</v>
      </c>
      <c r="F20" s="12">
        <f>第二週明細!V19</f>
        <v>737.3</v>
      </c>
      <c r="G20" s="12" t="s">
        <v>33</v>
      </c>
      <c r="H20" s="12">
        <f>第二週明細!V15</f>
        <v>22.5</v>
      </c>
      <c r="I20" s="12" t="s">
        <v>32</v>
      </c>
      <c r="J20" s="12">
        <f>第二週明細!V27</f>
        <v>737.3</v>
      </c>
      <c r="K20" s="12" t="s">
        <v>33</v>
      </c>
      <c r="L20" s="12">
        <f>第二週明細!V23</f>
        <v>22.5</v>
      </c>
      <c r="M20" s="12" t="s">
        <v>32</v>
      </c>
      <c r="N20" s="12">
        <f>第二週明細!V35</f>
        <v>762.1</v>
      </c>
      <c r="O20" s="12" t="s">
        <v>33</v>
      </c>
      <c r="P20" s="12">
        <f>第二週明細!V31</f>
        <v>22.5</v>
      </c>
      <c r="Q20" s="12" t="s">
        <v>32</v>
      </c>
      <c r="R20" s="12">
        <f>第二週明細!V43</f>
        <v>751.7</v>
      </c>
      <c r="S20" s="12" t="s">
        <v>33</v>
      </c>
      <c r="T20" s="13">
        <f>第二週明細!V39</f>
        <v>22.5</v>
      </c>
      <c r="U20" s="286" t="s">
        <v>63</v>
      </c>
    </row>
    <row r="21" spans="1:21" s="14" customFormat="1" ht="11.1" customHeight="1">
      <c r="A21" s="11" t="s">
        <v>34</v>
      </c>
      <c r="B21" s="12">
        <f>第二週明細!V5</f>
        <v>111</v>
      </c>
      <c r="C21" s="12" t="s">
        <v>35</v>
      </c>
      <c r="D21" s="12">
        <f>第二週明細!V9</f>
        <v>29.5</v>
      </c>
      <c r="E21" s="12" t="s">
        <v>34</v>
      </c>
      <c r="F21" s="12">
        <f>第二週明細!V13</f>
        <v>105</v>
      </c>
      <c r="G21" s="12" t="s">
        <v>35</v>
      </c>
      <c r="H21" s="12">
        <f>第二週明細!V17</f>
        <v>28.700000000000003</v>
      </c>
      <c r="I21" s="12" t="s">
        <v>34</v>
      </c>
      <c r="J21" s="12">
        <f>第二週明細!V21</f>
        <v>105</v>
      </c>
      <c r="K21" s="12" t="s">
        <v>35</v>
      </c>
      <c r="L21" s="12">
        <f>第二週明細!V25</f>
        <v>28.700000000000003</v>
      </c>
      <c r="M21" s="12" t="s">
        <v>34</v>
      </c>
      <c r="N21" s="12">
        <f>第二週明細!V29</f>
        <v>110.5</v>
      </c>
      <c r="O21" s="12" t="s">
        <v>35</v>
      </c>
      <c r="P21" s="12">
        <f>第二週明細!V33</f>
        <v>29.4</v>
      </c>
      <c r="Q21" s="12" t="s">
        <v>34</v>
      </c>
      <c r="R21" s="12">
        <f>第二週明細!V37</f>
        <v>108</v>
      </c>
      <c r="S21" s="12" t="s">
        <v>35</v>
      </c>
      <c r="T21" s="13">
        <f>第二週明細!V41</f>
        <v>29.3</v>
      </c>
      <c r="U21" s="287"/>
    </row>
    <row r="22" spans="1:21" ht="18" customHeight="1">
      <c r="A22" s="294" t="s">
        <v>64</v>
      </c>
      <c r="B22" s="295"/>
      <c r="C22" s="295"/>
      <c r="D22" s="295"/>
      <c r="E22" s="296" t="s">
        <v>65</v>
      </c>
      <c r="F22" s="295"/>
      <c r="G22" s="295"/>
      <c r="H22" s="295"/>
      <c r="I22" s="296" t="s">
        <v>66</v>
      </c>
      <c r="J22" s="295"/>
      <c r="K22" s="295"/>
      <c r="L22" s="295"/>
      <c r="M22" s="296" t="s">
        <v>67</v>
      </c>
      <c r="N22" s="295"/>
      <c r="O22" s="295"/>
      <c r="P22" s="295"/>
      <c r="Q22" s="296" t="s">
        <v>68</v>
      </c>
      <c r="R22" s="295"/>
      <c r="S22" s="295"/>
      <c r="T22" s="297"/>
      <c r="U22" s="288"/>
    </row>
    <row r="23" spans="1:21" s="5" customFormat="1" ht="18" customHeight="1">
      <c r="A23" s="267" t="s">
        <v>9</v>
      </c>
      <c r="B23" s="267"/>
      <c r="C23" s="267"/>
      <c r="D23" s="267"/>
      <c r="E23" s="267" t="s">
        <v>10</v>
      </c>
      <c r="F23" s="267"/>
      <c r="G23" s="267"/>
      <c r="H23" s="267"/>
      <c r="I23" s="267" t="s">
        <v>9</v>
      </c>
      <c r="J23" s="267"/>
      <c r="K23" s="267"/>
      <c r="L23" s="267"/>
      <c r="M23" s="267" t="s">
        <v>8</v>
      </c>
      <c r="N23" s="267"/>
      <c r="O23" s="267"/>
      <c r="P23" s="267"/>
      <c r="Q23" s="267" t="s">
        <v>314</v>
      </c>
      <c r="R23" s="267"/>
      <c r="S23" s="267"/>
      <c r="T23" s="268"/>
      <c r="U23" s="287"/>
    </row>
    <row r="24" spans="1:21" s="6" customFormat="1" ht="18" customHeight="1">
      <c r="A24" s="269" t="s">
        <v>70</v>
      </c>
      <c r="B24" s="270"/>
      <c r="C24" s="270"/>
      <c r="D24" s="270"/>
      <c r="E24" s="270" t="s">
        <v>71</v>
      </c>
      <c r="F24" s="270"/>
      <c r="G24" s="270"/>
      <c r="H24" s="270"/>
      <c r="I24" s="270" t="s">
        <v>72</v>
      </c>
      <c r="J24" s="270"/>
      <c r="K24" s="270"/>
      <c r="L24" s="270"/>
      <c r="M24" s="270" t="s">
        <v>329</v>
      </c>
      <c r="N24" s="270"/>
      <c r="O24" s="270"/>
      <c r="P24" s="270"/>
      <c r="Q24" s="270" t="s">
        <v>73</v>
      </c>
      <c r="R24" s="270"/>
      <c r="S24" s="270"/>
      <c r="T24" s="271"/>
      <c r="U24" s="287"/>
    </row>
    <row r="25" spans="1:21" s="7" customFormat="1" ht="18" customHeight="1">
      <c r="A25" s="289" t="s">
        <v>74</v>
      </c>
      <c r="B25" s="290"/>
      <c r="C25" s="290"/>
      <c r="D25" s="290"/>
      <c r="E25" s="290" t="s">
        <v>75</v>
      </c>
      <c r="F25" s="290"/>
      <c r="G25" s="290"/>
      <c r="H25" s="290"/>
      <c r="I25" s="290" t="s">
        <v>76</v>
      </c>
      <c r="J25" s="290"/>
      <c r="K25" s="290"/>
      <c r="L25" s="290"/>
      <c r="M25" s="290" t="s">
        <v>77</v>
      </c>
      <c r="N25" s="290"/>
      <c r="O25" s="290"/>
      <c r="P25" s="290"/>
      <c r="Q25" s="290" t="s">
        <v>78</v>
      </c>
      <c r="R25" s="290"/>
      <c r="S25" s="290"/>
      <c r="T25" s="291"/>
      <c r="U25" s="287"/>
    </row>
    <row r="26" spans="1:21" s="8" customFormat="1" ht="18" customHeight="1">
      <c r="A26" s="272" t="s">
        <v>79</v>
      </c>
      <c r="B26" s="273"/>
      <c r="C26" s="273"/>
      <c r="D26" s="273"/>
      <c r="E26" s="273" t="s">
        <v>80</v>
      </c>
      <c r="F26" s="273"/>
      <c r="G26" s="273"/>
      <c r="H26" s="273"/>
      <c r="I26" s="273" t="s">
        <v>81</v>
      </c>
      <c r="J26" s="273"/>
      <c r="K26" s="273"/>
      <c r="L26" s="273"/>
      <c r="M26" s="273" t="s">
        <v>82</v>
      </c>
      <c r="N26" s="273"/>
      <c r="O26" s="273"/>
      <c r="P26" s="273"/>
      <c r="Q26" s="273" t="s">
        <v>330</v>
      </c>
      <c r="R26" s="273"/>
      <c r="S26" s="273"/>
      <c r="T26" s="274"/>
      <c r="U26" s="287"/>
    </row>
    <row r="27" spans="1:21" s="9" customFormat="1" ht="15.95" customHeight="1">
      <c r="A27" s="283" t="s">
        <v>26</v>
      </c>
      <c r="B27" s="284"/>
      <c r="C27" s="284"/>
      <c r="D27" s="284"/>
      <c r="E27" s="284" t="s">
        <v>26</v>
      </c>
      <c r="F27" s="284"/>
      <c r="G27" s="284"/>
      <c r="H27" s="284"/>
      <c r="I27" s="284" t="s">
        <v>26</v>
      </c>
      <c r="J27" s="284"/>
      <c r="K27" s="284"/>
      <c r="L27" s="284"/>
      <c r="M27" s="284" t="s">
        <v>27</v>
      </c>
      <c r="N27" s="284"/>
      <c r="O27" s="284"/>
      <c r="P27" s="284"/>
      <c r="Q27" s="284" t="s">
        <v>26</v>
      </c>
      <c r="R27" s="284"/>
      <c r="S27" s="284"/>
      <c r="T27" s="285"/>
      <c r="U27" s="288"/>
    </row>
    <row r="28" spans="1:21" s="10" customFormat="1" ht="18" customHeight="1">
      <c r="A28" s="292" t="s">
        <v>109</v>
      </c>
      <c r="B28" s="264"/>
      <c r="C28" s="264"/>
      <c r="D28" s="264"/>
      <c r="E28" s="264" t="s">
        <v>84</v>
      </c>
      <c r="F28" s="264"/>
      <c r="G28" s="264"/>
      <c r="H28" s="264"/>
      <c r="I28" s="264" t="s">
        <v>85</v>
      </c>
      <c r="J28" s="264"/>
      <c r="K28" s="264"/>
      <c r="L28" s="264"/>
      <c r="M28" s="264" t="s">
        <v>86</v>
      </c>
      <c r="N28" s="264"/>
      <c r="O28" s="264"/>
      <c r="P28" s="264"/>
      <c r="Q28" s="264" t="s">
        <v>87</v>
      </c>
      <c r="R28" s="264"/>
      <c r="S28" s="264"/>
      <c r="T28" s="293"/>
      <c r="U28" s="286" t="s">
        <v>88</v>
      </c>
    </row>
    <row r="29" spans="1:21" s="10" customFormat="1" ht="18" customHeight="1">
      <c r="A29" s="264"/>
      <c r="B29" s="264"/>
      <c r="C29" s="264"/>
      <c r="D29" s="264"/>
      <c r="E29" s="265" t="s">
        <v>334</v>
      </c>
      <c r="F29" s="265"/>
      <c r="G29" s="265"/>
      <c r="H29" s="265"/>
      <c r="I29" s="264"/>
      <c r="J29" s="264"/>
      <c r="K29" s="264"/>
      <c r="L29" s="264"/>
      <c r="M29" s="264"/>
      <c r="N29" s="264"/>
      <c r="O29" s="264"/>
      <c r="P29" s="264"/>
      <c r="Q29" s="266"/>
      <c r="R29" s="267"/>
      <c r="S29" s="267"/>
      <c r="T29" s="267"/>
      <c r="U29" s="287"/>
    </row>
    <row r="30" spans="1:21" s="14" customFormat="1" ht="11.1" customHeight="1">
      <c r="A30" s="11" t="s">
        <v>32</v>
      </c>
      <c r="B30" s="12">
        <f>第三週明細!V11</f>
        <v>757.7</v>
      </c>
      <c r="C30" s="12" t="s">
        <v>33</v>
      </c>
      <c r="D30" s="12">
        <f>第三週明細!V7</f>
        <v>22.5</v>
      </c>
      <c r="E30" s="12" t="s">
        <v>32</v>
      </c>
      <c r="F30" s="12">
        <f>第三週明細!V19</f>
        <v>755.3</v>
      </c>
      <c r="G30" s="12" t="s">
        <v>33</v>
      </c>
      <c r="H30" s="12">
        <f>第三週明細!V15</f>
        <v>22.5</v>
      </c>
      <c r="I30" s="12" t="s">
        <v>32</v>
      </c>
      <c r="J30" s="12">
        <f>第三週明細!V27</f>
        <v>721.7</v>
      </c>
      <c r="K30" s="12" t="s">
        <v>33</v>
      </c>
      <c r="L30" s="12">
        <f>第三週明細!V23</f>
        <v>22.5</v>
      </c>
      <c r="M30" s="12" t="s">
        <v>32</v>
      </c>
      <c r="N30" s="12">
        <f>第三週明細!V35</f>
        <v>728.1</v>
      </c>
      <c r="O30" s="12" t="s">
        <v>33</v>
      </c>
      <c r="P30" s="12">
        <f>第三週明細!V31</f>
        <v>22.5</v>
      </c>
      <c r="Q30" s="12" t="s">
        <v>32</v>
      </c>
      <c r="R30" s="12">
        <f>第三週明細!V43</f>
        <v>714.5</v>
      </c>
      <c r="S30" s="12" t="s">
        <v>33</v>
      </c>
      <c r="T30" s="13">
        <f>第三週明細!V39</f>
        <v>22.5</v>
      </c>
      <c r="U30" s="288"/>
    </row>
    <row r="31" spans="1:21" s="14" customFormat="1" ht="11.1" customHeight="1">
      <c r="A31" s="11" t="s">
        <v>34</v>
      </c>
      <c r="B31" s="12">
        <f>第三週明細!V5</f>
        <v>109.5</v>
      </c>
      <c r="C31" s="12" t="s">
        <v>35</v>
      </c>
      <c r="D31" s="12">
        <f>第三週明細!V9</f>
        <v>29.3</v>
      </c>
      <c r="E31" s="12" t="s">
        <v>34</v>
      </c>
      <c r="F31" s="12">
        <f>第三週明細!V13</f>
        <v>109</v>
      </c>
      <c r="G31" s="12" t="s">
        <v>35</v>
      </c>
      <c r="H31" s="12">
        <f>第三週明細!V17</f>
        <v>29.2</v>
      </c>
      <c r="I31" s="12" t="s">
        <v>34</v>
      </c>
      <c r="J31" s="12">
        <f>第三週明細!V21</f>
        <v>101.5</v>
      </c>
      <c r="K31" s="12" t="s">
        <v>35</v>
      </c>
      <c r="L31" s="12">
        <f>第三週明細!V25</f>
        <v>28.3</v>
      </c>
      <c r="M31" s="12" t="s">
        <v>34</v>
      </c>
      <c r="N31" s="12">
        <f>第三週明細!V29</f>
        <v>103</v>
      </c>
      <c r="O31" s="12" t="s">
        <v>35</v>
      </c>
      <c r="P31" s="12">
        <f>第三週明細!V33</f>
        <v>28.4</v>
      </c>
      <c r="Q31" s="12" t="s">
        <v>34</v>
      </c>
      <c r="R31" s="12">
        <f>第三週明細!V37</f>
        <v>100</v>
      </c>
      <c r="S31" s="12" t="s">
        <v>35</v>
      </c>
      <c r="T31" s="13">
        <f>第三週明細!V41</f>
        <v>28</v>
      </c>
      <c r="U31" s="286"/>
    </row>
    <row r="32" spans="1:21" ht="18" customHeight="1">
      <c r="A32" s="294" t="s">
        <v>89</v>
      </c>
      <c r="B32" s="295"/>
      <c r="C32" s="295"/>
      <c r="D32" s="295"/>
      <c r="E32" s="296" t="s">
        <v>90</v>
      </c>
      <c r="F32" s="295"/>
      <c r="G32" s="295"/>
      <c r="H32" s="295"/>
      <c r="I32" s="296" t="s">
        <v>91</v>
      </c>
      <c r="J32" s="295"/>
      <c r="K32" s="295"/>
      <c r="L32" s="295"/>
      <c r="M32" s="296" t="s">
        <v>92</v>
      </c>
      <c r="N32" s="295"/>
      <c r="O32" s="295"/>
      <c r="P32" s="295"/>
      <c r="Q32" s="296" t="s">
        <v>93</v>
      </c>
      <c r="R32" s="295"/>
      <c r="S32" s="295"/>
      <c r="T32" s="297"/>
      <c r="U32" s="287"/>
    </row>
    <row r="33" spans="1:21" ht="18" customHeight="1">
      <c r="A33" s="267" t="s">
        <v>9</v>
      </c>
      <c r="B33" s="267"/>
      <c r="C33" s="267"/>
      <c r="D33" s="267"/>
      <c r="E33" s="267" t="s">
        <v>69</v>
      </c>
      <c r="F33" s="267"/>
      <c r="G33" s="267"/>
      <c r="H33" s="267"/>
      <c r="I33" s="267" t="s">
        <v>9</v>
      </c>
      <c r="J33" s="267"/>
      <c r="K33" s="267"/>
      <c r="L33" s="267"/>
      <c r="M33" s="267" t="s">
        <v>11</v>
      </c>
      <c r="N33" s="267"/>
      <c r="O33" s="267"/>
      <c r="P33" s="267"/>
      <c r="Q33" s="267" t="s">
        <v>320</v>
      </c>
      <c r="R33" s="267"/>
      <c r="S33" s="267"/>
      <c r="T33" s="268"/>
      <c r="U33" s="287"/>
    </row>
    <row r="34" spans="1:21" ht="18" customHeight="1">
      <c r="A34" s="269" t="s">
        <v>94</v>
      </c>
      <c r="B34" s="270"/>
      <c r="C34" s="270"/>
      <c r="D34" s="270"/>
      <c r="E34" s="270" t="s">
        <v>95</v>
      </c>
      <c r="F34" s="270"/>
      <c r="G34" s="270"/>
      <c r="H34" s="270"/>
      <c r="I34" s="270" t="s">
        <v>96</v>
      </c>
      <c r="J34" s="270"/>
      <c r="K34" s="270"/>
      <c r="L34" s="270"/>
      <c r="M34" s="270" t="s">
        <v>97</v>
      </c>
      <c r="N34" s="270"/>
      <c r="O34" s="270"/>
      <c r="P34" s="270"/>
      <c r="Q34" s="270" t="s">
        <v>98</v>
      </c>
      <c r="R34" s="270"/>
      <c r="S34" s="270"/>
      <c r="T34" s="271"/>
      <c r="U34" s="287"/>
    </row>
    <row r="35" spans="1:21" ht="18" customHeight="1">
      <c r="A35" s="289" t="s">
        <v>99</v>
      </c>
      <c r="B35" s="290"/>
      <c r="C35" s="290"/>
      <c r="D35" s="290"/>
      <c r="E35" s="290" t="s">
        <v>100</v>
      </c>
      <c r="F35" s="290"/>
      <c r="G35" s="290"/>
      <c r="H35" s="290"/>
      <c r="I35" s="290" t="s">
        <v>101</v>
      </c>
      <c r="J35" s="290"/>
      <c r="K35" s="290"/>
      <c r="L35" s="290"/>
      <c r="M35" s="290" t="s">
        <v>102</v>
      </c>
      <c r="N35" s="290"/>
      <c r="O35" s="290"/>
      <c r="P35" s="290"/>
      <c r="Q35" s="290" t="s">
        <v>103</v>
      </c>
      <c r="R35" s="290"/>
      <c r="S35" s="290"/>
      <c r="T35" s="291"/>
      <c r="U35" s="288"/>
    </row>
    <row r="36" spans="1:21" ht="15.95" customHeight="1">
      <c r="A36" s="272" t="s">
        <v>104</v>
      </c>
      <c r="B36" s="273"/>
      <c r="C36" s="273"/>
      <c r="D36" s="273"/>
      <c r="E36" s="273" t="s">
        <v>105</v>
      </c>
      <c r="F36" s="273"/>
      <c r="G36" s="273"/>
      <c r="H36" s="273"/>
      <c r="I36" s="273" t="s">
        <v>106</v>
      </c>
      <c r="J36" s="273"/>
      <c r="K36" s="273"/>
      <c r="L36" s="273"/>
      <c r="M36" s="273" t="s">
        <v>107</v>
      </c>
      <c r="N36" s="273"/>
      <c r="O36" s="273"/>
      <c r="P36" s="273"/>
      <c r="Q36" s="273" t="s">
        <v>316</v>
      </c>
      <c r="R36" s="273"/>
      <c r="S36" s="273"/>
      <c r="T36" s="274"/>
      <c r="U36" s="286" t="s">
        <v>108</v>
      </c>
    </row>
    <row r="37" spans="1:21" ht="15.95" customHeight="1">
      <c r="A37" s="283" t="s">
        <v>27</v>
      </c>
      <c r="B37" s="284"/>
      <c r="C37" s="284"/>
      <c r="D37" s="284"/>
      <c r="E37" s="284" t="s">
        <v>26</v>
      </c>
      <c r="F37" s="284"/>
      <c r="G37" s="284"/>
      <c r="H37" s="284"/>
      <c r="I37" s="284" t="s">
        <v>26</v>
      </c>
      <c r="J37" s="284"/>
      <c r="K37" s="284"/>
      <c r="L37" s="284"/>
      <c r="M37" s="284" t="s">
        <v>26</v>
      </c>
      <c r="N37" s="284"/>
      <c r="O37" s="284"/>
      <c r="P37" s="284"/>
      <c r="Q37" s="284" t="s">
        <v>26</v>
      </c>
      <c r="R37" s="284"/>
      <c r="S37" s="284"/>
      <c r="T37" s="285"/>
      <c r="U37" s="288"/>
    </row>
    <row r="38" spans="1:21" ht="18" customHeight="1">
      <c r="A38" s="292" t="s">
        <v>83</v>
      </c>
      <c r="B38" s="264"/>
      <c r="C38" s="264"/>
      <c r="D38" s="264"/>
      <c r="E38" s="264" t="s">
        <v>110</v>
      </c>
      <c r="F38" s="264"/>
      <c r="G38" s="264"/>
      <c r="H38" s="264"/>
      <c r="I38" s="264" t="s">
        <v>111</v>
      </c>
      <c r="J38" s="264"/>
      <c r="K38" s="264"/>
      <c r="L38" s="264"/>
      <c r="M38" s="264" t="s">
        <v>112</v>
      </c>
      <c r="N38" s="264"/>
      <c r="O38" s="264"/>
      <c r="P38" s="264"/>
      <c r="Q38" s="264" t="s">
        <v>113</v>
      </c>
      <c r="R38" s="264"/>
      <c r="S38" s="264"/>
      <c r="T38" s="293"/>
      <c r="U38" s="298"/>
    </row>
    <row r="39" spans="1:21" ht="18" customHeight="1">
      <c r="A39" s="264"/>
      <c r="B39" s="264"/>
      <c r="C39" s="264"/>
      <c r="D39" s="264"/>
      <c r="E39" s="265" t="s">
        <v>333</v>
      </c>
      <c r="F39" s="265"/>
      <c r="G39" s="265"/>
      <c r="H39" s="265"/>
      <c r="I39" s="264"/>
      <c r="J39" s="264"/>
      <c r="K39" s="264"/>
      <c r="L39" s="264"/>
      <c r="M39" s="264"/>
      <c r="N39" s="264"/>
      <c r="O39" s="264"/>
      <c r="P39" s="264"/>
      <c r="Q39" s="266"/>
      <c r="R39" s="267"/>
      <c r="S39" s="267"/>
      <c r="T39" s="267"/>
      <c r="U39" s="299"/>
    </row>
    <row r="40" spans="1:21" s="18" customFormat="1" ht="11.1" customHeight="1">
      <c r="A40" s="15" t="s">
        <v>32</v>
      </c>
      <c r="B40" s="16">
        <f>第四週明細!V11</f>
        <v>748.5</v>
      </c>
      <c r="C40" s="16" t="s">
        <v>33</v>
      </c>
      <c r="D40" s="16">
        <f>第四週明細!V7</f>
        <v>22.5</v>
      </c>
      <c r="E40" s="16" t="s">
        <v>32</v>
      </c>
      <c r="F40" s="16">
        <f>第四週明細!V19</f>
        <v>719.3</v>
      </c>
      <c r="G40" s="16" t="s">
        <v>33</v>
      </c>
      <c r="H40" s="16">
        <f>第四週明細!V15</f>
        <v>22.5</v>
      </c>
      <c r="I40" s="16" t="s">
        <v>32</v>
      </c>
      <c r="J40" s="16">
        <f>第四週明細!V27</f>
        <v>746.9</v>
      </c>
      <c r="K40" s="16" t="s">
        <v>33</v>
      </c>
      <c r="L40" s="16">
        <f>第四週明細!V23</f>
        <v>22.5</v>
      </c>
      <c r="M40" s="16" t="s">
        <v>32</v>
      </c>
      <c r="N40" s="16">
        <f>第四週明細!V35</f>
        <v>723.7</v>
      </c>
      <c r="O40" s="16" t="s">
        <v>33</v>
      </c>
      <c r="P40" s="16">
        <f>第四週明細!V31</f>
        <v>22.5</v>
      </c>
      <c r="Q40" s="16" t="s">
        <v>32</v>
      </c>
      <c r="R40" s="16">
        <f>第四週明細!V43</f>
        <v>728.5</v>
      </c>
      <c r="S40" s="16" t="s">
        <v>33</v>
      </c>
      <c r="T40" s="17">
        <f>第四週明細!V39</f>
        <v>22.5</v>
      </c>
      <c r="U40" s="299"/>
    </row>
    <row r="41" spans="1:21" s="18" customFormat="1" ht="11.1" customHeight="1">
      <c r="A41" s="15" t="s">
        <v>34</v>
      </c>
      <c r="B41" s="16">
        <f>第四週明細!V5</f>
        <v>107.5</v>
      </c>
      <c r="C41" s="16" t="s">
        <v>35</v>
      </c>
      <c r="D41" s="16">
        <f>第四週明細!V9</f>
        <v>29</v>
      </c>
      <c r="E41" s="16" t="s">
        <v>34</v>
      </c>
      <c r="F41" s="16">
        <f>第四週明細!V13</f>
        <v>101</v>
      </c>
      <c r="G41" s="16" t="s">
        <v>35</v>
      </c>
      <c r="H41" s="16">
        <f>第四週明細!V17</f>
        <v>28.2</v>
      </c>
      <c r="I41" s="16" t="s">
        <v>34</v>
      </c>
      <c r="J41" s="16">
        <f>第四週明細!V21</f>
        <v>107</v>
      </c>
      <c r="K41" s="16" t="s">
        <v>35</v>
      </c>
      <c r="L41" s="16">
        <f>第四週明細!V25</f>
        <v>29.1</v>
      </c>
      <c r="M41" s="16" t="s">
        <v>34</v>
      </c>
      <c r="N41" s="16">
        <f>第四週明細!V29</f>
        <v>102</v>
      </c>
      <c r="O41" s="16" t="s">
        <v>35</v>
      </c>
      <c r="P41" s="16">
        <f>第四週明細!V33</f>
        <v>28.3</v>
      </c>
      <c r="Q41" s="16" t="s">
        <v>34</v>
      </c>
      <c r="R41" s="16">
        <f>第四週明細!V37</f>
        <v>103</v>
      </c>
      <c r="S41" s="16" t="s">
        <v>35</v>
      </c>
      <c r="T41" s="17">
        <f>第四週明細!V41</f>
        <v>28.5</v>
      </c>
      <c r="U41" s="299"/>
    </row>
    <row r="42" spans="1:21" ht="18" customHeight="1">
      <c r="A42" s="294" t="s">
        <v>114</v>
      </c>
      <c r="B42" s="295"/>
      <c r="C42" s="295"/>
      <c r="D42" s="295"/>
      <c r="E42" s="296" t="s">
        <v>115</v>
      </c>
      <c r="F42" s="295"/>
      <c r="G42" s="295"/>
      <c r="H42" s="295"/>
      <c r="I42" s="296" t="s">
        <v>116</v>
      </c>
      <c r="J42" s="295"/>
      <c r="K42" s="295"/>
      <c r="L42" s="295"/>
      <c r="M42" s="296" t="s">
        <v>117</v>
      </c>
      <c r="N42" s="295"/>
      <c r="O42" s="295"/>
      <c r="P42" s="295"/>
      <c r="Q42" s="296" t="s">
        <v>118</v>
      </c>
      <c r="R42" s="295"/>
      <c r="S42" s="295"/>
      <c r="T42" s="297"/>
      <c r="U42" s="299"/>
    </row>
    <row r="43" spans="1:21" ht="18" customHeight="1">
      <c r="A43" s="267" t="s">
        <v>9</v>
      </c>
      <c r="B43" s="267"/>
      <c r="C43" s="267"/>
      <c r="D43" s="267"/>
      <c r="E43" s="267" t="s">
        <v>11</v>
      </c>
      <c r="F43" s="267"/>
      <c r="G43" s="267"/>
      <c r="H43" s="267"/>
      <c r="I43" s="267" t="s">
        <v>9</v>
      </c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8"/>
      <c r="U43" s="300"/>
    </row>
    <row r="44" spans="1:21" ht="18" customHeight="1">
      <c r="A44" s="269" t="s">
        <v>119</v>
      </c>
      <c r="B44" s="270"/>
      <c r="C44" s="270"/>
      <c r="D44" s="270"/>
      <c r="E44" s="270" t="s">
        <v>120</v>
      </c>
      <c r="F44" s="270"/>
      <c r="G44" s="270"/>
      <c r="H44" s="270"/>
      <c r="I44" s="270" t="s">
        <v>121</v>
      </c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1"/>
      <c r="U44" s="286" t="s">
        <v>122</v>
      </c>
    </row>
    <row r="45" spans="1:21" ht="18" customHeight="1">
      <c r="A45" s="289" t="s">
        <v>123</v>
      </c>
      <c r="B45" s="290"/>
      <c r="C45" s="290"/>
      <c r="D45" s="290"/>
      <c r="E45" s="290" t="s">
        <v>124</v>
      </c>
      <c r="F45" s="290"/>
      <c r="G45" s="290"/>
      <c r="H45" s="290"/>
      <c r="I45" s="290" t="s">
        <v>125</v>
      </c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1"/>
      <c r="U45" s="287"/>
    </row>
    <row r="46" spans="1:21" ht="15.95" customHeight="1">
      <c r="A46" s="272" t="s">
        <v>126</v>
      </c>
      <c r="B46" s="273"/>
      <c r="C46" s="273"/>
      <c r="D46" s="273"/>
      <c r="E46" s="273" t="s">
        <v>127</v>
      </c>
      <c r="F46" s="273"/>
      <c r="G46" s="273"/>
      <c r="H46" s="273"/>
      <c r="I46" s="273" t="s">
        <v>128</v>
      </c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4"/>
      <c r="U46" s="286"/>
    </row>
    <row r="47" spans="1:21" ht="15.95" customHeight="1">
      <c r="A47" s="283" t="s">
        <v>26</v>
      </c>
      <c r="B47" s="284"/>
      <c r="C47" s="284"/>
      <c r="D47" s="284"/>
      <c r="E47" s="284" t="s">
        <v>26</v>
      </c>
      <c r="F47" s="284"/>
      <c r="G47" s="284"/>
      <c r="H47" s="284"/>
      <c r="I47" s="284" t="s">
        <v>26</v>
      </c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5"/>
      <c r="U47" s="287"/>
    </row>
    <row r="48" spans="1:21" ht="18" customHeight="1">
      <c r="A48" s="292" t="s">
        <v>129</v>
      </c>
      <c r="B48" s="264"/>
      <c r="C48" s="264"/>
      <c r="D48" s="264"/>
      <c r="E48" s="264" t="s">
        <v>130</v>
      </c>
      <c r="F48" s="264"/>
      <c r="G48" s="264"/>
      <c r="H48" s="264"/>
      <c r="I48" s="264" t="s">
        <v>131</v>
      </c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93"/>
      <c r="U48" s="287"/>
    </row>
    <row r="49" spans="1:21" ht="18" customHeight="1">
      <c r="A49" s="264"/>
      <c r="B49" s="264"/>
      <c r="C49" s="264"/>
      <c r="D49" s="264"/>
      <c r="E49" s="265" t="s">
        <v>335</v>
      </c>
      <c r="F49" s="265"/>
      <c r="G49" s="265"/>
      <c r="H49" s="265"/>
      <c r="I49" s="264"/>
      <c r="J49" s="264"/>
      <c r="K49" s="264"/>
      <c r="L49" s="264"/>
      <c r="M49" s="264"/>
      <c r="N49" s="264"/>
      <c r="O49" s="264"/>
      <c r="P49" s="264"/>
      <c r="Q49" s="266"/>
      <c r="R49" s="267"/>
      <c r="S49" s="267"/>
      <c r="T49" s="267"/>
      <c r="U49" s="287"/>
    </row>
    <row r="50" spans="1:21" s="18" customFormat="1" ht="11.1" customHeight="1">
      <c r="A50" s="15" t="s">
        <v>32</v>
      </c>
      <c r="B50" s="16">
        <f>第五週明細!V11</f>
        <v>762.1</v>
      </c>
      <c r="C50" s="16" t="s">
        <v>33</v>
      </c>
      <c r="D50" s="16">
        <f>第五週明細!V7</f>
        <v>22.5</v>
      </c>
      <c r="E50" s="16" t="s">
        <v>32</v>
      </c>
      <c r="F50" s="16">
        <f>第五週明細!V19</f>
        <v>714.5</v>
      </c>
      <c r="G50" s="16" t="s">
        <v>33</v>
      </c>
      <c r="H50" s="16">
        <f>第五週明細!V15</f>
        <v>22.5</v>
      </c>
      <c r="I50" s="16" t="s">
        <v>32</v>
      </c>
      <c r="J50" s="16">
        <f>第五週明細!V27</f>
        <v>716.9</v>
      </c>
      <c r="K50" s="16" t="s">
        <v>33</v>
      </c>
      <c r="L50" s="16">
        <f>第五週明細!V23</f>
        <v>22.5</v>
      </c>
      <c r="M50" s="16" t="s">
        <v>32</v>
      </c>
      <c r="N50" s="16">
        <f>第五週明細!V35</f>
        <v>0</v>
      </c>
      <c r="O50" s="16" t="s">
        <v>33</v>
      </c>
      <c r="P50" s="16">
        <f>第五週明細!V31</f>
        <v>0</v>
      </c>
      <c r="Q50" s="16" t="s">
        <v>32</v>
      </c>
      <c r="R50" s="16">
        <f>第五週明細!V43</f>
        <v>0</v>
      </c>
      <c r="S50" s="16" t="s">
        <v>33</v>
      </c>
      <c r="T50" s="17">
        <f>第五週明細!V39</f>
        <v>0</v>
      </c>
      <c r="U50" s="287"/>
    </row>
    <row r="51" spans="1:21" s="18" customFormat="1" ht="11.1" customHeight="1" thickBot="1">
      <c r="A51" s="19" t="s">
        <v>34</v>
      </c>
      <c r="B51" s="20">
        <f>第五週明細!V5</f>
        <v>110.5</v>
      </c>
      <c r="C51" s="20" t="s">
        <v>35</v>
      </c>
      <c r="D51" s="20">
        <f>第五週明細!V9</f>
        <v>29.4</v>
      </c>
      <c r="E51" s="20" t="s">
        <v>34</v>
      </c>
      <c r="F51" s="20">
        <f>第五週明細!V13</f>
        <v>100</v>
      </c>
      <c r="G51" s="20" t="s">
        <v>35</v>
      </c>
      <c r="H51" s="20">
        <f>第五週明細!V17</f>
        <v>28</v>
      </c>
      <c r="I51" s="20" t="s">
        <v>34</v>
      </c>
      <c r="J51" s="20">
        <f>第五週明細!V21</f>
        <v>100.5</v>
      </c>
      <c r="K51" s="20" t="s">
        <v>35</v>
      </c>
      <c r="L51" s="20">
        <f>第五週明細!V25</f>
        <v>28.1</v>
      </c>
      <c r="M51" s="20" t="s">
        <v>34</v>
      </c>
      <c r="N51" s="20">
        <f>第五週明細!V29</f>
        <v>0</v>
      </c>
      <c r="O51" s="20" t="s">
        <v>35</v>
      </c>
      <c r="P51" s="20">
        <f>第五週明細!V33</f>
        <v>0</v>
      </c>
      <c r="Q51" s="20" t="s">
        <v>34</v>
      </c>
      <c r="R51" s="20">
        <f>第五週明細!V37</f>
        <v>0</v>
      </c>
      <c r="S51" s="20" t="s">
        <v>35</v>
      </c>
      <c r="T51" s="21">
        <f>第五週明細!V41</f>
        <v>0</v>
      </c>
      <c r="U51" s="301"/>
    </row>
    <row r="59" spans="1:21">
      <c r="U59" s="18"/>
    </row>
    <row r="60" spans="1:21">
      <c r="U60" s="18"/>
    </row>
  </sheetData>
  <mergeCells count="212">
    <mergeCell ref="Q48:T48"/>
    <mergeCell ref="U46:U51"/>
    <mergeCell ref="A47:D47"/>
    <mergeCell ref="E47:H47"/>
    <mergeCell ref="I47:L47"/>
    <mergeCell ref="M47:P47"/>
    <mergeCell ref="Q47:T47"/>
    <mergeCell ref="A48:D48"/>
    <mergeCell ref="E48:H48"/>
    <mergeCell ref="I48:L48"/>
    <mergeCell ref="M48:P48"/>
    <mergeCell ref="A46:D46"/>
    <mergeCell ref="E46:H46"/>
    <mergeCell ref="I46:L46"/>
    <mergeCell ref="M46:P46"/>
    <mergeCell ref="Q46:T46"/>
    <mergeCell ref="A49:D49"/>
    <mergeCell ref="E49:H49"/>
    <mergeCell ref="I49:L49"/>
    <mergeCell ref="M49:P49"/>
    <mergeCell ref="Q49:T49"/>
    <mergeCell ref="A44:D44"/>
    <mergeCell ref="E44:H44"/>
    <mergeCell ref="I44:L44"/>
    <mergeCell ref="M44:P44"/>
    <mergeCell ref="Q44:T44"/>
    <mergeCell ref="U44:U45"/>
    <mergeCell ref="A45:D45"/>
    <mergeCell ref="E45:H45"/>
    <mergeCell ref="I45:L45"/>
    <mergeCell ref="M45:P45"/>
    <mergeCell ref="Q45:T45"/>
    <mergeCell ref="U38:U43"/>
    <mergeCell ref="A42:D42"/>
    <mergeCell ref="E42:H42"/>
    <mergeCell ref="I42:L42"/>
    <mergeCell ref="M42:P42"/>
    <mergeCell ref="U36:U37"/>
    <mergeCell ref="A37:D37"/>
    <mergeCell ref="E37:H37"/>
    <mergeCell ref="I37:L37"/>
    <mergeCell ref="M37:P37"/>
    <mergeCell ref="Q37:T37"/>
    <mergeCell ref="Q42:T42"/>
    <mergeCell ref="A43:D43"/>
    <mergeCell ref="E43:H43"/>
    <mergeCell ref="I43:L43"/>
    <mergeCell ref="M43:P43"/>
    <mergeCell ref="Q43:T43"/>
    <mergeCell ref="A38:D38"/>
    <mergeCell ref="E38:H38"/>
    <mergeCell ref="I38:L38"/>
    <mergeCell ref="M38:P38"/>
    <mergeCell ref="Q38:T38"/>
    <mergeCell ref="U31:U35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A35:D35"/>
    <mergeCell ref="E35:H35"/>
    <mergeCell ref="I35:L35"/>
    <mergeCell ref="M35:P35"/>
    <mergeCell ref="Q35:T35"/>
    <mergeCell ref="A28:D28"/>
    <mergeCell ref="E28:H28"/>
    <mergeCell ref="I28:L28"/>
    <mergeCell ref="M28:P28"/>
    <mergeCell ref="Q28:T28"/>
    <mergeCell ref="U28:U30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U23:U27"/>
    <mergeCell ref="Q24:T24"/>
    <mergeCell ref="A25:D25"/>
    <mergeCell ref="E25:H25"/>
    <mergeCell ref="I25:L25"/>
    <mergeCell ref="M25:P25"/>
    <mergeCell ref="Q25:T25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U20:U22"/>
    <mergeCell ref="A22:D22"/>
    <mergeCell ref="E22:H22"/>
    <mergeCell ref="I22:L22"/>
    <mergeCell ref="M22:P22"/>
    <mergeCell ref="Q22:T22"/>
    <mergeCell ref="I13:L13"/>
    <mergeCell ref="M13:P13"/>
    <mergeCell ref="Q13:T13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U11:U12"/>
    <mergeCell ref="A12:D12"/>
    <mergeCell ref="E12:H12"/>
    <mergeCell ref="I12:L12"/>
    <mergeCell ref="M12:P12"/>
    <mergeCell ref="Q12:T12"/>
    <mergeCell ref="Q15:T15"/>
    <mergeCell ref="A16:D16"/>
    <mergeCell ref="E16:H16"/>
    <mergeCell ref="I16:L16"/>
    <mergeCell ref="M16:P16"/>
    <mergeCell ref="Q16:T16"/>
    <mergeCell ref="U13:U18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A13:D13"/>
    <mergeCell ref="E13:H13"/>
    <mergeCell ref="I7:L7"/>
    <mergeCell ref="M7:P7"/>
    <mergeCell ref="Q7:T7"/>
    <mergeCell ref="U4:U10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A8:D8"/>
    <mergeCell ref="E8:H8"/>
    <mergeCell ref="I8:L8"/>
    <mergeCell ref="M8:P8"/>
    <mergeCell ref="Q8:T8"/>
    <mergeCell ref="A9:D9"/>
    <mergeCell ref="E9:H9"/>
    <mergeCell ref="I9:L9"/>
    <mergeCell ref="M9:P9"/>
    <mergeCell ref="Q9:T9"/>
    <mergeCell ref="A19:D19"/>
    <mergeCell ref="E19:H19"/>
    <mergeCell ref="I19:L19"/>
    <mergeCell ref="M19:P19"/>
    <mergeCell ref="Q19:T19"/>
    <mergeCell ref="U2:U3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  <mergeCell ref="Q6:T6"/>
    <mergeCell ref="A7:D7"/>
    <mergeCell ref="E7:H7"/>
    <mergeCell ref="A29:D29"/>
    <mergeCell ref="E29:H29"/>
    <mergeCell ref="I29:L29"/>
    <mergeCell ref="M29:P29"/>
    <mergeCell ref="Q29:T29"/>
    <mergeCell ref="A39:D39"/>
    <mergeCell ref="E39:H39"/>
    <mergeCell ref="I39:L39"/>
    <mergeCell ref="M39:P39"/>
    <mergeCell ref="Q39:T39"/>
    <mergeCell ref="Q33:T33"/>
    <mergeCell ref="A34:D34"/>
    <mergeCell ref="E34:H34"/>
    <mergeCell ref="I34:L34"/>
    <mergeCell ref="M34:P34"/>
    <mergeCell ref="Q34:T34"/>
    <mergeCell ref="A36:D36"/>
    <mergeCell ref="E36:H36"/>
    <mergeCell ref="I36:L36"/>
    <mergeCell ref="M36:P36"/>
    <mergeCell ref="Q36:T36"/>
  </mergeCells>
  <phoneticPr fontId="6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>
      <selection activeCell="U12" sqref="U12:U19"/>
    </sheetView>
  </sheetViews>
  <sheetFormatPr defaultRowHeight="20.25"/>
  <cols>
    <col min="1" max="1" width="5.625" style="34" customWidth="1"/>
    <col min="2" max="2" width="0" style="30" hidden="1" customWidth="1"/>
    <col min="3" max="3" width="12.625" style="30" customWidth="1"/>
    <col min="4" max="4" width="4.625" style="149" customWidth="1"/>
    <col min="5" max="5" width="4.625" style="30" customWidth="1"/>
    <col min="6" max="6" width="12.625" style="30" customWidth="1"/>
    <col min="7" max="7" width="4.625" style="149" customWidth="1"/>
    <col min="8" max="8" width="4.625" style="30" customWidth="1"/>
    <col min="9" max="9" width="12.625" style="30" customWidth="1"/>
    <col min="10" max="10" width="4.625" style="149" customWidth="1"/>
    <col min="11" max="11" width="4.625" style="30" customWidth="1"/>
    <col min="12" max="12" width="12.625" style="30" customWidth="1"/>
    <col min="13" max="13" width="4.625" style="149" customWidth="1"/>
    <col min="14" max="14" width="4.625" style="30" customWidth="1"/>
    <col min="15" max="15" width="12.625" style="30" customWidth="1"/>
    <col min="16" max="16" width="4.625" style="149" customWidth="1"/>
    <col min="17" max="17" width="4.625" style="30" customWidth="1"/>
    <col min="18" max="18" width="12.625" style="30" customWidth="1"/>
    <col min="19" max="19" width="4.625" style="149" customWidth="1"/>
    <col min="20" max="20" width="4.625" style="30" customWidth="1"/>
    <col min="21" max="21" width="5.625" style="30" customWidth="1"/>
    <col min="22" max="22" width="12.625" style="153" customWidth="1"/>
    <col min="23" max="23" width="12.625" style="154" customWidth="1"/>
    <col min="24" max="24" width="5.625" style="155" customWidth="1"/>
    <col min="25" max="25" width="6.625" style="30" customWidth="1"/>
    <col min="26" max="26" width="6" style="30" hidden="1" customWidth="1"/>
    <col min="27" max="27" width="5.5" style="34" hidden="1" customWidth="1"/>
    <col min="28" max="28" width="7.75" style="30" hidden="1" customWidth="1"/>
    <col min="29" max="29" width="8" style="30" hidden="1" customWidth="1"/>
    <col min="30" max="30" width="7.875" style="30" hidden="1" customWidth="1"/>
    <col min="31" max="31" width="7.5" style="30" hidden="1" customWidth="1"/>
    <col min="32" max="16384" width="9" style="30"/>
  </cols>
  <sheetData>
    <row r="1" spans="1:37" s="25" customFormat="1" ht="20.100000000000001" customHeight="1">
      <c r="A1" s="22" t="s">
        <v>132</v>
      </c>
      <c r="B1" s="23"/>
      <c r="C1" s="23"/>
      <c r="D1" s="23"/>
      <c r="E1" s="23"/>
      <c r="F1" s="23"/>
      <c r="G1" s="302" t="s">
        <v>133</v>
      </c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24"/>
      <c r="AA1" s="26"/>
    </row>
    <row r="2" spans="1:37" ht="17.100000000000001" customHeight="1" thickBot="1">
      <c r="A2" s="27" t="s">
        <v>134</v>
      </c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S2" s="29"/>
      <c r="T2" s="29"/>
      <c r="U2" s="29"/>
      <c r="V2" s="31"/>
      <c r="W2" s="32"/>
      <c r="X2" s="33"/>
      <c r="Y2" s="31"/>
    </row>
    <row r="3" spans="1:37" ht="17.100000000000001" customHeight="1">
      <c r="A3" s="35" t="s">
        <v>135</v>
      </c>
      <c r="B3" s="36" t="s">
        <v>136</v>
      </c>
      <c r="C3" s="37" t="s">
        <v>137</v>
      </c>
      <c r="D3" s="38" t="s">
        <v>138</v>
      </c>
      <c r="E3" s="38" t="s">
        <v>139</v>
      </c>
      <c r="F3" s="37" t="s">
        <v>140</v>
      </c>
      <c r="G3" s="38" t="s">
        <v>138</v>
      </c>
      <c r="H3" s="38" t="s">
        <v>139</v>
      </c>
      <c r="I3" s="37" t="s">
        <v>141</v>
      </c>
      <c r="J3" s="38" t="s">
        <v>138</v>
      </c>
      <c r="K3" s="38" t="s">
        <v>139</v>
      </c>
      <c r="L3" s="37" t="s">
        <v>141</v>
      </c>
      <c r="M3" s="38" t="s">
        <v>138</v>
      </c>
      <c r="N3" s="38" t="s">
        <v>139</v>
      </c>
      <c r="O3" s="37" t="s">
        <v>141</v>
      </c>
      <c r="P3" s="38" t="s">
        <v>138</v>
      </c>
      <c r="Q3" s="38" t="s">
        <v>139</v>
      </c>
      <c r="R3" s="39" t="s">
        <v>142</v>
      </c>
      <c r="S3" s="38" t="s">
        <v>138</v>
      </c>
      <c r="T3" s="38" t="s">
        <v>139</v>
      </c>
      <c r="U3" s="40" t="s">
        <v>342</v>
      </c>
      <c r="V3" s="41" t="s">
        <v>143</v>
      </c>
      <c r="W3" s="42" t="s">
        <v>144</v>
      </c>
      <c r="X3" s="43" t="s">
        <v>145</v>
      </c>
      <c r="Y3" s="34"/>
      <c r="Z3" s="34"/>
      <c r="AG3" s="34"/>
    </row>
    <row r="4" spans="1:37" ht="17.100000000000001" customHeight="1">
      <c r="A4" s="44">
        <v>3</v>
      </c>
      <c r="B4" s="303"/>
      <c r="C4" s="45" t="str">
        <f>彰化菜單玉美!A3</f>
        <v>補</v>
      </c>
      <c r="D4" s="46"/>
      <c r="E4" s="47"/>
      <c r="F4" s="45" t="str">
        <f>彰化菜單玉美!A4</f>
        <v>假</v>
      </c>
      <c r="G4" s="48"/>
      <c r="H4" s="47"/>
      <c r="I4" s="45" t="str">
        <f>彰化菜單玉美!A5</f>
        <v>一</v>
      </c>
      <c r="J4" s="48"/>
      <c r="K4" s="47"/>
      <c r="L4" s="45" t="str">
        <f>彰化菜單玉美!A6</f>
        <v>天</v>
      </c>
      <c r="M4" s="48"/>
      <c r="N4" s="47"/>
      <c r="O4" s="45">
        <f>彰化菜單玉美!A7</f>
        <v>0</v>
      </c>
      <c r="P4" s="46"/>
      <c r="Q4" s="47"/>
      <c r="R4" s="45">
        <f>彰化菜單玉美!A8</f>
        <v>0</v>
      </c>
      <c r="S4" s="46"/>
      <c r="T4" s="47"/>
      <c r="U4" s="304"/>
      <c r="V4" s="49" t="s">
        <v>146</v>
      </c>
      <c r="W4" s="50" t="s">
        <v>147</v>
      </c>
      <c r="X4" s="51"/>
      <c r="AB4" s="30" t="s">
        <v>148</v>
      </c>
      <c r="AC4" s="30" t="s">
        <v>149</v>
      </c>
      <c r="AD4" s="30" t="s">
        <v>150</v>
      </c>
      <c r="AE4" s="30" t="s">
        <v>151</v>
      </c>
      <c r="AG4" s="34"/>
    </row>
    <row r="5" spans="1:37" ht="17.100000000000001" customHeight="1">
      <c r="A5" s="52" t="s">
        <v>152</v>
      </c>
      <c r="B5" s="303"/>
      <c r="C5" s="53"/>
      <c r="D5" s="54"/>
      <c r="E5" s="55"/>
      <c r="F5" s="56"/>
      <c r="G5" s="57"/>
      <c r="H5" s="58"/>
      <c r="I5" s="59"/>
      <c r="J5" s="60"/>
      <c r="K5" s="61"/>
      <c r="L5" s="60"/>
      <c r="M5" s="60"/>
      <c r="N5" s="55"/>
      <c r="O5" s="62"/>
      <c r="P5" s="63"/>
      <c r="Q5" s="58"/>
      <c r="R5" s="60"/>
      <c r="S5" s="60"/>
      <c r="T5" s="61"/>
      <c r="U5" s="305"/>
      <c r="V5" s="64">
        <f>X4*15+X6*5</f>
        <v>0</v>
      </c>
      <c r="W5" s="65" t="s">
        <v>153</v>
      </c>
      <c r="X5" s="66"/>
      <c r="Y5" s="31"/>
      <c r="Z5" s="34" t="s">
        <v>154</v>
      </c>
      <c r="AA5" s="34">
        <v>5.4</v>
      </c>
      <c r="AB5" s="34">
        <f>AA5*2</f>
        <v>10.8</v>
      </c>
      <c r="AC5" s="34"/>
      <c r="AD5" s="34">
        <f>AA5*15</f>
        <v>81</v>
      </c>
      <c r="AE5" s="34">
        <f>AB5*4+AD5*4</f>
        <v>367.2</v>
      </c>
      <c r="AF5" s="34"/>
      <c r="AG5" s="34"/>
      <c r="AH5" s="34"/>
      <c r="AI5" s="34"/>
      <c r="AJ5" s="34"/>
      <c r="AK5" s="34"/>
    </row>
    <row r="6" spans="1:37" ht="17.100000000000001" customHeight="1">
      <c r="A6" s="52">
        <v>1</v>
      </c>
      <c r="B6" s="303"/>
      <c r="C6" s="67"/>
      <c r="D6" s="68"/>
      <c r="E6" s="69"/>
      <c r="F6" s="70"/>
      <c r="G6" s="71"/>
      <c r="H6" s="72"/>
      <c r="I6" s="73"/>
      <c r="J6" s="74"/>
      <c r="K6" s="75"/>
      <c r="L6" s="74"/>
      <c r="M6" s="74"/>
      <c r="N6" s="69"/>
      <c r="O6" s="76"/>
      <c r="P6" s="76"/>
      <c r="Q6" s="76"/>
      <c r="R6" s="74"/>
      <c r="S6" s="74"/>
      <c r="T6" s="75"/>
      <c r="U6" s="305"/>
      <c r="V6" s="77" t="s">
        <v>155</v>
      </c>
      <c r="W6" s="78" t="s">
        <v>156</v>
      </c>
      <c r="X6" s="66"/>
      <c r="Z6" s="79" t="s">
        <v>157</v>
      </c>
      <c r="AA6" s="34">
        <v>2</v>
      </c>
      <c r="AB6" s="80">
        <f>AA6*7</f>
        <v>14</v>
      </c>
      <c r="AC6" s="34">
        <f>AA6*5</f>
        <v>10</v>
      </c>
      <c r="AD6" s="34" t="s">
        <v>158</v>
      </c>
      <c r="AE6" s="81">
        <f>AB6*4+AC6*9</f>
        <v>146</v>
      </c>
      <c r="AF6" s="79"/>
      <c r="AG6" s="34"/>
      <c r="AH6" s="80"/>
      <c r="AI6" s="34"/>
      <c r="AJ6" s="34"/>
      <c r="AK6" s="81"/>
    </row>
    <row r="7" spans="1:37" ht="17.100000000000001" customHeight="1">
      <c r="A7" s="52" t="s">
        <v>159</v>
      </c>
      <c r="B7" s="303"/>
      <c r="C7" s="76"/>
      <c r="D7" s="76"/>
      <c r="E7" s="76"/>
      <c r="F7" s="70"/>
      <c r="G7" s="71"/>
      <c r="H7" s="72"/>
      <c r="I7" s="73"/>
      <c r="J7" s="71"/>
      <c r="K7" s="75"/>
      <c r="L7" s="73"/>
      <c r="M7" s="74"/>
      <c r="N7" s="69"/>
      <c r="O7" s="76"/>
      <c r="P7" s="82"/>
      <c r="Q7" s="76"/>
      <c r="R7" s="73"/>
      <c r="S7" s="74"/>
      <c r="T7" s="75"/>
      <c r="U7" s="305"/>
      <c r="V7" s="64">
        <f>X5*5+X7*5</f>
        <v>0</v>
      </c>
      <c r="W7" s="78" t="s">
        <v>160</v>
      </c>
      <c r="X7" s="66"/>
      <c r="Y7" s="31"/>
      <c r="Z7" s="30" t="s">
        <v>161</v>
      </c>
      <c r="AA7" s="34">
        <v>1.7</v>
      </c>
      <c r="AB7" s="34">
        <f>AA7*1</f>
        <v>1.7</v>
      </c>
      <c r="AC7" s="34" t="s">
        <v>158</v>
      </c>
      <c r="AD7" s="34">
        <f>AA7*5</f>
        <v>8.5</v>
      </c>
      <c r="AE7" s="34">
        <f>AB7*4+AD7*4</f>
        <v>40.799999999999997</v>
      </c>
      <c r="AG7" s="34"/>
      <c r="AH7" s="34"/>
      <c r="AI7" s="34"/>
      <c r="AJ7" s="34"/>
      <c r="AK7" s="34"/>
    </row>
    <row r="8" spans="1:37" ht="17.100000000000001" customHeight="1">
      <c r="A8" s="307" t="s">
        <v>162</v>
      </c>
      <c r="B8" s="303"/>
      <c r="C8" s="76"/>
      <c r="D8" s="76"/>
      <c r="E8" s="76"/>
      <c r="F8" s="70"/>
      <c r="G8" s="71"/>
      <c r="H8" s="72"/>
      <c r="I8" s="74"/>
      <c r="J8" s="71"/>
      <c r="K8" s="72"/>
      <c r="L8" s="74"/>
      <c r="M8" s="74"/>
      <c r="N8" s="69"/>
      <c r="O8" s="76"/>
      <c r="P8" s="82"/>
      <c r="Q8" s="76"/>
      <c r="R8" s="83"/>
      <c r="S8" s="82"/>
      <c r="T8" s="75"/>
      <c r="U8" s="305"/>
      <c r="V8" s="77" t="s">
        <v>163</v>
      </c>
      <c r="W8" s="78" t="s">
        <v>164</v>
      </c>
      <c r="X8" s="66"/>
      <c r="Z8" s="30" t="s">
        <v>165</v>
      </c>
      <c r="AA8" s="34">
        <v>2.5</v>
      </c>
      <c r="AB8" s="34"/>
      <c r="AC8" s="34">
        <f>AA8*5</f>
        <v>12.5</v>
      </c>
      <c r="AD8" s="34" t="s">
        <v>158</v>
      </c>
      <c r="AE8" s="34">
        <f>AC8*9</f>
        <v>112.5</v>
      </c>
      <c r="AG8" s="34"/>
      <c r="AH8" s="34"/>
      <c r="AI8" s="34"/>
      <c r="AJ8" s="34"/>
      <c r="AK8" s="34"/>
    </row>
    <row r="9" spans="1:37" ht="17.100000000000001" customHeight="1">
      <c r="A9" s="308"/>
      <c r="B9" s="303"/>
      <c r="C9" s="76"/>
      <c r="D9" s="76"/>
      <c r="E9" s="76"/>
      <c r="F9" s="71"/>
      <c r="G9" s="71"/>
      <c r="H9" s="72"/>
      <c r="I9" s="70"/>
      <c r="J9" s="71"/>
      <c r="K9" s="72"/>
      <c r="L9" s="74"/>
      <c r="M9" s="74"/>
      <c r="N9" s="84"/>
      <c r="O9" s="76"/>
      <c r="P9" s="82"/>
      <c r="Q9" s="76"/>
      <c r="R9" s="83"/>
      <c r="S9" s="82"/>
      <c r="T9" s="75"/>
      <c r="U9" s="305"/>
      <c r="V9" s="64">
        <f>X4*2+X6*1+X5*7</f>
        <v>0</v>
      </c>
      <c r="W9" s="85" t="s">
        <v>166</v>
      </c>
      <c r="X9" s="86"/>
      <c r="Y9" s="31"/>
      <c r="Z9" s="30" t="s">
        <v>167</v>
      </c>
      <c r="AD9" s="30">
        <f>AA9*15</f>
        <v>0</v>
      </c>
      <c r="AG9" s="34"/>
    </row>
    <row r="10" spans="1:37" ht="17.100000000000001" customHeight="1">
      <c r="A10" s="87" t="s">
        <v>168</v>
      </c>
      <c r="B10" s="88"/>
      <c r="C10" s="76"/>
      <c r="D10" s="82"/>
      <c r="E10" s="76"/>
      <c r="F10" s="76"/>
      <c r="G10" s="82"/>
      <c r="H10" s="76"/>
      <c r="I10" s="76"/>
      <c r="J10" s="82"/>
      <c r="K10" s="76"/>
      <c r="L10" s="76"/>
      <c r="M10" s="82"/>
      <c r="N10" s="76"/>
      <c r="O10" s="76"/>
      <c r="P10" s="82"/>
      <c r="Q10" s="76"/>
      <c r="R10" s="76"/>
      <c r="S10" s="82"/>
      <c r="T10" s="75"/>
      <c r="U10" s="305"/>
      <c r="V10" s="77" t="s">
        <v>169</v>
      </c>
      <c r="W10" s="89"/>
      <c r="X10" s="66"/>
      <c r="AB10" s="30">
        <f>SUM(AB5:AB9)</f>
        <v>26.5</v>
      </c>
      <c r="AC10" s="30">
        <f>SUM(AC5:AC9)</f>
        <v>22.5</v>
      </c>
      <c r="AD10" s="30">
        <f>SUM(AD5:AD9)</f>
        <v>89.5</v>
      </c>
      <c r="AE10" s="30">
        <f>AB10*4+AC10*9+AD10*4</f>
        <v>666.5</v>
      </c>
      <c r="AG10" s="34"/>
    </row>
    <row r="11" spans="1:37" ht="17.100000000000001" customHeight="1">
      <c r="A11" s="90"/>
      <c r="B11" s="91"/>
      <c r="C11" s="92"/>
      <c r="D11" s="92"/>
      <c r="E11" s="93"/>
      <c r="F11" s="93"/>
      <c r="G11" s="92"/>
      <c r="H11" s="93"/>
      <c r="I11" s="93"/>
      <c r="J11" s="92"/>
      <c r="K11" s="93"/>
      <c r="L11" s="93"/>
      <c r="M11" s="92"/>
      <c r="N11" s="93"/>
      <c r="O11" s="93"/>
      <c r="P11" s="92"/>
      <c r="Q11" s="93"/>
      <c r="R11" s="93"/>
      <c r="S11" s="92"/>
      <c r="T11" s="93"/>
      <c r="U11" s="306"/>
      <c r="V11" s="94">
        <f>V5*4+V7*9+V9*4</f>
        <v>0</v>
      </c>
      <c r="W11" s="95"/>
      <c r="X11" s="96"/>
      <c r="Y11" s="31"/>
      <c r="AB11" s="97">
        <f>AB10*4/AE10</f>
        <v>0.15903975993998501</v>
      </c>
      <c r="AC11" s="97">
        <f>AC10*9/AE10</f>
        <v>0.30382595648912231</v>
      </c>
      <c r="AD11" s="97">
        <f>AD10*4/AE10</f>
        <v>0.53713428357089277</v>
      </c>
    </row>
    <row r="12" spans="1:37" ht="17.100000000000001" customHeight="1">
      <c r="A12" s="44">
        <v>3</v>
      </c>
      <c r="B12" s="303"/>
      <c r="C12" s="98" t="str">
        <f>彰化菜單玉美!E3</f>
        <v>胚芽飯</v>
      </c>
      <c r="D12" s="99" t="s">
        <v>170</v>
      </c>
      <c r="E12" s="100"/>
      <c r="F12" s="98" t="str">
        <f>彰化菜單玉美!E4</f>
        <v>椒鹽魚柳(炸.海)</v>
      </c>
      <c r="G12" s="101" t="s">
        <v>171</v>
      </c>
      <c r="H12" s="100"/>
      <c r="I12" s="98" t="str">
        <f>彰化菜單玉美!E5</f>
        <v>高麗金菇</v>
      </c>
      <c r="J12" s="101" t="s">
        <v>172</v>
      </c>
      <c r="K12" s="100"/>
      <c r="L12" s="98" t="str">
        <f>彰化菜單玉美!E6</f>
        <v>日式咖哩</v>
      </c>
      <c r="M12" s="101" t="s">
        <v>172</v>
      </c>
      <c r="N12" s="100"/>
      <c r="O12" s="98" t="str">
        <f>彰化菜單玉美!E7</f>
        <v>深色蔬菜</v>
      </c>
      <c r="P12" s="99" t="s">
        <v>173</v>
      </c>
      <c r="Q12" s="100"/>
      <c r="R12" s="98" t="str">
        <f>彰化菜單玉美!E8</f>
        <v>榨菜粉絲湯(醃)</v>
      </c>
      <c r="S12" s="99" t="s">
        <v>172</v>
      </c>
      <c r="T12" s="102"/>
      <c r="U12" s="304" t="s">
        <v>343</v>
      </c>
      <c r="V12" s="49" t="s">
        <v>146</v>
      </c>
      <c r="W12" s="50" t="s">
        <v>147</v>
      </c>
      <c r="X12" s="51">
        <v>6.9</v>
      </c>
      <c r="AB12" s="30" t="s">
        <v>148</v>
      </c>
      <c r="AC12" s="30" t="s">
        <v>149</v>
      </c>
      <c r="AD12" s="30" t="s">
        <v>150</v>
      </c>
      <c r="AE12" s="30" t="s">
        <v>151</v>
      </c>
      <c r="AG12" s="34"/>
    </row>
    <row r="13" spans="1:37" ht="17.100000000000001" customHeight="1">
      <c r="A13" s="52" t="s">
        <v>152</v>
      </c>
      <c r="B13" s="303"/>
      <c r="C13" s="53" t="s">
        <v>174</v>
      </c>
      <c r="D13" s="54"/>
      <c r="E13" s="55">
        <v>80</v>
      </c>
      <c r="F13" s="60" t="s">
        <v>175</v>
      </c>
      <c r="G13" s="103" t="s">
        <v>176</v>
      </c>
      <c r="H13" s="60">
        <v>50</v>
      </c>
      <c r="I13" s="59" t="s">
        <v>177</v>
      </c>
      <c r="J13" s="60"/>
      <c r="K13" s="60">
        <v>60</v>
      </c>
      <c r="L13" s="59" t="s">
        <v>178</v>
      </c>
      <c r="M13" s="60"/>
      <c r="N13" s="60">
        <v>60</v>
      </c>
      <c r="O13" s="62" t="s">
        <v>179</v>
      </c>
      <c r="P13" s="63"/>
      <c r="Q13" s="58">
        <v>100</v>
      </c>
      <c r="R13" s="60" t="s">
        <v>180</v>
      </c>
      <c r="S13" s="59" t="s">
        <v>181</v>
      </c>
      <c r="T13" s="59">
        <v>20</v>
      </c>
      <c r="U13" s="305"/>
      <c r="V13" s="64">
        <f t="shared" ref="V13" si="0">X12*15+X14*5</f>
        <v>114</v>
      </c>
      <c r="W13" s="65" t="s">
        <v>153</v>
      </c>
      <c r="X13" s="66">
        <v>2</v>
      </c>
      <c r="Y13" s="31"/>
      <c r="Z13" s="34" t="s">
        <v>154</v>
      </c>
      <c r="AA13" s="34">
        <v>5.5</v>
      </c>
      <c r="AB13" s="34">
        <f>AA13*2</f>
        <v>11</v>
      </c>
      <c r="AC13" s="34"/>
      <c r="AD13" s="34">
        <f>AA13*15</f>
        <v>82.5</v>
      </c>
      <c r="AE13" s="34">
        <f>AB13*4+AD13*4</f>
        <v>374</v>
      </c>
      <c r="AF13" s="34"/>
      <c r="AG13" s="34"/>
      <c r="AH13" s="34"/>
      <c r="AI13" s="34"/>
      <c r="AJ13" s="34"/>
      <c r="AK13" s="34"/>
    </row>
    <row r="14" spans="1:37" ht="17.100000000000001" customHeight="1">
      <c r="A14" s="52">
        <v>2</v>
      </c>
      <c r="B14" s="303"/>
      <c r="C14" s="67" t="s">
        <v>256</v>
      </c>
      <c r="D14" s="68"/>
      <c r="E14" s="69">
        <v>40</v>
      </c>
      <c r="F14" s="74" t="s">
        <v>182</v>
      </c>
      <c r="G14" s="74"/>
      <c r="H14" s="74">
        <v>5</v>
      </c>
      <c r="I14" s="73" t="s">
        <v>183</v>
      </c>
      <c r="J14" s="74"/>
      <c r="K14" s="74">
        <v>5</v>
      </c>
      <c r="L14" s="73" t="s">
        <v>183</v>
      </c>
      <c r="M14" s="74"/>
      <c r="N14" s="74">
        <v>5</v>
      </c>
      <c r="O14" s="76"/>
      <c r="P14" s="76"/>
      <c r="Q14" s="76"/>
      <c r="R14" s="74" t="s">
        <v>184</v>
      </c>
      <c r="S14" s="74"/>
      <c r="T14" s="74">
        <v>8</v>
      </c>
      <c r="U14" s="305"/>
      <c r="V14" s="77" t="s">
        <v>155</v>
      </c>
      <c r="W14" s="78" t="s">
        <v>156</v>
      </c>
      <c r="X14" s="66">
        <v>2.1</v>
      </c>
      <c r="Z14" s="79" t="s">
        <v>157</v>
      </c>
      <c r="AA14" s="34">
        <v>2</v>
      </c>
      <c r="AB14" s="80">
        <f>AA14*7</f>
        <v>14</v>
      </c>
      <c r="AC14" s="34">
        <f>AA14*5</f>
        <v>10</v>
      </c>
      <c r="AD14" s="34" t="s">
        <v>158</v>
      </c>
      <c r="AE14" s="81">
        <f>AB14*4+AC14*9</f>
        <v>146</v>
      </c>
      <c r="AF14" s="79"/>
      <c r="AG14" s="34"/>
      <c r="AH14" s="80"/>
      <c r="AI14" s="34"/>
      <c r="AJ14" s="34"/>
      <c r="AK14" s="81"/>
    </row>
    <row r="15" spans="1:37" ht="17.100000000000001" customHeight="1">
      <c r="A15" s="52" t="s">
        <v>159</v>
      </c>
      <c r="B15" s="303"/>
      <c r="C15" s="70"/>
      <c r="D15" s="71"/>
      <c r="E15" s="104"/>
      <c r="F15" s="73"/>
      <c r="G15" s="74"/>
      <c r="H15" s="105"/>
      <c r="I15" s="74" t="s">
        <v>185</v>
      </c>
      <c r="J15" s="74"/>
      <c r="K15" s="74">
        <v>5</v>
      </c>
      <c r="L15" s="74" t="s">
        <v>186</v>
      </c>
      <c r="M15" s="74"/>
      <c r="N15" s="74">
        <v>15</v>
      </c>
      <c r="O15" s="76"/>
      <c r="P15" s="82"/>
      <c r="Q15" s="76"/>
      <c r="R15" s="74" t="s">
        <v>187</v>
      </c>
      <c r="S15" s="74"/>
      <c r="T15" s="74">
        <v>5</v>
      </c>
      <c r="U15" s="305"/>
      <c r="V15" s="64">
        <f t="shared" ref="V15" si="1">X13*5+X15*5</f>
        <v>22.5</v>
      </c>
      <c r="W15" s="78" t="s">
        <v>160</v>
      </c>
      <c r="X15" s="66">
        <v>2.5</v>
      </c>
      <c r="Y15" s="31"/>
      <c r="Z15" s="30" t="s">
        <v>161</v>
      </c>
      <c r="AA15" s="34">
        <v>1.9</v>
      </c>
      <c r="AB15" s="34">
        <f>AA15*1</f>
        <v>1.9</v>
      </c>
      <c r="AC15" s="34" t="s">
        <v>158</v>
      </c>
      <c r="AD15" s="34">
        <f>AA15*5</f>
        <v>9.5</v>
      </c>
      <c r="AE15" s="34">
        <f>AB15*4+AD15*4</f>
        <v>45.6</v>
      </c>
      <c r="AG15" s="34"/>
      <c r="AH15" s="34"/>
      <c r="AI15" s="34"/>
      <c r="AJ15" s="34"/>
      <c r="AK15" s="34"/>
    </row>
    <row r="16" spans="1:37" ht="17.100000000000001" customHeight="1">
      <c r="A16" s="307" t="s">
        <v>188</v>
      </c>
      <c r="B16" s="303"/>
      <c r="C16" s="70"/>
      <c r="D16" s="71"/>
      <c r="E16" s="104"/>
      <c r="F16" s="70"/>
      <c r="G16" s="71"/>
      <c r="H16" s="72"/>
      <c r="I16" s="73" t="s">
        <v>189</v>
      </c>
      <c r="J16" s="74"/>
      <c r="K16" s="74">
        <v>3</v>
      </c>
      <c r="L16" s="73" t="s">
        <v>190</v>
      </c>
      <c r="M16" s="74"/>
      <c r="N16" s="74">
        <v>10</v>
      </c>
      <c r="O16" s="76"/>
      <c r="P16" s="82"/>
      <c r="Q16" s="76"/>
      <c r="R16" s="73"/>
      <c r="S16" s="74"/>
      <c r="T16" s="69"/>
      <c r="U16" s="305"/>
      <c r="V16" s="77" t="s">
        <v>163</v>
      </c>
      <c r="W16" s="78" t="s">
        <v>164</v>
      </c>
      <c r="X16" s="66"/>
      <c r="Z16" s="30" t="s">
        <v>165</v>
      </c>
      <c r="AA16" s="34">
        <v>2.5</v>
      </c>
      <c r="AB16" s="34"/>
      <c r="AC16" s="34">
        <f>AA16*5</f>
        <v>12.5</v>
      </c>
      <c r="AD16" s="34" t="s">
        <v>158</v>
      </c>
      <c r="AE16" s="34">
        <f>AC16*9</f>
        <v>112.5</v>
      </c>
      <c r="AG16" s="34"/>
      <c r="AH16" s="34"/>
      <c r="AI16" s="34"/>
      <c r="AJ16" s="34"/>
      <c r="AK16" s="34"/>
    </row>
    <row r="17" spans="1:37" ht="17.100000000000001" customHeight="1">
      <c r="A17" s="308"/>
      <c r="B17" s="303"/>
      <c r="C17" s="82"/>
      <c r="D17" s="82"/>
      <c r="E17" s="76"/>
      <c r="F17" s="76"/>
      <c r="G17" s="82"/>
      <c r="H17" s="76"/>
      <c r="I17" s="74"/>
      <c r="J17" s="74"/>
      <c r="K17" s="72"/>
      <c r="L17" s="71"/>
      <c r="M17" s="71"/>
      <c r="N17" s="69"/>
      <c r="O17" s="76"/>
      <c r="P17" s="82"/>
      <c r="Q17" s="76"/>
      <c r="R17" s="70"/>
      <c r="S17" s="71"/>
      <c r="T17" s="72"/>
      <c r="U17" s="305"/>
      <c r="V17" s="64">
        <f t="shared" ref="V17" si="2">X12*2+X14*1+X13*7</f>
        <v>29.9</v>
      </c>
      <c r="W17" s="85" t="s">
        <v>166</v>
      </c>
      <c r="X17" s="86"/>
      <c r="Y17" s="31"/>
      <c r="Z17" s="30" t="s">
        <v>167</v>
      </c>
      <c r="AD17" s="30">
        <f>AA17*15</f>
        <v>0</v>
      </c>
      <c r="AG17" s="34"/>
    </row>
    <row r="18" spans="1:37" ht="17.100000000000001" customHeight="1">
      <c r="A18" s="87" t="s">
        <v>168</v>
      </c>
      <c r="B18" s="88"/>
      <c r="C18" s="82"/>
      <c r="D18" s="82"/>
      <c r="E18" s="76"/>
      <c r="F18" s="76"/>
      <c r="G18" s="82"/>
      <c r="H18" s="76"/>
      <c r="I18" s="73"/>
      <c r="J18" s="74"/>
      <c r="K18" s="72"/>
      <c r="L18" s="69"/>
      <c r="M18" s="82"/>
      <c r="N18" s="106"/>
      <c r="O18" s="76"/>
      <c r="P18" s="82"/>
      <c r="Q18" s="76"/>
      <c r="R18" s="76"/>
      <c r="S18" s="82"/>
      <c r="T18" s="76"/>
      <c r="U18" s="305"/>
      <c r="V18" s="77" t="s">
        <v>169</v>
      </c>
      <c r="W18" s="89"/>
      <c r="X18" s="66"/>
      <c r="AB18" s="30">
        <f>SUM(AB13:AB17)</f>
        <v>26.9</v>
      </c>
      <c r="AC18" s="30">
        <f>SUM(AC13:AC17)</f>
        <v>22.5</v>
      </c>
      <c r="AD18" s="30">
        <f>SUM(AD13:AD17)</f>
        <v>92</v>
      </c>
      <c r="AE18" s="30">
        <f>AB18*4+AC18*9+AD18*4</f>
        <v>678.1</v>
      </c>
      <c r="AG18" s="34"/>
    </row>
    <row r="19" spans="1:37" ht="17.100000000000001" customHeight="1">
      <c r="A19" s="107"/>
      <c r="B19" s="108"/>
      <c r="C19" s="82"/>
      <c r="D19" s="82"/>
      <c r="E19" s="76"/>
      <c r="F19" s="76"/>
      <c r="G19" s="82"/>
      <c r="H19" s="76"/>
      <c r="I19" s="76"/>
      <c r="J19" s="82"/>
      <c r="K19" s="76"/>
      <c r="L19" s="76"/>
      <c r="M19" s="82"/>
      <c r="N19" s="76"/>
      <c r="O19" s="76"/>
      <c r="P19" s="82"/>
      <c r="Q19" s="76"/>
      <c r="R19" s="76"/>
      <c r="S19" s="82"/>
      <c r="T19" s="76"/>
      <c r="U19" s="306"/>
      <c r="V19" s="94">
        <f t="shared" ref="V19" si="3">V13*4+V15*9+V17*4</f>
        <v>778.1</v>
      </c>
      <c r="W19" s="109"/>
      <c r="X19" s="86"/>
      <c r="Y19" s="31"/>
      <c r="AB19" s="97">
        <f>AB18*4/AE18</f>
        <v>0.15867866096445951</v>
      </c>
      <c r="AC19" s="97">
        <f>AC18*9/AE18</f>
        <v>0.29862852086712871</v>
      </c>
      <c r="AD19" s="97">
        <f>AD18*4/AE18</f>
        <v>0.54269281816841175</v>
      </c>
    </row>
    <row r="20" spans="1:37" ht="17.100000000000001" customHeight="1">
      <c r="A20" s="44">
        <v>3</v>
      </c>
      <c r="B20" s="303"/>
      <c r="C20" s="110" t="str">
        <f>彰化菜單玉美!I3</f>
        <v>白飯</v>
      </c>
      <c r="D20" s="99" t="s">
        <v>170</v>
      </c>
      <c r="E20" s="110"/>
      <c r="F20" s="110" t="str">
        <f>彰化菜單玉美!I4</f>
        <v>沙茶里肌</v>
      </c>
      <c r="G20" s="111" t="s">
        <v>172</v>
      </c>
      <c r="H20" s="110"/>
      <c r="I20" s="110" t="str">
        <f>彰化菜單玉美!I5</f>
        <v>冰糖豆干(豆)</v>
      </c>
      <c r="J20" s="111" t="s">
        <v>172</v>
      </c>
      <c r="K20" s="112"/>
      <c r="L20" s="110" t="str">
        <f>彰化菜單玉美!I6</f>
        <v>西芹炒什錦(加)</v>
      </c>
      <c r="M20" s="113" t="s">
        <v>191</v>
      </c>
      <c r="N20" s="114"/>
      <c r="O20" s="110" t="str">
        <f>彰化菜單玉美!I7</f>
        <v>淺色蔬菜</v>
      </c>
      <c r="P20" s="99" t="s">
        <v>173</v>
      </c>
      <c r="Q20" s="110"/>
      <c r="R20" s="110" t="str">
        <f>彰化菜單玉美!I8</f>
        <v>味噌鮮蔬湯</v>
      </c>
      <c r="S20" s="99" t="s">
        <v>172</v>
      </c>
      <c r="T20" s="102"/>
      <c r="U20" s="304"/>
      <c r="V20" s="49" t="s">
        <v>146</v>
      </c>
      <c r="W20" s="50" t="s">
        <v>147</v>
      </c>
      <c r="X20" s="51">
        <v>6.1</v>
      </c>
      <c r="AB20" s="30" t="s">
        <v>148</v>
      </c>
      <c r="AC20" s="30" t="s">
        <v>149</v>
      </c>
      <c r="AD20" s="30" t="s">
        <v>150</v>
      </c>
      <c r="AE20" s="30" t="s">
        <v>151</v>
      </c>
      <c r="AG20" s="34"/>
    </row>
    <row r="21" spans="1:37" ht="17.100000000000001" customHeight="1">
      <c r="A21" s="52" t="s">
        <v>152</v>
      </c>
      <c r="B21" s="303"/>
      <c r="C21" s="53" t="s">
        <v>174</v>
      </c>
      <c r="D21" s="54"/>
      <c r="E21" s="55">
        <v>120</v>
      </c>
      <c r="F21" s="59" t="s">
        <v>192</v>
      </c>
      <c r="G21" s="60"/>
      <c r="H21" s="60">
        <v>45</v>
      </c>
      <c r="I21" s="59" t="s">
        <v>193</v>
      </c>
      <c r="J21" s="103" t="s">
        <v>194</v>
      </c>
      <c r="K21" s="60">
        <v>30</v>
      </c>
      <c r="L21" s="59" t="s">
        <v>195</v>
      </c>
      <c r="M21" s="63"/>
      <c r="N21" s="60">
        <v>45</v>
      </c>
      <c r="O21" s="59" t="s">
        <v>179</v>
      </c>
      <c r="P21" s="63"/>
      <c r="Q21" s="58">
        <v>100</v>
      </c>
      <c r="R21" s="59" t="s">
        <v>196</v>
      </c>
      <c r="S21" s="60"/>
      <c r="T21" s="60">
        <v>20</v>
      </c>
      <c r="U21" s="305"/>
      <c r="V21" s="64">
        <f t="shared" ref="V21" si="4">X20*15+X22*5</f>
        <v>102.5</v>
      </c>
      <c r="W21" s="65" t="s">
        <v>153</v>
      </c>
      <c r="X21" s="66">
        <v>2</v>
      </c>
      <c r="Y21" s="31"/>
      <c r="Z21" s="34" t="s">
        <v>154</v>
      </c>
      <c r="AA21" s="34">
        <v>5.6</v>
      </c>
      <c r="AB21" s="34">
        <f>AA21*2</f>
        <v>11.2</v>
      </c>
      <c r="AC21" s="34"/>
      <c r="AD21" s="34">
        <f>AA21*15</f>
        <v>84</v>
      </c>
      <c r="AE21" s="34">
        <f>AB21*4+AD21*4</f>
        <v>380.8</v>
      </c>
      <c r="AF21" s="34"/>
      <c r="AG21" s="34"/>
      <c r="AH21" s="34"/>
      <c r="AI21" s="34"/>
      <c r="AJ21" s="34"/>
      <c r="AK21" s="34"/>
    </row>
    <row r="22" spans="1:37" ht="17.100000000000001" customHeight="1">
      <c r="A22" s="52">
        <v>3</v>
      </c>
      <c r="B22" s="303"/>
      <c r="C22" s="70"/>
      <c r="D22" s="71"/>
      <c r="E22" s="69"/>
      <c r="F22" s="70"/>
      <c r="G22" s="71"/>
      <c r="H22" s="71"/>
      <c r="I22" s="73" t="s">
        <v>197</v>
      </c>
      <c r="J22" s="74"/>
      <c r="K22" s="74">
        <v>25</v>
      </c>
      <c r="L22" s="73" t="s">
        <v>198</v>
      </c>
      <c r="M22" s="76"/>
      <c r="N22" s="74">
        <v>10</v>
      </c>
      <c r="O22" s="73"/>
      <c r="P22" s="76"/>
      <c r="Q22" s="76"/>
      <c r="R22" s="74" t="s">
        <v>190</v>
      </c>
      <c r="S22" s="74"/>
      <c r="T22" s="74">
        <v>15</v>
      </c>
      <c r="U22" s="305"/>
      <c r="V22" s="77" t="s">
        <v>155</v>
      </c>
      <c r="W22" s="78" t="s">
        <v>156</v>
      </c>
      <c r="X22" s="66">
        <v>2.2000000000000002</v>
      </c>
      <c r="Z22" s="79" t="s">
        <v>157</v>
      </c>
      <c r="AA22" s="34">
        <v>2.1</v>
      </c>
      <c r="AB22" s="80">
        <f>AA22*7</f>
        <v>14.700000000000001</v>
      </c>
      <c r="AC22" s="34">
        <f>AA22*5</f>
        <v>10.5</v>
      </c>
      <c r="AD22" s="34" t="s">
        <v>158</v>
      </c>
      <c r="AE22" s="81">
        <f>AB22*4+AC22*9</f>
        <v>153.30000000000001</v>
      </c>
      <c r="AF22" s="79"/>
      <c r="AG22" s="34"/>
      <c r="AH22" s="80"/>
      <c r="AI22" s="34"/>
      <c r="AJ22" s="34"/>
      <c r="AK22" s="81"/>
    </row>
    <row r="23" spans="1:37" ht="17.100000000000001" customHeight="1">
      <c r="A23" s="52" t="s">
        <v>159</v>
      </c>
      <c r="B23" s="303"/>
      <c r="C23" s="70"/>
      <c r="D23" s="71"/>
      <c r="E23" s="69"/>
      <c r="F23" s="70"/>
      <c r="G23" s="71"/>
      <c r="H23" s="75"/>
      <c r="I23" s="74" t="s">
        <v>183</v>
      </c>
      <c r="J23" s="74"/>
      <c r="K23" s="74">
        <v>5</v>
      </c>
      <c r="L23" s="73" t="s">
        <v>183</v>
      </c>
      <c r="M23" s="82"/>
      <c r="N23" s="74">
        <v>5</v>
      </c>
      <c r="O23" s="73"/>
      <c r="P23" s="82"/>
      <c r="Q23" s="76"/>
      <c r="R23" s="73" t="s">
        <v>183</v>
      </c>
      <c r="S23" s="74"/>
      <c r="T23" s="74">
        <v>5</v>
      </c>
      <c r="U23" s="305"/>
      <c r="V23" s="64">
        <f t="shared" ref="V23" si="5">X21*5+X23*5</f>
        <v>22.5</v>
      </c>
      <c r="W23" s="78" t="s">
        <v>160</v>
      </c>
      <c r="X23" s="66">
        <v>2.5</v>
      </c>
      <c r="Y23" s="31"/>
      <c r="Z23" s="30" t="s">
        <v>161</v>
      </c>
      <c r="AA23" s="34">
        <v>1.6</v>
      </c>
      <c r="AB23" s="34">
        <f>AA23*1</f>
        <v>1.6</v>
      </c>
      <c r="AC23" s="34" t="s">
        <v>158</v>
      </c>
      <c r="AD23" s="34">
        <f>AA23*5</f>
        <v>8</v>
      </c>
      <c r="AE23" s="34">
        <f>AB23*4+AD23*4</f>
        <v>38.4</v>
      </c>
      <c r="AG23" s="34"/>
      <c r="AH23" s="34"/>
      <c r="AI23" s="34"/>
      <c r="AJ23" s="34"/>
      <c r="AK23" s="34"/>
    </row>
    <row r="24" spans="1:37" ht="17.100000000000001" customHeight="1">
      <c r="A24" s="307" t="s">
        <v>199</v>
      </c>
      <c r="B24" s="303"/>
      <c r="C24" s="71"/>
      <c r="D24" s="71"/>
      <c r="E24" s="69"/>
      <c r="F24" s="115"/>
      <c r="G24" s="82"/>
      <c r="H24" s="76"/>
      <c r="I24" s="74"/>
      <c r="J24" s="74"/>
      <c r="K24" s="74"/>
      <c r="L24" s="73" t="s">
        <v>200</v>
      </c>
      <c r="M24" s="76" t="s">
        <v>201</v>
      </c>
      <c r="N24" s="73">
        <v>1</v>
      </c>
      <c r="O24" s="73"/>
      <c r="P24" s="82"/>
      <c r="Q24" s="76"/>
      <c r="R24" s="73"/>
      <c r="S24" s="74"/>
      <c r="T24" s="116"/>
      <c r="U24" s="305"/>
      <c r="V24" s="77" t="s">
        <v>163</v>
      </c>
      <c r="W24" s="78" t="s">
        <v>164</v>
      </c>
      <c r="X24" s="66"/>
      <c r="Z24" s="30" t="s">
        <v>165</v>
      </c>
      <c r="AA24" s="34">
        <v>2.5</v>
      </c>
      <c r="AB24" s="34"/>
      <c r="AC24" s="34">
        <f>AA24*5</f>
        <v>12.5</v>
      </c>
      <c r="AD24" s="34" t="s">
        <v>158</v>
      </c>
      <c r="AE24" s="34">
        <f>AC24*9</f>
        <v>112.5</v>
      </c>
      <c r="AG24" s="34"/>
      <c r="AH24" s="34"/>
      <c r="AI24" s="34"/>
      <c r="AJ24" s="34"/>
      <c r="AK24" s="34"/>
    </row>
    <row r="25" spans="1:37" ht="17.100000000000001" customHeight="1">
      <c r="A25" s="308"/>
      <c r="B25" s="303"/>
      <c r="C25" s="71"/>
      <c r="D25" s="71"/>
      <c r="E25" s="117"/>
      <c r="F25" s="76"/>
      <c r="G25" s="82"/>
      <c r="H25" s="76"/>
      <c r="I25" s="71"/>
      <c r="J25" s="71"/>
      <c r="K25" s="71"/>
      <c r="L25" s="118"/>
      <c r="M25" s="82"/>
      <c r="N25" s="119"/>
      <c r="O25" s="118"/>
      <c r="P25" s="82"/>
      <c r="Q25" s="76"/>
      <c r="R25" s="73"/>
      <c r="S25" s="74"/>
      <c r="T25" s="75"/>
      <c r="U25" s="305"/>
      <c r="V25" s="64">
        <f t="shared" ref="V25" si="6">X20*2+X22*1+X21*7</f>
        <v>28.4</v>
      </c>
      <c r="W25" s="85" t="s">
        <v>166</v>
      </c>
      <c r="X25" s="66"/>
      <c r="Y25" s="31"/>
      <c r="Z25" s="30" t="s">
        <v>167</v>
      </c>
      <c r="AD25" s="30">
        <f>AA25*15</f>
        <v>0</v>
      </c>
      <c r="AG25" s="34"/>
    </row>
    <row r="26" spans="1:37" ht="17.100000000000001" customHeight="1">
      <c r="A26" s="87" t="s">
        <v>168</v>
      </c>
      <c r="B26" s="88"/>
      <c r="C26" s="120"/>
      <c r="D26" s="121"/>
      <c r="E26" s="120"/>
      <c r="F26" s="120"/>
      <c r="G26" s="121"/>
      <c r="H26" s="120"/>
      <c r="I26" s="70"/>
      <c r="J26" s="71"/>
      <c r="K26" s="122"/>
      <c r="L26" s="123"/>
      <c r="M26" s="121"/>
      <c r="N26" s="124"/>
      <c r="O26" s="123"/>
      <c r="P26" s="121"/>
      <c r="Q26" s="120"/>
      <c r="R26" s="120"/>
      <c r="S26" s="121"/>
      <c r="T26" s="120"/>
      <c r="U26" s="305"/>
      <c r="V26" s="77" t="s">
        <v>169</v>
      </c>
      <c r="W26" s="89"/>
      <c r="X26" s="66"/>
      <c r="AB26" s="30">
        <f>SUM(AB21:AB25)</f>
        <v>27.5</v>
      </c>
      <c r="AC26" s="30">
        <f>SUM(AC21:AC25)</f>
        <v>23</v>
      </c>
      <c r="AD26" s="30">
        <f>SUM(AD21:AD25)</f>
        <v>92</v>
      </c>
      <c r="AE26" s="30">
        <f>AB26*4+AC26*9+AD26*4</f>
        <v>685</v>
      </c>
      <c r="AG26" s="34"/>
    </row>
    <row r="27" spans="1:37" ht="17.100000000000001" customHeight="1" thickBot="1">
      <c r="A27" s="125"/>
      <c r="B27" s="126"/>
      <c r="C27" s="82"/>
      <c r="D27" s="82"/>
      <c r="E27" s="76"/>
      <c r="F27" s="76"/>
      <c r="G27" s="82"/>
      <c r="H27" s="76"/>
      <c r="I27" s="76"/>
      <c r="J27" s="82"/>
      <c r="K27" s="127"/>
      <c r="L27" s="128"/>
      <c r="M27" s="82"/>
      <c r="N27" s="129"/>
      <c r="O27" s="128"/>
      <c r="P27" s="82"/>
      <c r="Q27" s="76"/>
      <c r="R27" s="76"/>
      <c r="S27" s="82"/>
      <c r="T27" s="76"/>
      <c r="U27" s="306"/>
      <c r="V27" s="94">
        <f t="shared" ref="V27" si="7">V21*4+V23*9+V25*4</f>
        <v>726.1</v>
      </c>
      <c r="W27" s="95"/>
      <c r="X27" s="66"/>
      <c r="Y27" s="31"/>
      <c r="AB27" s="97">
        <f>AB26*4/AE26</f>
        <v>0.16058394160583941</v>
      </c>
      <c r="AC27" s="97">
        <f>AC26*9/AE26</f>
        <v>0.30218978102189781</v>
      </c>
      <c r="AD27" s="97">
        <f>AD26*4/AE26</f>
        <v>0.53722627737226281</v>
      </c>
      <c r="AG27" s="34"/>
      <c r="AH27" s="97"/>
      <c r="AI27" s="97"/>
      <c r="AJ27" s="97"/>
    </row>
    <row r="28" spans="1:37" ht="17.100000000000001" customHeight="1">
      <c r="A28" s="44">
        <v>3</v>
      </c>
      <c r="B28" s="309"/>
      <c r="C28" s="99" t="str">
        <f>彰化菜單玉美!M3</f>
        <v>燕麥飯</v>
      </c>
      <c r="D28" s="99" t="s">
        <v>170</v>
      </c>
      <c r="E28" s="99"/>
      <c r="F28" s="99" t="str">
        <f>彰化菜單玉美!M4</f>
        <v>照燒雞丁</v>
      </c>
      <c r="G28" s="130" t="s">
        <v>172</v>
      </c>
      <c r="H28" s="99"/>
      <c r="I28" s="99" t="str">
        <f>彰化菜單玉美!M5</f>
        <v>番茄炒蛋</v>
      </c>
      <c r="J28" s="130" t="s">
        <v>191</v>
      </c>
      <c r="K28" s="99"/>
      <c r="L28" s="99" t="str">
        <f>彰化菜單玉美!M6</f>
        <v>烤地瓜薯條</v>
      </c>
      <c r="M28" s="130" t="s">
        <v>202</v>
      </c>
      <c r="N28" s="99"/>
      <c r="O28" s="99" t="str">
        <f>彰化菜單玉美!M7</f>
        <v>深色蔬菜</v>
      </c>
      <c r="P28" s="99" t="s">
        <v>173</v>
      </c>
      <c r="Q28" s="99"/>
      <c r="R28" s="99" t="str">
        <f>彰化菜單玉美!M8</f>
        <v>好彩頭湯</v>
      </c>
      <c r="S28" s="99" t="s">
        <v>172</v>
      </c>
      <c r="T28" s="99"/>
      <c r="U28" s="310"/>
      <c r="V28" s="49" t="s">
        <v>146</v>
      </c>
      <c r="W28" s="50" t="s">
        <v>147</v>
      </c>
      <c r="X28" s="131">
        <v>6.5</v>
      </c>
      <c r="AB28" s="30" t="s">
        <v>148</v>
      </c>
      <c r="AC28" s="30" t="s">
        <v>149</v>
      </c>
      <c r="AD28" s="30" t="s">
        <v>150</v>
      </c>
      <c r="AE28" s="30" t="s">
        <v>151</v>
      </c>
      <c r="AG28" s="34"/>
    </row>
    <row r="29" spans="1:37" ht="17.100000000000001" customHeight="1">
      <c r="A29" s="52" t="s">
        <v>152</v>
      </c>
      <c r="B29" s="303"/>
      <c r="C29" s="56" t="s">
        <v>174</v>
      </c>
      <c r="D29" s="57"/>
      <c r="E29" s="55">
        <v>80</v>
      </c>
      <c r="F29" s="59" t="s">
        <v>203</v>
      </c>
      <c r="G29" s="60"/>
      <c r="H29" s="60">
        <v>60</v>
      </c>
      <c r="I29" s="103" t="s">
        <v>204</v>
      </c>
      <c r="J29" s="60"/>
      <c r="K29" s="60">
        <v>50</v>
      </c>
      <c r="L29" s="60" t="s">
        <v>205</v>
      </c>
      <c r="M29" s="60"/>
      <c r="N29" s="60">
        <v>30</v>
      </c>
      <c r="O29" s="59" t="s">
        <v>179</v>
      </c>
      <c r="P29" s="63"/>
      <c r="Q29" s="58">
        <v>100</v>
      </c>
      <c r="R29" s="59" t="s">
        <v>206</v>
      </c>
      <c r="S29" s="60"/>
      <c r="T29" s="60">
        <v>40</v>
      </c>
      <c r="U29" s="305"/>
      <c r="V29" s="64">
        <f t="shared" ref="V29" si="8">X28*15+X30*5</f>
        <v>107.5</v>
      </c>
      <c r="W29" s="65" t="s">
        <v>153</v>
      </c>
      <c r="X29" s="132">
        <v>2</v>
      </c>
      <c r="Y29" s="31"/>
      <c r="Z29" s="34" t="s">
        <v>154</v>
      </c>
      <c r="AA29" s="34">
        <v>5.5</v>
      </c>
      <c r="AB29" s="34">
        <f>AA29*2</f>
        <v>11</v>
      </c>
      <c r="AC29" s="34"/>
      <c r="AD29" s="34">
        <f>AA29*15</f>
        <v>82.5</v>
      </c>
      <c r="AE29" s="34">
        <f>AB29*4+AD29*4</f>
        <v>374</v>
      </c>
      <c r="AF29" s="34"/>
      <c r="AG29" s="34"/>
      <c r="AH29" s="34"/>
      <c r="AI29" s="34"/>
      <c r="AJ29" s="34"/>
      <c r="AK29" s="34"/>
    </row>
    <row r="30" spans="1:37" ht="17.100000000000001" customHeight="1">
      <c r="A30" s="52">
        <v>4</v>
      </c>
      <c r="B30" s="303"/>
      <c r="C30" s="70" t="s">
        <v>207</v>
      </c>
      <c r="D30" s="71"/>
      <c r="E30" s="69">
        <v>40</v>
      </c>
      <c r="F30" s="73" t="s">
        <v>190</v>
      </c>
      <c r="G30" s="74"/>
      <c r="H30" s="74">
        <v>10</v>
      </c>
      <c r="I30" s="73" t="s">
        <v>208</v>
      </c>
      <c r="J30" s="74"/>
      <c r="K30" s="74">
        <v>35</v>
      </c>
      <c r="L30" s="73"/>
      <c r="M30" s="74"/>
      <c r="N30" s="123"/>
      <c r="O30" s="120"/>
      <c r="P30" s="120"/>
      <c r="Q30" s="120"/>
      <c r="R30" s="74" t="s">
        <v>209</v>
      </c>
      <c r="S30" s="74"/>
      <c r="T30" s="74">
        <v>5</v>
      </c>
      <c r="U30" s="305"/>
      <c r="V30" s="77" t="s">
        <v>155</v>
      </c>
      <c r="W30" s="78" t="s">
        <v>156</v>
      </c>
      <c r="X30" s="132">
        <v>2</v>
      </c>
      <c r="Z30" s="79" t="s">
        <v>157</v>
      </c>
      <c r="AA30" s="34">
        <v>2</v>
      </c>
      <c r="AB30" s="80">
        <f>AA30*7</f>
        <v>14</v>
      </c>
      <c r="AC30" s="34">
        <f>AA30*5</f>
        <v>10</v>
      </c>
      <c r="AD30" s="34" t="s">
        <v>158</v>
      </c>
      <c r="AE30" s="81">
        <f>AB30*4+AC30*9</f>
        <v>146</v>
      </c>
      <c r="AF30" s="79"/>
      <c r="AG30" s="34"/>
      <c r="AH30" s="80"/>
      <c r="AI30" s="34"/>
      <c r="AJ30" s="34"/>
      <c r="AK30" s="81"/>
    </row>
    <row r="31" spans="1:37" ht="17.100000000000001" customHeight="1">
      <c r="A31" s="52" t="s">
        <v>159</v>
      </c>
      <c r="B31" s="303"/>
      <c r="C31" s="121"/>
      <c r="D31" s="121"/>
      <c r="E31" s="120"/>
      <c r="F31" s="73" t="s">
        <v>183</v>
      </c>
      <c r="G31" s="74"/>
      <c r="H31" s="74">
        <v>5</v>
      </c>
      <c r="I31" s="74" t="s">
        <v>210</v>
      </c>
      <c r="J31" s="74"/>
      <c r="K31" s="74">
        <v>1</v>
      </c>
      <c r="L31" s="74"/>
      <c r="M31" s="74"/>
      <c r="N31" s="123"/>
      <c r="O31" s="120"/>
      <c r="P31" s="121"/>
      <c r="Q31" s="120"/>
      <c r="R31" s="74" t="s">
        <v>183</v>
      </c>
      <c r="S31" s="74"/>
      <c r="T31" s="71">
        <v>5</v>
      </c>
      <c r="U31" s="305"/>
      <c r="V31" s="64">
        <f t="shared" ref="V31" si="9">X29*5+X31*5</f>
        <v>22.5</v>
      </c>
      <c r="W31" s="78" t="s">
        <v>160</v>
      </c>
      <c r="X31" s="132">
        <v>2.5</v>
      </c>
      <c r="Y31" s="31"/>
      <c r="Z31" s="30" t="s">
        <v>161</v>
      </c>
      <c r="AA31" s="34">
        <v>2</v>
      </c>
      <c r="AB31" s="34">
        <f>AA31*1</f>
        <v>2</v>
      </c>
      <c r="AC31" s="34" t="s">
        <v>158</v>
      </c>
      <c r="AD31" s="34">
        <f>AA31*5</f>
        <v>10</v>
      </c>
      <c r="AE31" s="34">
        <f>AB31*4+AD31*4</f>
        <v>48</v>
      </c>
      <c r="AG31" s="34"/>
      <c r="AH31" s="34"/>
      <c r="AI31" s="34"/>
      <c r="AJ31" s="34"/>
      <c r="AK31" s="34"/>
    </row>
    <row r="32" spans="1:37" ht="17.100000000000001" customHeight="1">
      <c r="A32" s="307" t="s">
        <v>211</v>
      </c>
      <c r="B32" s="303"/>
      <c r="C32" s="121"/>
      <c r="D32" s="121"/>
      <c r="E32" s="120"/>
      <c r="F32" s="70"/>
      <c r="G32" s="71"/>
      <c r="H32" s="69"/>
      <c r="I32" s="74"/>
      <c r="J32" s="74"/>
      <c r="K32" s="123"/>
      <c r="L32" s="73"/>
      <c r="M32" s="74"/>
      <c r="N32" s="123"/>
      <c r="O32" s="120"/>
      <c r="P32" s="121"/>
      <c r="Q32" s="120"/>
      <c r="R32" s="70"/>
      <c r="S32" s="71"/>
      <c r="T32" s="69"/>
      <c r="U32" s="305"/>
      <c r="V32" s="77" t="s">
        <v>163</v>
      </c>
      <c r="W32" s="78" t="s">
        <v>164</v>
      </c>
      <c r="X32" s="132"/>
      <c r="Z32" s="30" t="s">
        <v>165</v>
      </c>
      <c r="AA32" s="34">
        <v>2.5</v>
      </c>
      <c r="AB32" s="34"/>
      <c r="AC32" s="34">
        <f>AA32*5</f>
        <v>12.5</v>
      </c>
      <c r="AD32" s="34" t="s">
        <v>158</v>
      </c>
      <c r="AE32" s="34">
        <f>AC32*9</f>
        <v>112.5</v>
      </c>
      <c r="AG32" s="34"/>
      <c r="AH32" s="34"/>
      <c r="AI32" s="34"/>
      <c r="AJ32" s="34"/>
      <c r="AK32" s="34"/>
    </row>
    <row r="33" spans="1:37" ht="17.100000000000001" customHeight="1">
      <c r="A33" s="308"/>
      <c r="B33" s="303"/>
      <c r="C33" s="121"/>
      <c r="D33" s="121"/>
      <c r="E33" s="120"/>
      <c r="F33" s="120"/>
      <c r="G33" s="121"/>
      <c r="H33" s="120"/>
      <c r="I33" s="70"/>
      <c r="J33" s="71"/>
      <c r="K33" s="123"/>
      <c r="L33" s="71"/>
      <c r="M33" s="71"/>
      <c r="N33" s="75"/>
      <c r="O33" s="120"/>
      <c r="P33" s="121"/>
      <c r="Q33" s="120"/>
      <c r="R33" s="70"/>
      <c r="S33" s="71"/>
      <c r="T33" s="133"/>
      <c r="U33" s="305"/>
      <c r="V33" s="64">
        <f t="shared" ref="V33" si="10">X28*2+X30*1+X29*7</f>
        <v>29</v>
      </c>
      <c r="W33" s="85" t="s">
        <v>166</v>
      </c>
      <c r="X33" s="132"/>
      <c r="Y33" s="31"/>
      <c r="Z33" s="30" t="s">
        <v>167</v>
      </c>
      <c r="AD33" s="30">
        <f>AA33*15</f>
        <v>0</v>
      </c>
      <c r="AG33" s="34"/>
    </row>
    <row r="34" spans="1:37" ht="17.100000000000001" customHeight="1">
      <c r="A34" s="87" t="s">
        <v>168</v>
      </c>
      <c r="B34" s="88"/>
      <c r="C34" s="121"/>
      <c r="D34" s="121"/>
      <c r="E34" s="120"/>
      <c r="F34" s="120"/>
      <c r="G34" s="121"/>
      <c r="H34" s="120"/>
      <c r="I34" s="71"/>
      <c r="J34" s="71"/>
      <c r="K34" s="133"/>
      <c r="L34" s="120"/>
      <c r="M34" s="121"/>
      <c r="N34" s="120"/>
      <c r="O34" s="120"/>
      <c r="P34" s="121"/>
      <c r="Q34" s="120"/>
      <c r="R34" s="120"/>
      <c r="S34" s="121"/>
      <c r="T34" s="120"/>
      <c r="U34" s="305"/>
      <c r="V34" s="77" t="s">
        <v>169</v>
      </c>
      <c r="W34" s="89"/>
      <c r="X34" s="132"/>
      <c r="AB34" s="30">
        <f>SUM(AB29:AB33)</f>
        <v>27</v>
      </c>
      <c r="AC34" s="30">
        <f>SUM(AC29:AC33)</f>
        <v>22.5</v>
      </c>
      <c r="AD34" s="30">
        <f>SUM(AD29:AD33)</f>
        <v>92.5</v>
      </c>
      <c r="AE34" s="30">
        <f>AB34*4+AC34*9+AD34*4</f>
        <v>680.5</v>
      </c>
      <c r="AG34" s="34"/>
    </row>
    <row r="35" spans="1:37" ht="17.100000000000001" customHeight="1">
      <c r="A35" s="107"/>
      <c r="B35" s="108"/>
      <c r="C35" s="134"/>
      <c r="D35" s="134"/>
      <c r="E35" s="135"/>
      <c r="F35" s="135"/>
      <c r="G35" s="134"/>
      <c r="H35" s="135"/>
      <c r="I35" s="136"/>
      <c r="J35" s="136"/>
      <c r="K35" s="137"/>
      <c r="L35" s="135"/>
      <c r="M35" s="134"/>
      <c r="N35" s="135"/>
      <c r="O35" s="135"/>
      <c r="P35" s="134"/>
      <c r="Q35" s="135"/>
      <c r="R35" s="135"/>
      <c r="S35" s="134"/>
      <c r="T35" s="135"/>
      <c r="U35" s="306"/>
      <c r="V35" s="94">
        <f t="shared" ref="V35" si="11">V29*4+V31*9+V33*4</f>
        <v>748.5</v>
      </c>
      <c r="W35" s="109"/>
      <c r="X35" s="132"/>
      <c r="Y35" s="31"/>
      <c r="AB35" s="97">
        <f>AB34*4/AE34</f>
        <v>0.15870683321087437</v>
      </c>
      <c r="AC35" s="97">
        <f>AC34*9/AE34</f>
        <v>0.29757531227038941</v>
      </c>
      <c r="AD35" s="97">
        <f>AD34*4/AE34</f>
        <v>0.54371785451873622</v>
      </c>
    </row>
    <row r="36" spans="1:37" ht="17.100000000000001" customHeight="1">
      <c r="A36" s="44">
        <v>3</v>
      </c>
      <c r="B36" s="309"/>
      <c r="C36" s="99" t="str">
        <f>彰化菜單玉美!Q3</f>
        <v>蕈菇白醬雞肉麵</v>
      </c>
      <c r="D36" s="99" t="s">
        <v>172</v>
      </c>
      <c r="E36" s="99"/>
      <c r="F36" s="99" t="str">
        <f>彰化菜單玉美!Q4</f>
        <v>壽喜燒肉片</v>
      </c>
      <c r="G36" s="130" t="s">
        <v>172</v>
      </c>
      <c r="H36" s="99"/>
      <c r="I36" s="99" t="str">
        <f>彰化菜單玉美!Q5</f>
        <v>脆炒雙花</v>
      </c>
      <c r="J36" s="130" t="s">
        <v>191</v>
      </c>
      <c r="K36" s="99"/>
      <c r="L36" s="99" t="str">
        <f>彰化菜單玉美!Q6</f>
        <v>豆沙包(冷)</v>
      </c>
      <c r="M36" s="130" t="s">
        <v>170</v>
      </c>
      <c r="N36" s="99"/>
      <c r="O36" s="99" t="str">
        <f>彰化菜單玉美!Q7</f>
        <v>深色蔬菜</v>
      </c>
      <c r="P36" s="99" t="s">
        <v>173</v>
      </c>
      <c r="Q36" s="99"/>
      <c r="R36" s="99" t="str">
        <f>彰化菜單玉美!Q8</f>
        <v>海芽蛋花湯</v>
      </c>
      <c r="S36" s="99" t="s">
        <v>172</v>
      </c>
      <c r="T36" s="99"/>
      <c r="U36" s="310"/>
      <c r="V36" s="49" t="s">
        <v>146</v>
      </c>
      <c r="W36" s="50" t="s">
        <v>147</v>
      </c>
      <c r="X36" s="138">
        <v>6</v>
      </c>
      <c r="AB36" s="30" t="s">
        <v>148</v>
      </c>
      <c r="AC36" s="30" t="s">
        <v>149</v>
      </c>
      <c r="AD36" s="30" t="s">
        <v>150</v>
      </c>
      <c r="AE36" s="30" t="s">
        <v>151</v>
      </c>
      <c r="AG36" s="34"/>
    </row>
    <row r="37" spans="1:37" ht="17.100000000000001" customHeight="1">
      <c r="A37" s="52" t="s">
        <v>152</v>
      </c>
      <c r="B37" s="303"/>
      <c r="C37" s="56" t="s">
        <v>317</v>
      </c>
      <c r="D37" s="57"/>
      <c r="E37" s="57">
        <v>240</v>
      </c>
      <c r="F37" s="60" t="s">
        <v>212</v>
      </c>
      <c r="G37" s="60"/>
      <c r="H37" s="139">
        <v>60</v>
      </c>
      <c r="I37" s="59" t="s">
        <v>213</v>
      </c>
      <c r="J37" s="60"/>
      <c r="K37" s="60">
        <v>40</v>
      </c>
      <c r="L37" s="103" t="s">
        <v>321</v>
      </c>
      <c r="M37" s="59" t="s">
        <v>322</v>
      </c>
      <c r="N37" s="59">
        <v>30</v>
      </c>
      <c r="O37" s="59" t="s">
        <v>179</v>
      </c>
      <c r="P37" s="63"/>
      <c r="Q37" s="58">
        <v>100</v>
      </c>
      <c r="R37" s="59" t="s">
        <v>204</v>
      </c>
      <c r="S37" s="60"/>
      <c r="T37" s="60">
        <v>5</v>
      </c>
      <c r="U37" s="305"/>
      <c r="V37" s="64">
        <f t="shared" ref="V37" si="12">X36*15+X38*5</f>
        <v>101</v>
      </c>
      <c r="W37" s="65" t="s">
        <v>153</v>
      </c>
      <c r="X37" s="132">
        <v>2</v>
      </c>
      <c r="Y37" s="31"/>
      <c r="Z37" s="34" t="s">
        <v>154</v>
      </c>
      <c r="AA37" s="34">
        <v>6.1</v>
      </c>
      <c r="AB37" s="34">
        <f>AA37*2</f>
        <v>12.2</v>
      </c>
      <c r="AC37" s="34"/>
      <c r="AD37" s="34">
        <f>AA37*15</f>
        <v>91.5</v>
      </c>
      <c r="AE37" s="34">
        <f>AB37*4+AD37*4</f>
        <v>414.8</v>
      </c>
      <c r="AF37" s="34"/>
      <c r="AG37" s="34"/>
      <c r="AH37" s="34"/>
      <c r="AI37" s="34"/>
      <c r="AJ37" s="34"/>
      <c r="AK37" s="34"/>
    </row>
    <row r="38" spans="1:37" ht="17.100000000000001" customHeight="1">
      <c r="A38" s="52">
        <v>6</v>
      </c>
      <c r="B38" s="303"/>
      <c r="C38" s="70" t="s">
        <v>264</v>
      </c>
      <c r="D38" s="71"/>
      <c r="E38" s="71">
        <v>15</v>
      </c>
      <c r="F38" s="73" t="s">
        <v>190</v>
      </c>
      <c r="G38" s="74"/>
      <c r="H38" s="140">
        <v>10</v>
      </c>
      <c r="I38" s="73" t="s">
        <v>216</v>
      </c>
      <c r="J38" s="74"/>
      <c r="K38" s="74">
        <v>20</v>
      </c>
      <c r="L38" s="71"/>
      <c r="M38" s="73"/>
      <c r="N38" s="73"/>
      <c r="O38" s="120"/>
      <c r="P38" s="120"/>
      <c r="Q38" s="120"/>
      <c r="R38" s="73" t="s">
        <v>218</v>
      </c>
      <c r="S38" s="74"/>
      <c r="T38" s="74">
        <v>3</v>
      </c>
      <c r="U38" s="305"/>
      <c r="V38" s="77" t="s">
        <v>155</v>
      </c>
      <c r="W38" s="78" t="s">
        <v>156</v>
      </c>
      <c r="X38" s="132">
        <v>2.2000000000000002</v>
      </c>
      <c r="Z38" s="79" t="s">
        <v>157</v>
      </c>
      <c r="AA38" s="34">
        <v>2</v>
      </c>
      <c r="AB38" s="80">
        <f>AA38*7</f>
        <v>14</v>
      </c>
      <c r="AC38" s="34">
        <f>AA38*5</f>
        <v>10</v>
      </c>
      <c r="AD38" s="34" t="s">
        <v>158</v>
      </c>
      <c r="AE38" s="81">
        <f>AB38*4+AC38*9</f>
        <v>146</v>
      </c>
      <c r="AF38" s="79"/>
      <c r="AG38" s="34"/>
      <c r="AH38" s="80"/>
      <c r="AI38" s="34"/>
      <c r="AJ38" s="34"/>
      <c r="AK38" s="81"/>
    </row>
    <row r="39" spans="1:37" ht="17.100000000000001" customHeight="1">
      <c r="A39" s="52">
        <v>5</v>
      </c>
      <c r="B39" s="303"/>
      <c r="C39" s="70" t="s">
        <v>190</v>
      </c>
      <c r="D39" s="71"/>
      <c r="E39" s="71">
        <v>15</v>
      </c>
      <c r="F39" s="74" t="s">
        <v>183</v>
      </c>
      <c r="G39" s="74"/>
      <c r="H39" s="75">
        <v>5</v>
      </c>
      <c r="I39" s="73" t="s">
        <v>219</v>
      </c>
      <c r="J39" s="74"/>
      <c r="K39" s="74">
        <v>5</v>
      </c>
      <c r="L39" s="71"/>
      <c r="M39" s="74"/>
      <c r="N39" s="74"/>
      <c r="O39" s="120"/>
      <c r="P39" s="121"/>
      <c r="Q39" s="120"/>
      <c r="R39" s="74" t="s">
        <v>221</v>
      </c>
      <c r="S39" s="74"/>
      <c r="T39" s="74">
        <v>1</v>
      </c>
      <c r="U39" s="305"/>
      <c r="V39" s="64">
        <f t="shared" ref="V39" si="13">X37*5+X39*5</f>
        <v>22.5</v>
      </c>
      <c r="W39" s="78" t="s">
        <v>160</v>
      </c>
      <c r="X39" s="132">
        <v>2.5</v>
      </c>
      <c r="Y39" s="31"/>
      <c r="Z39" s="30" t="s">
        <v>161</v>
      </c>
      <c r="AA39" s="34">
        <v>1.9</v>
      </c>
      <c r="AB39" s="34">
        <f>AA39*1</f>
        <v>1.9</v>
      </c>
      <c r="AC39" s="34" t="s">
        <v>158</v>
      </c>
      <c r="AD39" s="34">
        <f>AA39*5</f>
        <v>9.5</v>
      </c>
      <c r="AE39" s="34">
        <f>AB39*4+AD39*4</f>
        <v>45.6</v>
      </c>
      <c r="AG39" s="34"/>
      <c r="AH39" s="34"/>
      <c r="AI39" s="34"/>
      <c r="AJ39" s="34"/>
      <c r="AK39" s="34"/>
    </row>
    <row r="40" spans="1:37" ht="17.100000000000001" customHeight="1">
      <c r="A40" s="307" t="s">
        <v>222</v>
      </c>
      <c r="B40" s="303"/>
      <c r="C40" s="70" t="s">
        <v>318</v>
      </c>
      <c r="D40" s="71"/>
      <c r="E40" s="71">
        <v>8</v>
      </c>
      <c r="F40" s="83" t="s">
        <v>223</v>
      </c>
      <c r="G40" s="69"/>
      <c r="H40" s="133">
        <v>0.1</v>
      </c>
      <c r="I40" s="73" t="s">
        <v>183</v>
      </c>
      <c r="J40" s="74"/>
      <c r="K40" s="74">
        <v>5</v>
      </c>
      <c r="L40" s="69"/>
      <c r="M40" s="141"/>
      <c r="N40" s="74"/>
      <c r="O40" s="120"/>
      <c r="P40" s="120"/>
      <c r="Q40" s="120"/>
      <c r="R40" s="70"/>
      <c r="S40" s="71"/>
      <c r="T40" s="133"/>
      <c r="U40" s="305"/>
      <c r="V40" s="77" t="s">
        <v>163</v>
      </c>
      <c r="W40" s="78" t="s">
        <v>164</v>
      </c>
      <c r="X40" s="132"/>
      <c r="Z40" s="30" t="s">
        <v>165</v>
      </c>
      <c r="AA40" s="34">
        <v>2.5</v>
      </c>
      <c r="AB40" s="34"/>
      <c r="AC40" s="34">
        <f>AA40*5</f>
        <v>12.5</v>
      </c>
      <c r="AD40" s="34" t="s">
        <v>158</v>
      </c>
      <c r="AE40" s="34">
        <f>AC40*9</f>
        <v>112.5</v>
      </c>
      <c r="AG40" s="34"/>
      <c r="AH40" s="34"/>
      <c r="AI40" s="34"/>
      <c r="AJ40" s="34"/>
      <c r="AK40" s="34"/>
    </row>
    <row r="41" spans="1:37" ht="17.100000000000001" customHeight="1">
      <c r="A41" s="308"/>
      <c r="B41" s="303"/>
      <c r="C41" s="70" t="s">
        <v>230</v>
      </c>
      <c r="D41" s="71"/>
      <c r="E41" s="71">
        <v>10</v>
      </c>
      <c r="F41" s="120" t="s">
        <v>224</v>
      </c>
      <c r="G41" s="121"/>
      <c r="H41" s="133">
        <v>0.1</v>
      </c>
      <c r="I41" s="142" t="s">
        <v>225</v>
      </c>
      <c r="J41" s="74"/>
      <c r="K41" s="74">
        <v>1</v>
      </c>
      <c r="L41" s="133"/>
      <c r="M41" s="71"/>
      <c r="N41" s="133"/>
      <c r="O41" s="120"/>
      <c r="P41" s="121"/>
      <c r="Q41" s="120"/>
      <c r="R41" s="71"/>
      <c r="S41" s="71"/>
      <c r="T41" s="133"/>
      <c r="U41" s="305"/>
      <c r="V41" s="64">
        <f t="shared" ref="V41" si="14">X36*2+X38*1+X37*7</f>
        <v>28.2</v>
      </c>
      <c r="W41" s="85" t="s">
        <v>166</v>
      </c>
      <c r="X41" s="132"/>
      <c r="Y41" s="31"/>
      <c r="Z41" s="30" t="s">
        <v>167</v>
      </c>
      <c r="AD41" s="30">
        <f>AA41*15</f>
        <v>0</v>
      </c>
      <c r="AG41" s="34"/>
    </row>
    <row r="42" spans="1:37" ht="17.100000000000001" customHeight="1">
      <c r="A42" s="87" t="s">
        <v>168</v>
      </c>
      <c r="B42" s="88"/>
      <c r="C42" s="70" t="s">
        <v>183</v>
      </c>
      <c r="D42" s="121"/>
      <c r="E42" s="70">
        <v>5</v>
      </c>
      <c r="F42" s="120"/>
      <c r="G42" s="121"/>
      <c r="H42" s="120"/>
      <c r="I42" s="69"/>
      <c r="J42" s="69"/>
      <c r="K42" s="133"/>
      <c r="L42" s="70"/>
      <c r="M42" s="71"/>
      <c r="N42" s="133"/>
      <c r="O42" s="120"/>
      <c r="P42" s="121"/>
      <c r="Q42" s="120"/>
      <c r="R42" s="120"/>
      <c r="S42" s="121"/>
      <c r="T42" s="120"/>
      <c r="U42" s="305"/>
      <c r="V42" s="77" t="s">
        <v>169</v>
      </c>
      <c r="W42" s="89"/>
      <c r="X42" s="132"/>
      <c r="AB42" s="30">
        <f>SUM(AB37:AB41)</f>
        <v>28.099999999999998</v>
      </c>
      <c r="AC42" s="30">
        <f>SUM(AC37:AC41)</f>
        <v>22.5</v>
      </c>
      <c r="AD42" s="30">
        <f>SUM(AD37:AD41)</f>
        <v>101</v>
      </c>
      <c r="AE42" s="30">
        <f>AB42*4+AC42*9+AD42*4</f>
        <v>718.9</v>
      </c>
      <c r="AG42" s="34"/>
    </row>
    <row r="43" spans="1:37" ht="17.100000000000001" customHeight="1" thickBot="1">
      <c r="A43" s="143"/>
      <c r="B43" s="144"/>
      <c r="C43" s="145"/>
      <c r="D43" s="145"/>
      <c r="E43" s="146"/>
      <c r="F43" s="146"/>
      <c r="G43" s="145"/>
      <c r="H43" s="146"/>
      <c r="I43" s="146"/>
      <c r="J43" s="145"/>
      <c r="K43" s="146"/>
      <c r="L43" s="146"/>
      <c r="M43" s="145"/>
      <c r="N43" s="146"/>
      <c r="O43" s="146"/>
      <c r="P43" s="145"/>
      <c r="Q43" s="146"/>
      <c r="R43" s="146"/>
      <c r="S43" s="145"/>
      <c r="T43" s="146"/>
      <c r="U43" s="311"/>
      <c r="V43" s="94">
        <f t="shared" ref="V43" si="15">V37*4+V39*9+V41*4</f>
        <v>719.3</v>
      </c>
      <c r="W43" s="147"/>
      <c r="X43" s="148"/>
      <c r="Y43" s="31"/>
      <c r="AB43" s="97">
        <f>AB42*4/AE42</f>
        <v>0.15634997913478926</v>
      </c>
      <c r="AC43" s="97">
        <f>AC42*9/AE42</f>
        <v>0.2816803449714842</v>
      </c>
      <c r="AD43" s="97">
        <f>AD42*4/AE42</f>
        <v>0.56196967589372659</v>
      </c>
    </row>
    <row r="44" spans="1:37" ht="21.75" customHeight="1"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150"/>
    </row>
    <row r="45" spans="1:37" ht="16.5">
      <c r="C45" s="313"/>
      <c r="D45" s="313"/>
      <c r="E45" s="313"/>
      <c r="F45" s="313"/>
      <c r="G45" s="151"/>
      <c r="J45" s="151"/>
      <c r="M45" s="151"/>
      <c r="P45" s="151"/>
      <c r="S45" s="151"/>
      <c r="V45" s="30"/>
      <c r="W45" s="152"/>
      <c r="X45" s="34"/>
    </row>
    <row r="46" spans="1:37" ht="16.5">
      <c r="V46" s="30"/>
      <c r="W46" s="152"/>
      <c r="X46" s="34"/>
    </row>
    <row r="47" spans="1:37" ht="16.5">
      <c r="V47" s="30"/>
      <c r="W47" s="152"/>
      <c r="X47" s="34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opLeftCell="C14" zoomScaleNormal="100" workbookViewId="0">
      <selection activeCell="U12" sqref="U12:U19"/>
    </sheetView>
  </sheetViews>
  <sheetFormatPr defaultRowHeight="20.25"/>
  <cols>
    <col min="1" max="1" width="5.625" style="34" customWidth="1"/>
    <col min="2" max="2" width="0" style="30" hidden="1" customWidth="1"/>
    <col min="3" max="3" width="12.625" style="30" customWidth="1"/>
    <col min="4" max="4" width="4.625" style="149" customWidth="1"/>
    <col min="5" max="5" width="4.625" style="30" customWidth="1"/>
    <col min="6" max="6" width="12.625" style="30" customWidth="1"/>
    <col min="7" max="7" width="4.625" style="149" customWidth="1"/>
    <col min="8" max="8" width="4.625" style="30" customWidth="1"/>
    <col min="9" max="9" width="12.625" style="30" customWidth="1"/>
    <col min="10" max="10" width="4.625" style="149" customWidth="1"/>
    <col min="11" max="11" width="4.625" style="30" customWidth="1"/>
    <col min="12" max="12" width="12.625" style="30" customWidth="1"/>
    <col min="13" max="13" width="4.625" style="149" customWidth="1"/>
    <col min="14" max="14" width="4.625" style="30" customWidth="1"/>
    <col min="15" max="15" width="12.625" style="30" customWidth="1"/>
    <col min="16" max="16" width="4.625" style="149" customWidth="1"/>
    <col min="17" max="17" width="4.625" style="30" customWidth="1"/>
    <col min="18" max="18" width="12.625" style="30" customWidth="1"/>
    <col min="19" max="19" width="4.625" style="149" customWidth="1"/>
    <col min="20" max="20" width="4.625" style="30" customWidth="1"/>
    <col min="21" max="21" width="5.625" style="30" customWidth="1"/>
    <col min="22" max="22" width="12.625" style="153" customWidth="1"/>
    <col min="23" max="23" width="12.625" style="154" customWidth="1"/>
    <col min="24" max="24" width="5.625" style="155" customWidth="1"/>
    <col min="25" max="25" width="6.625" style="30" customWidth="1"/>
    <col min="26" max="26" width="6" style="30" hidden="1" customWidth="1"/>
    <col min="27" max="27" width="5.5" style="34" hidden="1" customWidth="1"/>
    <col min="28" max="28" width="7.75" style="30" hidden="1" customWidth="1"/>
    <col min="29" max="29" width="8" style="30" hidden="1" customWidth="1"/>
    <col min="30" max="30" width="7.875" style="30" hidden="1" customWidth="1"/>
    <col min="31" max="31" width="7.5" style="30" hidden="1" customWidth="1"/>
    <col min="32" max="16384" width="9" style="30"/>
  </cols>
  <sheetData>
    <row r="1" spans="1:37" ht="20.100000000000001" customHeight="1">
      <c r="A1" s="22" t="s">
        <v>132</v>
      </c>
      <c r="B1" s="23"/>
      <c r="C1" s="23"/>
      <c r="D1" s="23"/>
      <c r="E1" s="23"/>
      <c r="F1" s="23"/>
      <c r="G1" s="314" t="s">
        <v>226</v>
      </c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156"/>
    </row>
    <row r="2" spans="1:37" ht="17.100000000000001" customHeight="1" thickBot="1">
      <c r="A2" s="27" t="s">
        <v>134</v>
      </c>
      <c r="B2" s="3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S2" s="29"/>
      <c r="T2" s="29"/>
      <c r="U2" s="29"/>
      <c r="V2" s="31"/>
      <c r="W2" s="32"/>
      <c r="X2" s="33"/>
      <c r="Y2" s="31"/>
    </row>
    <row r="3" spans="1:37" ht="17.100000000000001" customHeight="1">
      <c r="A3" s="35" t="s">
        <v>135</v>
      </c>
      <c r="B3" s="36" t="s">
        <v>136</v>
      </c>
      <c r="C3" s="37" t="s">
        <v>137</v>
      </c>
      <c r="D3" s="38" t="s">
        <v>138</v>
      </c>
      <c r="E3" s="38" t="s">
        <v>139</v>
      </c>
      <c r="F3" s="37" t="s">
        <v>140</v>
      </c>
      <c r="G3" s="38" t="s">
        <v>138</v>
      </c>
      <c r="H3" s="38" t="s">
        <v>139</v>
      </c>
      <c r="I3" s="37" t="s">
        <v>141</v>
      </c>
      <c r="J3" s="38" t="s">
        <v>138</v>
      </c>
      <c r="K3" s="38" t="s">
        <v>139</v>
      </c>
      <c r="L3" s="37" t="s">
        <v>141</v>
      </c>
      <c r="M3" s="38" t="s">
        <v>138</v>
      </c>
      <c r="N3" s="38" t="s">
        <v>139</v>
      </c>
      <c r="O3" s="37" t="s">
        <v>141</v>
      </c>
      <c r="P3" s="38" t="s">
        <v>138</v>
      </c>
      <c r="Q3" s="38" t="s">
        <v>139</v>
      </c>
      <c r="R3" s="39" t="s">
        <v>142</v>
      </c>
      <c r="S3" s="38" t="s">
        <v>138</v>
      </c>
      <c r="T3" s="38" t="s">
        <v>139</v>
      </c>
      <c r="U3" s="40" t="s">
        <v>342</v>
      </c>
      <c r="V3" s="41" t="s">
        <v>143</v>
      </c>
      <c r="W3" s="42" t="s">
        <v>144</v>
      </c>
      <c r="X3" s="43" t="s">
        <v>145</v>
      </c>
      <c r="Y3" s="34"/>
      <c r="Z3" s="34"/>
      <c r="AG3" s="34"/>
    </row>
    <row r="4" spans="1:37" ht="17.100000000000001" customHeight="1">
      <c r="A4" s="44">
        <v>3</v>
      </c>
      <c r="B4" s="309"/>
      <c r="C4" s="99" t="str">
        <f>彰化菜單玉美!A13</f>
        <v>白飯</v>
      </c>
      <c r="D4" s="130" t="s">
        <v>170</v>
      </c>
      <c r="E4" s="157"/>
      <c r="F4" s="99" t="str">
        <f>彰化菜單玉美!A14</f>
        <v>鹽水雞</v>
      </c>
      <c r="G4" s="130" t="s">
        <v>172</v>
      </c>
      <c r="H4" s="157"/>
      <c r="I4" s="99" t="str">
        <f>彰化菜單玉美!A15</f>
        <v>芋香滑蛋</v>
      </c>
      <c r="J4" s="130" t="s">
        <v>172</v>
      </c>
      <c r="K4" s="157"/>
      <c r="L4" s="99" t="str">
        <f>彰化菜單玉美!A16</f>
        <v>白菜滷(豆)</v>
      </c>
      <c r="M4" s="130" t="s">
        <v>172</v>
      </c>
      <c r="N4" s="157"/>
      <c r="O4" s="99" t="str">
        <f>彰化菜單玉美!A17</f>
        <v>深色蔬菜</v>
      </c>
      <c r="P4" s="102" t="s">
        <v>173</v>
      </c>
      <c r="Q4" s="157"/>
      <c r="R4" s="99" t="str">
        <f>彰化菜單玉美!A18</f>
        <v>麵線糊(芡.醃)</v>
      </c>
      <c r="S4" s="102" t="s">
        <v>172</v>
      </c>
      <c r="T4" s="157"/>
      <c r="U4" s="310"/>
      <c r="V4" s="49" t="s">
        <v>146</v>
      </c>
      <c r="W4" s="50" t="s">
        <v>147</v>
      </c>
      <c r="X4" s="51">
        <v>6.7</v>
      </c>
      <c r="AB4" s="30" t="s">
        <v>148</v>
      </c>
      <c r="AC4" s="30" t="s">
        <v>149</v>
      </c>
      <c r="AD4" s="30" t="s">
        <v>150</v>
      </c>
      <c r="AE4" s="30" t="s">
        <v>151</v>
      </c>
      <c r="AG4" s="34"/>
    </row>
    <row r="5" spans="1:37" ht="17.100000000000001" customHeight="1">
      <c r="A5" s="52" t="s">
        <v>152</v>
      </c>
      <c r="B5" s="303"/>
      <c r="C5" s="158" t="s">
        <v>174</v>
      </c>
      <c r="D5" s="57"/>
      <c r="E5" s="55">
        <v>120</v>
      </c>
      <c r="F5" s="56" t="s">
        <v>227</v>
      </c>
      <c r="G5" s="57"/>
      <c r="H5" s="57">
        <v>55</v>
      </c>
      <c r="I5" s="59" t="s">
        <v>204</v>
      </c>
      <c r="J5" s="60"/>
      <c r="K5" s="60">
        <v>45</v>
      </c>
      <c r="L5" s="59" t="s">
        <v>196</v>
      </c>
      <c r="M5" s="60"/>
      <c r="N5" s="60">
        <v>60</v>
      </c>
      <c r="O5" s="62" t="s">
        <v>179</v>
      </c>
      <c r="P5" s="63"/>
      <c r="Q5" s="159">
        <v>100</v>
      </c>
      <c r="R5" s="60" t="s">
        <v>228</v>
      </c>
      <c r="S5" s="60"/>
      <c r="T5" s="60">
        <v>10</v>
      </c>
      <c r="U5" s="305"/>
      <c r="V5" s="64">
        <f>X4*15+X6*5</f>
        <v>111</v>
      </c>
      <c r="W5" s="65" t="s">
        <v>153</v>
      </c>
      <c r="X5" s="66">
        <v>2</v>
      </c>
      <c r="Y5" s="31"/>
      <c r="Z5" s="34" t="s">
        <v>154</v>
      </c>
      <c r="AA5" s="34">
        <v>6</v>
      </c>
      <c r="AB5" s="34">
        <f>AA5*2</f>
        <v>12</v>
      </c>
      <c r="AC5" s="34"/>
      <c r="AD5" s="34">
        <f>AA5*15</f>
        <v>90</v>
      </c>
      <c r="AE5" s="34">
        <f>AB5*4+AD5*4</f>
        <v>408</v>
      </c>
      <c r="AF5" s="34"/>
      <c r="AG5" s="34"/>
      <c r="AH5" s="34"/>
      <c r="AI5" s="34"/>
      <c r="AJ5" s="34"/>
      <c r="AK5" s="34"/>
    </row>
    <row r="6" spans="1:37" ht="17.100000000000001" customHeight="1">
      <c r="A6" s="52">
        <v>8</v>
      </c>
      <c r="B6" s="303"/>
      <c r="C6" s="160"/>
      <c r="D6" s="71"/>
      <c r="E6" s="69"/>
      <c r="F6" s="70" t="s">
        <v>216</v>
      </c>
      <c r="G6" s="71"/>
      <c r="H6" s="71">
        <v>5</v>
      </c>
      <c r="I6" s="73" t="s">
        <v>230</v>
      </c>
      <c r="J6" s="73"/>
      <c r="K6" s="73">
        <v>10</v>
      </c>
      <c r="L6" s="73" t="s">
        <v>185</v>
      </c>
      <c r="M6" s="74"/>
      <c r="N6" s="74">
        <v>15</v>
      </c>
      <c r="O6" s="76"/>
      <c r="P6" s="76"/>
      <c r="Q6" s="76"/>
      <c r="R6" s="73" t="s">
        <v>183</v>
      </c>
      <c r="S6" s="74"/>
      <c r="T6" s="74">
        <v>5</v>
      </c>
      <c r="U6" s="305"/>
      <c r="V6" s="77" t="s">
        <v>155</v>
      </c>
      <c r="W6" s="78" t="s">
        <v>156</v>
      </c>
      <c r="X6" s="66">
        <v>2.1</v>
      </c>
      <c r="Z6" s="79" t="s">
        <v>157</v>
      </c>
      <c r="AA6" s="34">
        <v>2</v>
      </c>
      <c r="AB6" s="80">
        <f>AA6*7</f>
        <v>14</v>
      </c>
      <c r="AC6" s="34">
        <f>AA6*5</f>
        <v>10</v>
      </c>
      <c r="AD6" s="34" t="s">
        <v>158</v>
      </c>
      <c r="AE6" s="81">
        <f>AB6*4+AC6*9</f>
        <v>146</v>
      </c>
      <c r="AF6" s="79"/>
      <c r="AG6" s="34"/>
      <c r="AH6" s="80"/>
      <c r="AI6" s="34"/>
      <c r="AJ6" s="34"/>
      <c r="AK6" s="81"/>
    </row>
    <row r="7" spans="1:37" ht="17.100000000000001" customHeight="1">
      <c r="A7" s="52" t="s">
        <v>159</v>
      </c>
      <c r="B7" s="303"/>
      <c r="C7" s="82"/>
      <c r="D7" s="82"/>
      <c r="E7" s="76"/>
      <c r="F7" s="70" t="s">
        <v>231</v>
      </c>
      <c r="G7" s="71"/>
      <c r="H7" s="71">
        <v>5</v>
      </c>
      <c r="I7" s="74" t="s">
        <v>232</v>
      </c>
      <c r="J7" s="74"/>
      <c r="K7" s="74">
        <v>10</v>
      </c>
      <c r="L7" s="74" t="s">
        <v>233</v>
      </c>
      <c r="M7" s="141" t="s">
        <v>194</v>
      </c>
      <c r="N7" s="74">
        <v>5</v>
      </c>
      <c r="O7" s="76"/>
      <c r="P7" s="82"/>
      <c r="Q7" s="76"/>
      <c r="R7" s="141" t="s">
        <v>234</v>
      </c>
      <c r="S7" s="141" t="s">
        <v>181</v>
      </c>
      <c r="T7" s="74">
        <v>5</v>
      </c>
      <c r="U7" s="305"/>
      <c r="V7" s="64">
        <f>X5*5+X7*5</f>
        <v>22.5</v>
      </c>
      <c r="W7" s="78" t="s">
        <v>160</v>
      </c>
      <c r="X7" s="66">
        <v>2.5</v>
      </c>
      <c r="Y7" s="31"/>
      <c r="Z7" s="30" t="s">
        <v>161</v>
      </c>
      <c r="AA7" s="34">
        <v>2</v>
      </c>
      <c r="AB7" s="34">
        <f>AA7*1</f>
        <v>2</v>
      </c>
      <c r="AC7" s="34" t="s">
        <v>158</v>
      </c>
      <c r="AD7" s="34">
        <f>AA7*5</f>
        <v>10</v>
      </c>
      <c r="AE7" s="34">
        <f>AB7*4+AD7*4</f>
        <v>48</v>
      </c>
      <c r="AG7" s="34"/>
      <c r="AH7" s="34"/>
      <c r="AI7" s="34"/>
      <c r="AJ7" s="34"/>
      <c r="AK7" s="34"/>
    </row>
    <row r="8" spans="1:37" ht="17.100000000000001" customHeight="1">
      <c r="A8" s="308" t="s">
        <v>162</v>
      </c>
      <c r="B8" s="303"/>
      <c r="C8" s="76"/>
      <c r="D8" s="76"/>
      <c r="E8" s="76"/>
      <c r="F8" s="70"/>
      <c r="G8" s="71"/>
      <c r="H8" s="71"/>
      <c r="I8" s="73" t="s">
        <v>235</v>
      </c>
      <c r="J8" s="74"/>
      <c r="K8" s="74">
        <v>5</v>
      </c>
      <c r="L8" s="73" t="s">
        <v>183</v>
      </c>
      <c r="M8" s="74"/>
      <c r="N8" s="74">
        <v>5</v>
      </c>
      <c r="O8" s="76"/>
      <c r="P8" s="82"/>
      <c r="Q8" s="76"/>
      <c r="R8" s="141" t="s">
        <v>204</v>
      </c>
      <c r="S8" s="74"/>
      <c r="T8" s="74">
        <v>5</v>
      </c>
      <c r="U8" s="305"/>
      <c r="V8" s="77" t="s">
        <v>163</v>
      </c>
      <c r="W8" s="78" t="s">
        <v>164</v>
      </c>
      <c r="X8" s="66"/>
      <c r="Z8" s="30" t="s">
        <v>165</v>
      </c>
      <c r="AA8" s="34">
        <v>2.5</v>
      </c>
      <c r="AB8" s="34"/>
      <c r="AC8" s="34">
        <f>AA8*5</f>
        <v>12.5</v>
      </c>
      <c r="AD8" s="34" t="s">
        <v>158</v>
      </c>
      <c r="AE8" s="34">
        <f>AC8*9</f>
        <v>112.5</v>
      </c>
      <c r="AG8" s="34"/>
      <c r="AH8" s="34"/>
      <c r="AI8" s="34"/>
      <c r="AJ8" s="34"/>
      <c r="AK8" s="34"/>
    </row>
    <row r="9" spans="1:37" ht="17.100000000000001" customHeight="1">
      <c r="A9" s="308"/>
      <c r="B9" s="303"/>
      <c r="C9" s="76"/>
      <c r="D9" s="76"/>
      <c r="E9" s="76"/>
      <c r="F9" s="70"/>
      <c r="G9" s="71"/>
      <c r="H9" s="71"/>
      <c r="I9" s="70"/>
      <c r="J9" s="71"/>
      <c r="K9" s="71"/>
      <c r="L9" s="70" t="s">
        <v>225</v>
      </c>
      <c r="M9" s="71"/>
      <c r="N9" s="71">
        <v>3</v>
      </c>
      <c r="O9" s="76"/>
      <c r="P9" s="82"/>
      <c r="Q9" s="76"/>
      <c r="R9" s="74" t="s">
        <v>236</v>
      </c>
      <c r="S9" s="74"/>
      <c r="T9" s="74">
        <v>0.1</v>
      </c>
      <c r="U9" s="305"/>
      <c r="V9" s="64">
        <f>X4*2+X5*7+X6*1</f>
        <v>29.5</v>
      </c>
      <c r="W9" s="85" t="s">
        <v>166</v>
      </c>
      <c r="X9" s="86"/>
      <c r="Y9" s="31"/>
      <c r="Z9" s="30" t="s">
        <v>167</v>
      </c>
      <c r="AD9" s="30">
        <f>AA9*15</f>
        <v>0</v>
      </c>
      <c r="AG9" s="34"/>
    </row>
    <row r="10" spans="1:37" ht="17.100000000000001" customHeight="1">
      <c r="A10" s="87" t="s">
        <v>168</v>
      </c>
      <c r="B10" s="88"/>
      <c r="C10" s="76"/>
      <c r="D10" s="82"/>
      <c r="E10" s="76"/>
      <c r="F10" s="76"/>
      <c r="G10" s="82"/>
      <c r="H10" s="76"/>
      <c r="I10" s="76"/>
      <c r="J10" s="82"/>
      <c r="K10" s="76"/>
      <c r="L10" s="161" t="s">
        <v>237</v>
      </c>
      <c r="M10" s="82"/>
      <c r="N10" s="71">
        <v>1</v>
      </c>
      <c r="O10" s="76"/>
      <c r="P10" s="82"/>
      <c r="Q10" s="76"/>
      <c r="R10" s="142" t="s">
        <v>225</v>
      </c>
      <c r="S10" s="74"/>
      <c r="T10" s="74">
        <v>2</v>
      </c>
      <c r="U10" s="305"/>
      <c r="V10" s="77" t="s">
        <v>169</v>
      </c>
      <c r="W10" s="89"/>
      <c r="X10" s="66"/>
      <c r="AB10" s="30">
        <f>SUM(AB5:AB9)</f>
        <v>28</v>
      </c>
      <c r="AC10" s="30">
        <f>SUM(AC5:AC9)</f>
        <v>22.5</v>
      </c>
      <c r="AD10" s="30">
        <f>SUM(AD5:AD9)</f>
        <v>100</v>
      </c>
      <c r="AE10" s="30">
        <f>AB10*4+AC10*9+AD10*4</f>
        <v>714.5</v>
      </c>
      <c r="AG10" s="34"/>
    </row>
    <row r="11" spans="1:37" ht="17.100000000000001" customHeight="1">
      <c r="A11" s="107"/>
      <c r="B11" s="108"/>
      <c r="C11" s="76"/>
      <c r="D11" s="82"/>
      <c r="E11" s="76"/>
      <c r="F11" s="76"/>
      <c r="G11" s="82"/>
      <c r="H11" s="76"/>
      <c r="I11" s="76"/>
      <c r="J11" s="82"/>
      <c r="K11" s="76"/>
      <c r="L11" s="76"/>
      <c r="M11" s="82"/>
      <c r="N11" s="76"/>
      <c r="O11" s="76"/>
      <c r="P11" s="82"/>
      <c r="Q11" s="76"/>
      <c r="R11" s="76"/>
      <c r="S11" s="82"/>
      <c r="T11" s="82"/>
      <c r="U11" s="306"/>
      <c r="V11" s="94">
        <f>V5*4+V7*9+V9*4</f>
        <v>764.5</v>
      </c>
      <c r="W11" s="95"/>
      <c r="X11" s="96"/>
      <c r="Y11" s="31"/>
      <c r="AB11" s="97">
        <f>AB10*4/AE10</f>
        <v>0.15675297410776767</v>
      </c>
      <c r="AC11" s="97">
        <f>AC10*9/AE10</f>
        <v>0.28341497550734779</v>
      </c>
      <c r="AD11" s="97">
        <f>AD10*4/AE10</f>
        <v>0.55983205038488448</v>
      </c>
      <c r="AG11" s="34"/>
      <c r="AH11" s="97"/>
      <c r="AI11" s="97"/>
      <c r="AJ11" s="97"/>
    </row>
    <row r="12" spans="1:37" ht="17.100000000000001" customHeight="1">
      <c r="A12" s="44">
        <v>3</v>
      </c>
      <c r="B12" s="309"/>
      <c r="C12" s="99" t="str">
        <f>彰化菜單玉美!E13</f>
        <v>糙米飯</v>
      </c>
      <c r="D12" s="130" t="s">
        <v>170</v>
      </c>
      <c r="E12" s="99"/>
      <c r="F12" s="99" t="str">
        <f>彰化菜單玉美!E14</f>
        <v>咕咾肉</v>
      </c>
      <c r="G12" s="130" t="s">
        <v>172</v>
      </c>
      <c r="H12" s="99"/>
      <c r="I12" s="99" t="str">
        <f>彰化菜單玉美!E15</f>
        <v>雞絲銀芽</v>
      </c>
      <c r="J12" s="130" t="s">
        <v>172</v>
      </c>
      <c r="K12" s="99"/>
      <c r="L12" s="99" t="str">
        <f>彰化菜單玉美!E16</f>
        <v>玉米腰果</v>
      </c>
      <c r="M12" s="130" t="s">
        <v>172</v>
      </c>
      <c r="N12" s="99"/>
      <c r="O12" s="99" t="str">
        <f>彰化菜單玉美!E17</f>
        <v>深色蔬菜</v>
      </c>
      <c r="P12" s="102" t="s">
        <v>173</v>
      </c>
      <c r="Q12" s="99"/>
      <c r="R12" s="99" t="str">
        <f>彰化菜單玉美!E18</f>
        <v>蘿蔔豚骨湯</v>
      </c>
      <c r="S12" s="102" t="s">
        <v>172</v>
      </c>
      <c r="T12" s="162"/>
      <c r="U12" s="304" t="s">
        <v>344</v>
      </c>
      <c r="V12" s="49" t="s">
        <v>146</v>
      </c>
      <c r="W12" s="50" t="s">
        <v>147</v>
      </c>
      <c r="X12" s="51">
        <v>6.3</v>
      </c>
      <c r="AB12" s="30" t="s">
        <v>148</v>
      </c>
      <c r="AC12" s="30" t="s">
        <v>149</v>
      </c>
      <c r="AD12" s="30" t="s">
        <v>150</v>
      </c>
      <c r="AE12" s="30" t="s">
        <v>151</v>
      </c>
    </row>
    <row r="13" spans="1:37" ht="17.100000000000001" customHeight="1">
      <c r="A13" s="52" t="s">
        <v>152</v>
      </c>
      <c r="B13" s="303"/>
      <c r="C13" s="163" t="s">
        <v>174</v>
      </c>
      <c r="D13" s="164"/>
      <c r="E13" s="57">
        <v>80</v>
      </c>
      <c r="F13" s="60" t="s">
        <v>238</v>
      </c>
      <c r="G13" s="60"/>
      <c r="H13" s="57">
        <v>50</v>
      </c>
      <c r="I13" s="59" t="s">
        <v>239</v>
      </c>
      <c r="J13" s="60"/>
      <c r="K13" s="60">
        <v>45</v>
      </c>
      <c r="L13" s="59" t="s">
        <v>230</v>
      </c>
      <c r="M13" s="59"/>
      <c r="N13" s="59">
        <v>40</v>
      </c>
      <c r="O13" s="62" t="s">
        <v>179</v>
      </c>
      <c r="P13" s="63"/>
      <c r="Q13" s="159">
        <v>100</v>
      </c>
      <c r="R13" s="59" t="s">
        <v>206</v>
      </c>
      <c r="S13" s="60"/>
      <c r="T13" s="60">
        <v>35</v>
      </c>
      <c r="U13" s="305"/>
      <c r="V13" s="64">
        <f t="shared" ref="V13" si="0">X12*15+X14*5</f>
        <v>105</v>
      </c>
      <c r="W13" s="65" t="s">
        <v>153</v>
      </c>
      <c r="X13" s="66">
        <v>2</v>
      </c>
      <c r="Y13" s="31"/>
      <c r="Z13" s="34" t="s">
        <v>154</v>
      </c>
      <c r="AA13" s="34">
        <v>5.9</v>
      </c>
      <c r="AB13" s="34">
        <f>AA13*2</f>
        <v>11.8</v>
      </c>
      <c r="AC13" s="34"/>
      <c r="AD13" s="34">
        <f>AA13*15</f>
        <v>88.5</v>
      </c>
      <c r="AE13" s="34">
        <f>AB13*4+AD13*4</f>
        <v>401.2</v>
      </c>
    </row>
    <row r="14" spans="1:37" ht="17.100000000000001" customHeight="1">
      <c r="A14" s="52">
        <v>10</v>
      </c>
      <c r="B14" s="303"/>
      <c r="C14" s="67" t="s">
        <v>240</v>
      </c>
      <c r="D14" s="68"/>
      <c r="E14" s="71">
        <v>40</v>
      </c>
      <c r="F14" s="73" t="s">
        <v>190</v>
      </c>
      <c r="G14" s="74"/>
      <c r="H14" s="71">
        <v>10</v>
      </c>
      <c r="I14" s="73" t="s">
        <v>241</v>
      </c>
      <c r="J14" s="74"/>
      <c r="K14" s="74">
        <v>10</v>
      </c>
      <c r="L14" s="73" t="s">
        <v>183</v>
      </c>
      <c r="M14" s="74"/>
      <c r="N14" s="74">
        <v>5</v>
      </c>
      <c r="O14" s="76"/>
      <c r="P14" s="76"/>
      <c r="Q14" s="76"/>
      <c r="R14" s="73" t="s">
        <v>242</v>
      </c>
      <c r="S14" s="74"/>
      <c r="T14" s="74">
        <v>10</v>
      </c>
      <c r="U14" s="305"/>
      <c r="V14" s="77" t="s">
        <v>155</v>
      </c>
      <c r="W14" s="78" t="s">
        <v>156</v>
      </c>
      <c r="X14" s="66">
        <v>2.1</v>
      </c>
      <c r="Z14" s="79" t="s">
        <v>157</v>
      </c>
      <c r="AA14" s="34">
        <v>2</v>
      </c>
      <c r="AB14" s="80">
        <f>AA14*7</f>
        <v>14</v>
      </c>
      <c r="AC14" s="34">
        <f>AA14*5</f>
        <v>10</v>
      </c>
      <c r="AD14" s="34" t="s">
        <v>158</v>
      </c>
      <c r="AE14" s="81">
        <f>AB14*4+AC14*9</f>
        <v>146</v>
      </c>
    </row>
    <row r="15" spans="1:37" ht="17.100000000000001" customHeight="1">
      <c r="A15" s="52">
        <v>9</v>
      </c>
      <c r="B15" s="303"/>
      <c r="C15" s="82"/>
      <c r="D15" s="82"/>
      <c r="E15" s="76"/>
      <c r="F15" s="73" t="s">
        <v>243</v>
      </c>
      <c r="G15" s="74"/>
      <c r="H15" s="69">
        <v>3</v>
      </c>
      <c r="I15" s="73" t="s">
        <v>183</v>
      </c>
      <c r="J15" s="74"/>
      <c r="K15" s="74">
        <v>5</v>
      </c>
      <c r="L15" s="74" t="s">
        <v>244</v>
      </c>
      <c r="M15" s="74"/>
      <c r="N15" s="74">
        <v>5</v>
      </c>
      <c r="O15" s="76"/>
      <c r="P15" s="82"/>
      <c r="Q15" s="76"/>
      <c r="R15" s="73" t="s">
        <v>183</v>
      </c>
      <c r="S15" s="74"/>
      <c r="T15" s="74">
        <v>5</v>
      </c>
      <c r="U15" s="305"/>
      <c r="V15" s="64">
        <f t="shared" ref="V15" si="1">X13*5+X15*5</f>
        <v>22.5</v>
      </c>
      <c r="W15" s="78" t="s">
        <v>160</v>
      </c>
      <c r="X15" s="66">
        <v>2.5</v>
      </c>
      <c r="Y15" s="31"/>
      <c r="Z15" s="30" t="s">
        <v>161</v>
      </c>
      <c r="AA15" s="34">
        <v>1.7</v>
      </c>
      <c r="AB15" s="34">
        <f>AA15*1</f>
        <v>1.7</v>
      </c>
      <c r="AC15" s="34" t="s">
        <v>158</v>
      </c>
      <c r="AD15" s="34">
        <f>AA15*5</f>
        <v>8.5</v>
      </c>
      <c r="AE15" s="34">
        <f>AB15*4+AD15*4</f>
        <v>40.799999999999997</v>
      </c>
    </row>
    <row r="16" spans="1:37" ht="17.100000000000001" customHeight="1">
      <c r="A16" s="308" t="s">
        <v>188</v>
      </c>
      <c r="B16" s="303"/>
      <c r="C16" s="82"/>
      <c r="D16" s="82"/>
      <c r="E16" s="76"/>
      <c r="F16" s="73"/>
      <c r="G16" s="74"/>
      <c r="H16" s="72"/>
      <c r="I16" s="142" t="s">
        <v>225</v>
      </c>
      <c r="J16" s="74"/>
      <c r="K16" s="74">
        <v>3</v>
      </c>
      <c r="L16" s="73" t="s">
        <v>245</v>
      </c>
      <c r="M16" s="73"/>
      <c r="N16" s="73">
        <v>5</v>
      </c>
      <c r="O16" s="76"/>
      <c r="P16" s="82"/>
      <c r="Q16" s="76"/>
      <c r="R16" s="73"/>
      <c r="S16" s="74"/>
      <c r="T16" s="72"/>
      <c r="U16" s="305"/>
      <c r="V16" s="77" t="s">
        <v>163</v>
      </c>
      <c r="W16" s="78" t="s">
        <v>164</v>
      </c>
      <c r="X16" s="66"/>
      <c r="Z16" s="30" t="s">
        <v>165</v>
      </c>
      <c r="AA16" s="34">
        <v>2.5</v>
      </c>
      <c r="AB16" s="34"/>
      <c r="AC16" s="34">
        <f>AA16*5</f>
        <v>12.5</v>
      </c>
      <c r="AD16" s="34" t="s">
        <v>158</v>
      </c>
      <c r="AE16" s="34">
        <f>AC16*9</f>
        <v>112.5</v>
      </c>
    </row>
    <row r="17" spans="1:37" ht="17.100000000000001" customHeight="1">
      <c r="A17" s="308"/>
      <c r="B17" s="303"/>
      <c r="C17" s="82"/>
      <c r="D17" s="82"/>
      <c r="E17" s="76"/>
      <c r="F17" s="74"/>
      <c r="G17" s="74"/>
      <c r="H17" s="76"/>
      <c r="I17" s="73" t="s">
        <v>246</v>
      </c>
      <c r="J17" s="74"/>
      <c r="K17" s="74">
        <v>2</v>
      </c>
      <c r="L17" s="71" t="s">
        <v>247</v>
      </c>
      <c r="M17" s="71"/>
      <c r="N17" s="71">
        <v>1</v>
      </c>
      <c r="O17" s="76"/>
      <c r="P17" s="82"/>
      <c r="Q17" s="76"/>
      <c r="R17" s="76"/>
      <c r="S17" s="82"/>
      <c r="T17" s="76"/>
      <c r="U17" s="305"/>
      <c r="V17" s="64">
        <f t="shared" ref="V17" si="2">X12*2+X13*7+X14*1</f>
        <v>28.700000000000003</v>
      </c>
      <c r="W17" s="85" t="s">
        <v>166</v>
      </c>
      <c r="X17" s="86"/>
      <c r="Y17" s="31"/>
      <c r="Z17" s="30" t="s">
        <v>167</v>
      </c>
      <c r="AD17" s="30">
        <f>AA17*15</f>
        <v>0</v>
      </c>
    </row>
    <row r="18" spans="1:37" ht="17.100000000000001" customHeight="1">
      <c r="A18" s="87" t="s">
        <v>168</v>
      </c>
      <c r="B18" s="88"/>
      <c r="C18" s="82"/>
      <c r="D18" s="82"/>
      <c r="E18" s="76"/>
      <c r="F18" s="76"/>
      <c r="G18" s="82"/>
      <c r="H18" s="76"/>
      <c r="I18" s="76"/>
      <c r="J18" s="82"/>
      <c r="K18" s="76"/>
      <c r="L18" s="70"/>
      <c r="M18" s="71"/>
      <c r="N18" s="71"/>
      <c r="O18" s="76"/>
      <c r="P18" s="82"/>
      <c r="Q18" s="76"/>
      <c r="R18" s="76"/>
      <c r="S18" s="82"/>
      <c r="T18" s="76"/>
      <c r="U18" s="305"/>
      <c r="V18" s="77" t="s">
        <v>169</v>
      </c>
      <c r="W18" s="89"/>
      <c r="X18" s="66"/>
      <c r="AB18" s="30">
        <f>SUM(AB13:AB17)</f>
        <v>27.5</v>
      </c>
      <c r="AC18" s="30">
        <f>SUM(AC13:AC17)</f>
        <v>22.5</v>
      </c>
      <c r="AD18" s="30">
        <f>SUM(AD13:AD17)</f>
        <v>97</v>
      </c>
      <c r="AE18" s="30">
        <f>AB18*4+AC18*9+AD18*4</f>
        <v>700.5</v>
      </c>
    </row>
    <row r="19" spans="1:37" ht="17.100000000000001" customHeight="1">
      <c r="A19" s="107"/>
      <c r="B19" s="108"/>
      <c r="C19" s="82"/>
      <c r="D19" s="82"/>
      <c r="E19" s="76"/>
      <c r="F19" s="76"/>
      <c r="G19" s="82"/>
      <c r="H19" s="76"/>
      <c r="I19" s="76"/>
      <c r="J19" s="82"/>
      <c r="K19" s="76"/>
      <c r="L19" s="76"/>
      <c r="M19" s="82"/>
      <c r="N19" s="76"/>
      <c r="O19" s="76"/>
      <c r="P19" s="82"/>
      <c r="Q19" s="76"/>
      <c r="R19" s="76"/>
      <c r="S19" s="82"/>
      <c r="T19" s="76"/>
      <c r="U19" s="306"/>
      <c r="V19" s="94">
        <f t="shared" ref="V19" si="3">V13*4+V15*9+V17*4</f>
        <v>737.3</v>
      </c>
      <c r="W19" s="109"/>
      <c r="X19" s="86"/>
      <c r="Y19" s="31"/>
      <c r="AB19" s="97">
        <f>AB18*4/AE18</f>
        <v>0.15703069236259815</v>
      </c>
      <c r="AC19" s="97">
        <f>AC18*9/AE18</f>
        <v>0.28907922912205569</v>
      </c>
      <c r="AD19" s="97">
        <f>AD18*4/AE18</f>
        <v>0.55389007851534622</v>
      </c>
    </row>
    <row r="20" spans="1:37" ht="17.100000000000001" customHeight="1">
      <c r="A20" s="44">
        <v>3</v>
      </c>
      <c r="B20" s="303"/>
      <c r="C20" s="102" t="str">
        <f>彰化菜單玉美!I13</f>
        <v>白飯</v>
      </c>
      <c r="D20" s="102" t="s">
        <v>170</v>
      </c>
      <c r="E20" s="102"/>
      <c r="F20" s="102" t="str">
        <f>彰化菜單玉美!I14</f>
        <v>義式雞腿排</v>
      </c>
      <c r="G20" s="165" t="s">
        <v>202</v>
      </c>
      <c r="H20" s="102"/>
      <c r="I20" s="102" t="str">
        <f>彰化菜單玉美!I15</f>
        <v>花菜什錦</v>
      </c>
      <c r="J20" s="111" t="s">
        <v>172</v>
      </c>
      <c r="K20" s="110"/>
      <c r="L20" s="102" t="str">
        <f>彰化菜單玉美!I16</f>
        <v>泰式打拋肉</v>
      </c>
      <c r="M20" s="165" t="s">
        <v>172</v>
      </c>
      <c r="N20" s="102"/>
      <c r="O20" s="102" t="str">
        <f>彰化菜單玉美!I17</f>
        <v>深色蔬菜</v>
      </c>
      <c r="P20" s="102" t="s">
        <v>173</v>
      </c>
      <c r="Q20" s="102"/>
      <c r="R20" s="102" t="str">
        <f>彰化菜單玉美!I18</f>
        <v>羅宋湯</v>
      </c>
      <c r="S20" s="102" t="s">
        <v>172</v>
      </c>
      <c r="T20" s="110"/>
      <c r="U20" s="304"/>
      <c r="V20" s="49" t="s">
        <v>146</v>
      </c>
      <c r="W20" s="50" t="s">
        <v>147</v>
      </c>
      <c r="X20" s="51">
        <v>6.3</v>
      </c>
      <c r="AB20" s="30" t="s">
        <v>148</v>
      </c>
      <c r="AC20" s="30" t="s">
        <v>149</v>
      </c>
      <c r="AD20" s="30" t="s">
        <v>150</v>
      </c>
      <c r="AE20" s="30" t="s">
        <v>151</v>
      </c>
      <c r="AG20" s="34"/>
    </row>
    <row r="21" spans="1:37" ht="17.100000000000001" customHeight="1">
      <c r="A21" s="52" t="s">
        <v>152</v>
      </c>
      <c r="B21" s="303"/>
      <c r="C21" s="163" t="s">
        <v>174</v>
      </c>
      <c r="D21" s="164"/>
      <c r="E21" s="57">
        <v>120</v>
      </c>
      <c r="F21" s="59" t="s">
        <v>248</v>
      </c>
      <c r="G21" s="60"/>
      <c r="H21" s="60">
        <v>80</v>
      </c>
      <c r="I21" s="59" t="s">
        <v>213</v>
      </c>
      <c r="J21" s="60"/>
      <c r="K21" s="60">
        <v>40</v>
      </c>
      <c r="L21" s="60" t="s">
        <v>245</v>
      </c>
      <c r="M21" s="60"/>
      <c r="N21" s="60">
        <v>35</v>
      </c>
      <c r="O21" s="62" t="s">
        <v>179</v>
      </c>
      <c r="P21" s="63"/>
      <c r="Q21" s="159">
        <v>100</v>
      </c>
      <c r="R21" s="59" t="s">
        <v>178</v>
      </c>
      <c r="S21" s="60"/>
      <c r="T21" s="60">
        <v>15</v>
      </c>
      <c r="U21" s="315"/>
      <c r="V21" s="64">
        <f t="shared" ref="V21" si="4">X20*15+X22*5</f>
        <v>105</v>
      </c>
      <c r="W21" s="65" t="s">
        <v>153</v>
      </c>
      <c r="X21" s="66">
        <v>2</v>
      </c>
      <c r="Y21" s="31"/>
      <c r="Z21" s="34" t="s">
        <v>154</v>
      </c>
      <c r="AA21" s="34">
        <v>6</v>
      </c>
      <c r="AB21" s="34">
        <f>AA21*2</f>
        <v>12</v>
      </c>
      <c r="AC21" s="34"/>
      <c r="AD21" s="34">
        <f>AA21*15</f>
        <v>90</v>
      </c>
      <c r="AE21" s="34">
        <f>AB21*4+AD21*4</f>
        <v>408</v>
      </c>
      <c r="AF21" s="34"/>
      <c r="AG21" s="34"/>
      <c r="AH21" s="34"/>
      <c r="AI21" s="34"/>
      <c r="AJ21" s="34"/>
      <c r="AK21" s="34"/>
    </row>
    <row r="22" spans="1:37" ht="17.100000000000001" customHeight="1">
      <c r="A22" s="52">
        <v>10</v>
      </c>
      <c r="B22" s="303"/>
      <c r="C22" s="67"/>
      <c r="D22" s="68"/>
      <c r="E22" s="69"/>
      <c r="F22" s="73" t="s">
        <v>249</v>
      </c>
      <c r="G22" s="74"/>
      <c r="H22" s="74">
        <v>1</v>
      </c>
      <c r="I22" s="73" t="s">
        <v>216</v>
      </c>
      <c r="J22" s="74"/>
      <c r="K22" s="74">
        <v>15</v>
      </c>
      <c r="L22" s="73" t="s">
        <v>250</v>
      </c>
      <c r="M22" s="73"/>
      <c r="N22" s="73">
        <v>25</v>
      </c>
      <c r="O22" s="76"/>
      <c r="P22" s="76"/>
      <c r="Q22" s="127"/>
      <c r="R22" s="73" t="s">
        <v>208</v>
      </c>
      <c r="S22" s="74"/>
      <c r="T22" s="74">
        <v>5</v>
      </c>
      <c r="U22" s="315"/>
      <c r="V22" s="77" t="s">
        <v>155</v>
      </c>
      <c r="W22" s="78" t="s">
        <v>156</v>
      </c>
      <c r="X22" s="66">
        <v>2.1</v>
      </c>
      <c r="Z22" s="79" t="s">
        <v>157</v>
      </c>
      <c r="AA22" s="34">
        <v>2</v>
      </c>
      <c r="AB22" s="80">
        <f>AA22*7</f>
        <v>14</v>
      </c>
      <c r="AC22" s="34">
        <f>AA22*5</f>
        <v>10</v>
      </c>
      <c r="AD22" s="34" t="s">
        <v>158</v>
      </c>
      <c r="AE22" s="81">
        <f>AB22*4+AC22*9</f>
        <v>146</v>
      </c>
      <c r="AF22" s="79"/>
      <c r="AG22" s="34"/>
      <c r="AH22" s="80"/>
      <c r="AI22" s="34"/>
      <c r="AJ22" s="34"/>
      <c r="AK22" s="81"/>
    </row>
    <row r="23" spans="1:37" ht="17.100000000000001" customHeight="1">
      <c r="A23" s="52" t="s">
        <v>159</v>
      </c>
      <c r="B23" s="303"/>
      <c r="C23" s="82"/>
      <c r="D23" s="82"/>
      <c r="E23" s="69"/>
      <c r="F23" s="73" t="s">
        <v>251</v>
      </c>
      <c r="G23" s="74"/>
      <c r="H23" s="74">
        <v>0.2</v>
      </c>
      <c r="I23" s="73" t="s">
        <v>252</v>
      </c>
      <c r="J23" s="74"/>
      <c r="K23" s="74">
        <v>5</v>
      </c>
      <c r="L23" s="74" t="s">
        <v>190</v>
      </c>
      <c r="M23" s="74"/>
      <c r="N23" s="74">
        <v>10</v>
      </c>
      <c r="O23" s="76"/>
      <c r="P23" s="82"/>
      <c r="Q23" s="127"/>
      <c r="R23" s="73" t="s">
        <v>177</v>
      </c>
      <c r="S23" s="74"/>
      <c r="T23" s="74">
        <v>15</v>
      </c>
      <c r="U23" s="315"/>
      <c r="V23" s="64">
        <f t="shared" ref="V23" si="5">X21*5+X23*5</f>
        <v>22.5</v>
      </c>
      <c r="W23" s="78" t="s">
        <v>160</v>
      </c>
      <c r="X23" s="66">
        <v>2.5</v>
      </c>
      <c r="Y23" s="31"/>
      <c r="Z23" s="30" t="s">
        <v>161</v>
      </c>
      <c r="AA23" s="34">
        <v>2.1</v>
      </c>
      <c r="AB23" s="34">
        <f>AA23*1</f>
        <v>2.1</v>
      </c>
      <c r="AC23" s="34" t="s">
        <v>158</v>
      </c>
      <c r="AD23" s="34">
        <f>AA23*5</f>
        <v>10.5</v>
      </c>
      <c r="AE23" s="34">
        <f>AB23*4+AD23*4</f>
        <v>50.4</v>
      </c>
      <c r="AG23" s="34"/>
      <c r="AH23" s="34"/>
      <c r="AI23" s="34"/>
      <c r="AJ23" s="34"/>
      <c r="AK23" s="34"/>
    </row>
    <row r="24" spans="1:37" ht="17.100000000000001" customHeight="1">
      <c r="A24" s="308" t="s">
        <v>199</v>
      </c>
      <c r="B24" s="303"/>
      <c r="C24" s="70"/>
      <c r="D24" s="71"/>
      <c r="E24" s="69"/>
      <c r="F24" s="73"/>
      <c r="G24" s="74"/>
      <c r="H24" s="166"/>
      <c r="I24" s="73" t="s">
        <v>183</v>
      </c>
      <c r="J24" s="74"/>
      <c r="K24" s="74">
        <v>5</v>
      </c>
      <c r="L24" s="73" t="s">
        <v>253</v>
      </c>
      <c r="M24" s="74"/>
      <c r="N24" s="74">
        <v>1</v>
      </c>
      <c r="O24" s="76"/>
      <c r="P24" s="82"/>
      <c r="Q24" s="127"/>
      <c r="R24" s="73" t="s">
        <v>183</v>
      </c>
      <c r="S24" s="74"/>
      <c r="T24" s="74">
        <v>5</v>
      </c>
      <c r="U24" s="315"/>
      <c r="V24" s="77" t="s">
        <v>163</v>
      </c>
      <c r="W24" s="78" t="s">
        <v>164</v>
      </c>
      <c r="X24" s="66"/>
      <c r="Z24" s="30" t="s">
        <v>165</v>
      </c>
      <c r="AA24" s="34">
        <v>2.5</v>
      </c>
      <c r="AB24" s="34"/>
      <c r="AC24" s="34">
        <f>AA24*5</f>
        <v>12.5</v>
      </c>
      <c r="AD24" s="34" t="s">
        <v>158</v>
      </c>
      <c r="AE24" s="34">
        <f>AC24*9</f>
        <v>112.5</v>
      </c>
      <c r="AG24" s="34"/>
      <c r="AH24" s="34"/>
      <c r="AI24" s="34"/>
      <c r="AJ24" s="34"/>
      <c r="AK24" s="34"/>
    </row>
    <row r="25" spans="1:37" ht="17.100000000000001" customHeight="1">
      <c r="A25" s="308"/>
      <c r="B25" s="303"/>
      <c r="C25" s="70"/>
      <c r="D25" s="71"/>
      <c r="E25" s="117"/>
      <c r="F25" s="74"/>
      <c r="G25" s="74"/>
      <c r="H25" s="166"/>
      <c r="I25" s="74"/>
      <c r="J25" s="73"/>
      <c r="K25" s="167"/>
      <c r="L25" s="74"/>
      <c r="M25" s="74"/>
      <c r="N25" s="69"/>
      <c r="O25" s="76"/>
      <c r="P25" s="82"/>
      <c r="Q25" s="127"/>
      <c r="R25" s="70" t="s">
        <v>190</v>
      </c>
      <c r="S25" s="71"/>
      <c r="T25" s="71">
        <v>5</v>
      </c>
      <c r="U25" s="315"/>
      <c r="V25" s="64">
        <f t="shared" ref="V25" si="6">X20*2+X21*7+X22*1</f>
        <v>28.700000000000003</v>
      </c>
      <c r="W25" s="85" t="s">
        <v>166</v>
      </c>
      <c r="X25" s="66"/>
      <c r="Y25" s="31"/>
      <c r="Z25" s="30" t="s">
        <v>167</v>
      </c>
      <c r="AD25" s="30">
        <f>AA25*15</f>
        <v>0</v>
      </c>
      <c r="AG25" s="34"/>
    </row>
    <row r="26" spans="1:37" ht="17.100000000000001" customHeight="1">
      <c r="A26" s="87" t="s">
        <v>168</v>
      </c>
      <c r="B26" s="88"/>
      <c r="C26" s="76"/>
      <c r="D26" s="82"/>
      <c r="E26" s="76"/>
      <c r="F26" s="76"/>
      <c r="G26" s="82"/>
      <c r="H26" s="127"/>
      <c r="I26" s="128"/>
      <c r="J26" s="168"/>
      <c r="K26" s="128"/>
      <c r="L26" s="105"/>
      <c r="M26" s="82"/>
      <c r="N26" s="69"/>
      <c r="O26" s="76"/>
      <c r="P26" s="82"/>
      <c r="Q26" s="127"/>
      <c r="R26" s="128"/>
      <c r="S26" s="119"/>
      <c r="T26" s="128"/>
      <c r="U26" s="315"/>
      <c r="V26" s="77" t="s">
        <v>169</v>
      </c>
      <c r="W26" s="89"/>
      <c r="X26" s="66"/>
      <c r="AB26" s="30">
        <f>SUM(AB21:AB25)</f>
        <v>28.1</v>
      </c>
      <c r="AC26" s="30">
        <f>SUM(AC21:AC25)</f>
        <v>22.5</v>
      </c>
      <c r="AD26" s="30">
        <f>SUM(AD21:AD25)</f>
        <v>100.5</v>
      </c>
      <c r="AE26" s="30">
        <f>AB26*4+AC26*9+AD26*4</f>
        <v>716.9</v>
      </c>
      <c r="AG26" s="34"/>
    </row>
    <row r="27" spans="1:37" ht="17.100000000000001" customHeight="1" thickBot="1">
      <c r="A27" s="125"/>
      <c r="B27" s="126"/>
      <c r="C27" s="82"/>
      <c r="D27" s="82"/>
      <c r="E27" s="76"/>
      <c r="F27" s="76"/>
      <c r="G27" s="82"/>
      <c r="H27" s="127"/>
      <c r="I27" s="169"/>
      <c r="J27" s="129"/>
      <c r="K27" s="169"/>
      <c r="L27" s="105"/>
      <c r="M27" s="82"/>
      <c r="N27" s="69"/>
      <c r="O27" s="76"/>
      <c r="P27" s="82"/>
      <c r="Q27" s="127"/>
      <c r="R27" s="169"/>
      <c r="S27" s="119"/>
      <c r="T27" s="169"/>
      <c r="U27" s="316"/>
      <c r="V27" s="94">
        <f t="shared" ref="V27" si="7">V21*4+V23*9+V25*4</f>
        <v>737.3</v>
      </c>
      <c r="W27" s="95"/>
      <c r="X27" s="66"/>
      <c r="Y27" s="31"/>
      <c r="AB27" s="97">
        <f>AB26*4/AE26</f>
        <v>0.15678616264472034</v>
      </c>
      <c r="AC27" s="97">
        <f>AC26*9/AE26</f>
        <v>0.28246617380387784</v>
      </c>
      <c r="AD27" s="97">
        <f>AD26*4/AE26</f>
        <v>0.56074766355140193</v>
      </c>
      <c r="AG27" s="34"/>
      <c r="AH27" s="97"/>
      <c r="AI27" s="97"/>
      <c r="AJ27" s="97"/>
    </row>
    <row r="28" spans="1:37" ht="17.100000000000001" customHeight="1">
      <c r="A28" s="44">
        <v>3</v>
      </c>
      <c r="B28" s="303"/>
      <c r="C28" s="102" t="str">
        <f>彰化菜單玉美!M13</f>
        <v>胚芽米</v>
      </c>
      <c r="D28" s="102" t="s">
        <v>170</v>
      </c>
      <c r="E28" s="102"/>
      <c r="F28" s="102" t="str">
        <f>彰化菜單玉美!M14</f>
        <v>海陸雙拼(炸.海)</v>
      </c>
      <c r="G28" s="165" t="s">
        <v>171</v>
      </c>
      <c r="H28" s="102"/>
      <c r="I28" s="102" t="str">
        <f>彰化菜單玉美!M15</f>
        <v>茶碗蒸(加)</v>
      </c>
      <c r="J28" s="170" t="s">
        <v>170</v>
      </c>
      <c r="K28" s="171"/>
      <c r="L28" s="102" t="str">
        <f>彰化菜單玉美!M16</f>
        <v>鐵板洋芋</v>
      </c>
      <c r="M28" s="165" t="s">
        <v>172</v>
      </c>
      <c r="N28" s="102"/>
      <c r="O28" s="102" t="str">
        <f>彰化菜單玉美!M17</f>
        <v>淺色蔬菜</v>
      </c>
      <c r="P28" s="102" t="s">
        <v>173</v>
      </c>
      <c r="Q28" s="102"/>
      <c r="R28" s="102" t="str">
        <f>彰化菜單玉美!M18</f>
        <v>一品冬瓜湯</v>
      </c>
      <c r="S28" s="102" t="s">
        <v>172</v>
      </c>
      <c r="T28" s="171"/>
      <c r="U28" s="304"/>
      <c r="V28" s="49" t="s">
        <v>146</v>
      </c>
      <c r="W28" s="50" t="s">
        <v>147</v>
      </c>
      <c r="X28" s="131">
        <v>6.7</v>
      </c>
      <c r="AB28" s="30" t="s">
        <v>148</v>
      </c>
      <c r="AC28" s="30" t="s">
        <v>149</v>
      </c>
      <c r="AD28" s="30" t="s">
        <v>150</v>
      </c>
      <c r="AE28" s="30" t="s">
        <v>151</v>
      </c>
      <c r="AG28" s="34"/>
    </row>
    <row r="29" spans="1:37" ht="17.100000000000001" customHeight="1">
      <c r="A29" s="52" t="s">
        <v>152</v>
      </c>
      <c r="B29" s="303"/>
      <c r="C29" s="163" t="s">
        <v>174</v>
      </c>
      <c r="D29" s="164"/>
      <c r="E29" s="55">
        <v>80</v>
      </c>
      <c r="F29" s="60" t="s">
        <v>254</v>
      </c>
      <c r="G29" s="60"/>
      <c r="H29" s="60">
        <v>40</v>
      </c>
      <c r="I29" s="103" t="s">
        <v>204</v>
      </c>
      <c r="J29" s="60"/>
      <c r="K29" s="60">
        <v>40</v>
      </c>
      <c r="L29" s="59" t="s">
        <v>178</v>
      </c>
      <c r="M29" s="60"/>
      <c r="N29" s="60">
        <v>60</v>
      </c>
      <c r="O29" s="62" t="s">
        <v>179</v>
      </c>
      <c r="P29" s="63"/>
      <c r="Q29" s="159">
        <v>100</v>
      </c>
      <c r="R29" s="60" t="s">
        <v>255</v>
      </c>
      <c r="S29" s="60"/>
      <c r="T29" s="60">
        <v>40</v>
      </c>
      <c r="U29" s="305"/>
      <c r="V29" s="64">
        <f t="shared" ref="V29" si="8">X28*15+X30*5</f>
        <v>110.5</v>
      </c>
      <c r="W29" s="65" t="s">
        <v>153</v>
      </c>
      <c r="X29" s="132">
        <v>2</v>
      </c>
      <c r="Y29" s="31"/>
      <c r="Z29" s="34" t="s">
        <v>154</v>
      </c>
      <c r="AA29" s="34">
        <v>6</v>
      </c>
      <c r="AB29" s="34">
        <f>AA29*2</f>
        <v>12</v>
      </c>
      <c r="AC29" s="34"/>
      <c r="AD29" s="34">
        <f>AA29*15</f>
        <v>90</v>
      </c>
      <c r="AE29" s="34">
        <f>AB29*4+AD29*4</f>
        <v>408</v>
      </c>
      <c r="AF29" s="34"/>
      <c r="AG29" s="34"/>
      <c r="AH29" s="34"/>
      <c r="AI29" s="34"/>
      <c r="AJ29" s="34"/>
      <c r="AK29" s="34"/>
    </row>
    <row r="30" spans="1:37" ht="17.100000000000001" customHeight="1">
      <c r="A30" s="52">
        <v>11</v>
      </c>
      <c r="B30" s="303"/>
      <c r="C30" s="67" t="s">
        <v>256</v>
      </c>
      <c r="D30" s="68"/>
      <c r="E30" s="69">
        <v>40</v>
      </c>
      <c r="F30" s="74" t="s">
        <v>257</v>
      </c>
      <c r="G30" s="141" t="s">
        <v>176</v>
      </c>
      <c r="H30" s="74">
        <v>20</v>
      </c>
      <c r="I30" s="74" t="s">
        <v>258</v>
      </c>
      <c r="J30" s="141" t="s">
        <v>201</v>
      </c>
      <c r="K30" s="74">
        <v>3</v>
      </c>
      <c r="L30" s="73" t="s">
        <v>183</v>
      </c>
      <c r="M30" s="74"/>
      <c r="N30" s="74">
        <v>10</v>
      </c>
      <c r="O30" s="76"/>
      <c r="P30" s="76"/>
      <c r="Q30" s="76"/>
      <c r="R30" s="73" t="s">
        <v>259</v>
      </c>
      <c r="S30" s="74"/>
      <c r="T30" s="74">
        <v>15</v>
      </c>
      <c r="U30" s="305"/>
      <c r="V30" s="77" t="s">
        <v>155</v>
      </c>
      <c r="W30" s="78" t="s">
        <v>156</v>
      </c>
      <c r="X30" s="132">
        <v>2</v>
      </c>
      <c r="Z30" s="79" t="s">
        <v>157</v>
      </c>
      <c r="AA30" s="34">
        <v>2</v>
      </c>
      <c r="AB30" s="80">
        <f>AA30*7</f>
        <v>14</v>
      </c>
      <c r="AC30" s="34">
        <f>AA30*5</f>
        <v>10</v>
      </c>
      <c r="AD30" s="34" t="s">
        <v>158</v>
      </c>
      <c r="AE30" s="81">
        <f>AB30*4+AC30*9</f>
        <v>146</v>
      </c>
      <c r="AF30" s="79"/>
      <c r="AG30" s="34"/>
      <c r="AH30" s="80"/>
      <c r="AI30" s="34"/>
      <c r="AJ30" s="34"/>
      <c r="AK30" s="81"/>
    </row>
    <row r="31" spans="1:37" ht="17.100000000000001" customHeight="1">
      <c r="A31" s="52" t="s">
        <v>159</v>
      </c>
      <c r="B31" s="303"/>
      <c r="C31" s="82"/>
      <c r="D31" s="82"/>
      <c r="E31" s="76"/>
      <c r="F31" s="73" t="s">
        <v>219</v>
      </c>
      <c r="G31" s="74"/>
      <c r="H31" s="71">
        <v>25</v>
      </c>
      <c r="I31" s="73"/>
      <c r="J31" s="74"/>
      <c r="K31" s="71"/>
      <c r="L31" s="74" t="s">
        <v>220</v>
      </c>
      <c r="M31" s="73"/>
      <c r="N31" s="73">
        <v>5</v>
      </c>
      <c r="O31" s="76"/>
      <c r="P31" s="82"/>
      <c r="Q31" s="76"/>
      <c r="R31" s="73"/>
      <c r="S31" s="74"/>
      <c r="T31" s="74"/>
      <c r="U31" s="305"/>
      <c r="V31" s="64">
        <f t="shared" ref="V31" si="9">X29*5+X31*5</f>
        <v>22.5</v>
      </c>
      <c r="W31" s="78" t="s">
        <v>160</v>
      </c>
      <c r="X31" s="132">
        <v>2.5</v>
      </c>
      <c r="Y31" s="31"/>
      <c r="Z31" s="30" t="s">
        <v>161</v>
      </c>
      <c r="AA31" s="34">
        <v>1.8</v>
      </c>
      <c r="AB31" s="34">
        <f>AA31*1</f>
        <v>1.8</v>
      </c>
      <c r="AC31" s="34" t="s">
        <v>158</v>
      </c>
      <c r="AD31" s="34">
        <f>AA31*5</f>
        <v>9</v>
      </c>
      <c r="AE31" s="34">
        <f>AB31*4+AD31*4</f>
        <v>43.2</v>
      </c>
      <c r="AG31" s="34"/>
      <c r="AH31" s="34"/>
      <c r="AI31" s="34"/>
      <c r="AJ31" s="34"/>
      <c r="AK31" s="34"/>
    </row>
    <row r="32" spans="1:37" ht="17.100000000000001" customHeight="1">
      <c r="A32" s="308" t="s">
        <v>211</v>
      </c>
      <c r="B32" s="303"/>
      <c r="C32" s="82"/>
      <c r="D32" s="82"/>
      <c r="E32" s="76"/>
      <c r="F32" s="69"/>
      <c r="G32" s="69"/>
      <c r="H32" s="69"/>
      <c r="I32" s="71"/>
      <c r="J32" s="71"/>
      <c r="K32" s="71"/>
      <c r="L32" s="73" t="s">
        <v>243</v>
      </c>
      <c r="M32" s="74"/>
      <c r="N32" s="74">
        <v>5</v>
      </c>
      <c r="O32" s="76"/>
      <c r="P32" s="82"/>
      <c r="Q32" s="76"/>
      <c r="R32" s="74"/>
      <c r="S32" s="74"/>
      <c r="T32" s="70"/>
      <c r="U32" s="305"/>
      <c r="V32" s="77" t="s">
        <v>163</v>
      </c>
      <c r="W32" s="78" t="s">
        <v>164</v>
      </c>
      <c r="X32" s="132"/>
      <c r="Z32" s="30" t="s">
        <v>165</v>
      </c>
      <c r="AA32" s="34">
        <v>2.5</v>
      </c>
      <c r="AB32" s="34"/>
      <c r="AC32" s="34">
        <f>AA32*5</f>
        <v>12.5</v>
      </c>
      <c r="AD32" s="34" t="s">
        <v>158</v>
      </c>
      <c r="AE32" s="34">
        <f>AC32*9</f>
        <v>112.5</v>
      </c>
      <c r="AG32" s="34"/>
      <c r="AH32" s="34"/>
      <c r="AI32" s="34"/>
      <c r="AJ32" s="34"/>
      <c r="AK32" s="34"/>
    </row>
    <row r="33" spans="1:33" ht="17.100000000000001" customHeight="1">
      <c r="A33" s="308"/>
      <c r="B33" s="303"/>
      <c r="C33" s="82"/>
      <c r="D33" s="82"/>
      <c r="E33" s="76"/>
      <c r="F33" s="76"/>
      <c r="G33" s="82"/>
      <c r="H33" s="76"/>
      <c r="I33" s="70"/>
      <c r="J33" s="71"/>
      <c r="K33" s="69"/>
      <c r="L33" s="74"/>
      <c r="M33" s="74"/>
      <c r="N33" s="69"/>
      <c r="O33" s="76"/>
      <c r="P33" s="82"/>
      <c r="Q33" s="76"/>
      <c r="R33" s="70"/>
      <c r="S33" s="71"/>
      <c r="T33" s="71"/>
      <c r="U33" s="305"/>
      <c r="V33" s="64">
        <f t="shared" ref="V33" si="10">X28*2+X29*7+X30*1</f>
        <v>29.4</v>
      </c>
      <c r="W33" s="85" t="s">
        <v>166</v>
      </c>
      <c r="X33" s="132"/>
      <c r="Y33" s="31"/>
      <c r="Z33" s="30" t="s">
        <v>167</v>
      </c>
      <c r="AD33" s="30">
        <f>AA33*15</f>
        <v>0</v>
      </c>
      <c r="AG33" s="34"/>
    </row>
    <row r="34" spans="1:33" ht="17.100000000000001" customHeight="1">
      <c r="A34" s="87" t="s">
        <v>168</v>
      </c>
      <c r="B34" s="88"/>
      <c r="C34" s="82"/>
      <c r="D34" s="82"/>
      <c r="E34" s="76"/>
      <c r="F34" s="76"/>
      <c r="G34" s="82"/>
      <c r="H34" s="76"/>
      <c r="I34" s="76"/>
      <c r="J34" s="82"/>
      <c r="K34" s="76"/>
      <c r="L34" s="73"/>
      <c r="M34" s="74"/>
      <c r="N34" s="72"/>
      <c r="O34" s="76"/>
      <c r="P34" s="82"/>
      <c r="Q34" s="76"/>
      <c r="R34" s="71"/>
      <c r="S34" s="71"/>
      <c r="T34" s="71"/>
      <c r="U34" s="305"/>
      <c r="V34" s="77" t="s">
        <v>169</v>
      </c>
      <c r="W34" s="89"/>
      <c r="X34" s="132"/>
      <c r="AB34" s="30">
        <f>SUM(AB29:AB33)</f>
        <v>27.8</v>
      </c>
      <c r="AC34" s="30">
        <f>SUM(AC29:AC33)</f>
        <v>22.5</v>
      </c>
      <c r="AD34" s="30">
        <f>SUM(AD29:AD33)</f>
        <v>99</v>
      </c>
      <c r="AE34" s="30">
        <f>AB34*4+AC34*9+AD34*4</f>
        <v>709.7</v>
      </c>
      <c r="AG34" s="34"/>
    </row>
    <row r="35" spans="1:33" ht="17.100000000000001" customHeight="1">
      <c r="A35" s="107"/>
      <c r="B35" s="108"/>
      <c r="C35" s="82"/>
      <c r="D35" s="82"/>
      <c r="E35" s="76"/>
      <c r="F35" s="76"/>
      <c r="G35" s="82"/>
      <c r="H35" s="76"/>
      <c r="I35" s="76"/>
      <c r="J35" s="82"/>
      <c r="K35" s="76"/>
      <c r="L35" s="76"/>
      <c r="M35" s="82"/>
      <c r="N35" s="76"/>
      <c r="O35" s="76"/>
      <c r="P35" s="82"/>
      <c r="Q35" s="76"/>
      <c r="R35" s="76"/>
      <c r="S35" s="82"/>
      <c r="T35" s="76"/>
      <c r="U35" s="306"/>
      <c r="V35" s="94">
        <f t="shared" ref="V35" si="11">V29*4+V31*9+V33*4</f>
        <v>762.1</v>
      </c>
      <c r="W35" s="109"/>
      <c r="X35" s="132"/>
      <c r="Y35" s="31"/>
      <c r="AB35" s="97">
        <f>AB34*4/AE34</f>
        <v>0.15668592362970268</v>
      </c>
      <c r="AC35" s="97">
        <f>AC34*9/AE34</f>
        <v>0.28533183035085247</v>
      </c>
      <c r="AD35" s="97">
        <f>AD34*4/AE34</f>
        <v>0.55798224601944479</v>
      </c>
    </row>
    <row r="36" spans="1:33" ht="17.100000000000001" customHeight="1">
      <c r="A36" s="44">
        <v>3</v>
      </c>
      <c r="B36" s="303"/>
      <c r="C36" s="98" t="str">
        <f>彰化菜單玉美!Q13</f>
        <v>肉絲炒飯</v>
      </c>
      <c r="D36" s="98" t="s">
        <v>191</v>
      </c>
      <c r="E36" s="98"/>
      <c r="F36" s="98" t="str">
        <f>彰化菜單玉美!Q14</f>
        <v>淋汁豬排</v>
      </c>
      <c r="G36" s="101" t="s">
        <v>172</v>
      </c>
      <c r="H36" s="98"/>
      <c r="I36" s="98" t="str">
        <f>彰化菜單玉美!Q15</f>
        <v>高麗鮮蔬</v>
      </c>
      <c r="J36" s="101" t="s">
        <v>172</v>
      </c>
      <c r="K36" s="98"/>
      <c r="L36" s="98" t="str">
        <f>彰化菜單玉美!Q16</f>
        <v>鮮肉包(冷)</v>
      </c>
      <c r="M36" s="101" t="s">
        <v>170</v>
      </c>
      <c r="N36" s="98"/>
      <c r="O36" s="98" t="str">
        <f>彰化菜單玉美!Q17</f>
        <v>深色蔬菜</v>
      </c>
      <c r="P36" s="98" t="s">
        <v>173</v>
      </c>
      <c r="Q36" s="98"/>
      <c r="R36" s="98" t="str">
        <f>彰化菜單玉美!Q18</f>
        <v>結頭菜湯</v>
      </c>
      <c r="S36" s="98" t="s">
        <v>172</v>
      </c>
      <c r="T36" s="98"/>
      <c r="U36" s="304"/>
      <c r="V36" s="49" t="s">
        <v>146</v>
      </c>
      <c r="W36" s="50" t="s">
        <v>147</v>
      </c>
      <c r="X36" s="138">
        <v>6.3</v>
      </c>
      <c r="AB36" s="30" t="s">
        <v>148</v>
      </c>
      <c r="AC36" s="30" t="s">
        <v>149</v>
      </c>
      <c r="AD36" s="30" t="s">
        <v>150</v>
      </c>
      <c r="AE36" s="30" t="s">
        <v>151</v>
      </c>
    </row>
    <row r="37" spans="1:33" ht="17.100000000000001" customHeight="1">
      <c r="A37" s="52" t="s">
        <v>152</v>
      </c>
      <c r="B37" s="303"/>
      <c r="C37" s="163" t="s">
        <v>310</v>
      </c>
      <c r="D37" s="164"/>
      <c r="E37" s="164">
        <v>120</v>
      </c>
      <c r="F37" s="59" t="s">
        <v>260</v>
      </c>
      <c r="G37" s="60"/>
      <c r="H37" s="60">
        <v>45</v>
      </c>
      <c r="I37" s="59" t="s">
        <v>177</v>
      </c>
      <c r="J37" s="60"/>
      <c r="K37" s="60">
        <v>70</v>
      </c>
      <c r="L37" s="59" t="s">
        <v>326</v>
      </c>
      <c r="M37" s="59" t="s">
        <v>322</v>
      </c>
      <c r="N37" s="59">
        <v>30</v>
      </c>
      <c r="O37" s="62" t="s">
        <v>179</v>
      </c>
      <c r="P37" s="63"/>
      <c r="Q37" s="159">
        <v>100</v>
      </c>
      <c r="R37" s="59" t="s">
        <v>262</v>
      </c>
      <c r="S37" s="60"/>
      <c r="T37" s="60">
        <v>40</v>
      </c>
      <c r="U37" s="315"/>
      <c r="V37" s="64">
        <f t="shared" ref="V37" si="12">X36*15+X38*5</f>
        <v>108</v>
      </c>
      <c r="W37" s="65" t="s">
        <v>153</v>
      </c>
      <c r="X37" s="132">
        <v>2</v>
      </c>
      <c r="Y37" s="31"/>
      <c r="Z37" s="34" t="s">
        <v>154</v>
      </c>
      <c r="AA37" s="34">
        <v>5.5</v>
      </c>
      <c r="AB37" s="34">
        <f>AA37*2</f>
        <v>11</v>
      </c>
      <c r="AC37" s="34"/>
      <c r="AD37" s="34">
        <f>AA37*15</f>
        <v>82.5</v>
      </c>
      <c r="AE37" s="34">
        <f>AB37*4+AD37*4</f>
        <v>374</v>
      </c>
    </row>
    <row r="38" spans="1:33" ht="17.100000000000001" customHeight="1">
      <c r="A38" s="52">
        <v>12</v>
      </c>
      <c r="B38" s="303"/>
      <c r="C38" s="67" t="s">
        <v>190</v>
      </c>
      <c r="D38" s="68"/>
      <c r="E38" s="68">
        <v>20</v>
      </c>
      <c r="F38" s="73" t="s">
        <v>190</v>
      </c>
      <c r="G38" s="74"/>
      <c r="H38" s="74">
        <v>5</v>
      </c>
      <c r="I38" s="73" t="s">
        <v>183</v>
      </c>
      <c r="J38" s="74"/>
      <c r="K38" s="74">
        <v>5</v>
      </c>
      <c r="L38" s="74"/>
      <c r="M38" s="74"/>
      <c r="N38" s="74"/>
      <c r="O38" s="128"/>
      <c r="P38" s="128"/>
      <c r="Q38" s="128"/>
      <c r="R38" s="73" t="s">
        <v>235</v>
      </c>
      <c r="S38" s="73"/>
      <c r="T38" s="73">
        <v>10</v>
      </c>
      <c r="U38" s="315"/>
      <c r="V38" s="77" t="s">
        <v>155</v>
      </c>
      <c r="W38" s="78" t="s">
        <v>156</v>
      </c>
      <c r="X38" s="132">
        <v>2.7</v>
      </c>
      <c r="Z38" s="79" t="s">
        <v>157</v>
      </c>
      <c r="AA38" s="34">
        <v>2</v>
      </c>
      <c r="AB38" s="80">
        <f>AA38*7</f>
        <v>14</v>
      </c>
      <c r="AC38" s="34">
        <f>AA38*5</f>
        <v>10</v>
      </c>
      <c r="AD38" s="34" t="s">
        <v>158</v>
      </c>
      <c r="AE38" s="81">
        <f>AB38*4+AC38*9</f>
        <v>146</v>
      </c>
    </row>
    <row r="39" spans="1:33" ht="17.100000000000001" customHeight="1">
      <c r="A39" s="52" t="s">
        <v>159</v>
      </c>
      <c r="B39" s="303"/>
      <c r="C39" s="71" t="s">
        <v>183</v>
      </c>
      <c r="D39" s="71"/>
      <c r="E39" s="71">
        <v>10</v>
      </c>
      <c r="F39" s="74"/>
      <c r="G39" s="74"/>
      <c r="H39" s="71"/>
      <c r="I39" s="74" t="s">
        <v>264</v>
      </c>
      <c r="J39" s="74"/>
      <c r="K39" s="74">
        <v>5</v>
      </c>
      <c r="L39" s="74"/>
      <c r="M39" s="74"/>
      <c r="N39" s="74"/>
      <c r="O39" s="128"/>
      <c r="P39" s="128"/>
      <c r="Q39" s="128"/>
      <c r="R39" s="73" t="s">
        <v>242</v>
      </c>
      <c r="S39" s="74"/>
      <c r="T39" s="74">
        <v>5</v>
      </c>
      <c r="U39" s="315"/>
      <c r="V39" s="64">
        <f t="shared" ref="V39" si="13">X37*5+X39*5</f>
        <v>22.5</v>
      </c>
      <c r="W39" s="78" t="s">
        <v>160</v>
      </c>
      <c r="X39" s="132">
        <v>2.5</v>
      </c>
      <c r="Y39" s="31"/>
      <c r="Z39" s="30" t="s">
        <v>161</v>
      </c>
      <c r="AA39" s="34">
        <v>2.8</v>
      </c>
      <c r="AB39" s="34">
        <f>AA39*1</f>
        <v>2.8</v>
      </c>
      <c r="AC39" s="34" t="s">
        <v>158</v>
      </c>
      <c r="AD39" s="34">
        <f>AA39*5</f>
        <v>14</v>
      </c>
      <c r="AE39" s="34">
        <f>AB39*4+AD39*4</f>
        <v>67.2</v>
      </c>
    </row>
    <row r="40" spans="1:33" ht="17.100000000000001" customHeight="1">
      <c r="A40" s="308" t="s">
        <v>222</v>
      </c>
      <c r="B40" s="303"/>
      <c r="C40" s="71" t="s">
        <v>220</v>
      </c>
      <c r="D40" s="71"/>
      <c r="E40" s="71">
        <v>3</v>
      </c>
      <c r="F40" s="70"/>
      <c r="G40" s="71"/>
      <c r="H40" s="71"/>
      <c r="I40" s="74" t="s">
        <v>265</v>
      </c>
      <c r="J40" s="74"/>
      <c r="K40" s="74">
        <v>2</v>
      </c>
      <c r="L40" s="73"/>
      <c r="M40" s="74"/>
      <c r="N40" s="74"/>
      <c r="O40" s="128"/>
      <c r="P40" s="128"/>
      <c r="Q40" s="128"/>
      <c r="R40" s="71"/>
      <c r="S40" s="71"/>
      <c r="T40" s="167"/>
      <c r="U40" s="315"/>
      <c r="V40" s="77" t="s">
        <v>163</v>
      </c>
      <c r="W40" s="78" t="s">
        <v>164</v>
      </c>
      <c r="X40" s="132"/>
      <c r="Z40" s="30" t="s">
        <v>165</v>
      </c>
      <c r="AA40" s="34">
        <v>2.5</v>
      </c>
      <c r="AB40" s="34"/>
      <c r="AC40" s="34">
        <f>AA40*5</f>
        <v>12.5</v>
      </c>
      <c r="AD40" s="34" t="s">
        <v>158</v>
      </c>
      <c r="AE40" s="34">
        <f>AC40*9</f>
        <v>112.5</v>
      </c>
    </row>
    <row r="41" spans="1:33" ht="17.100000000000001" customHeight="1">
      <c r="A41" s="308"/>
      <c r="B41" s="303"/>
      <c r="C41" s="71" t="s">
        <v>293</v>
      </c>
      <c r="D41" s="71"/>
      <c r="E41" s="71">
        <v>2</v>
      </c>
      <c r="F41" s="128"/>
      <c r="G41" s="168"/>
      <c r="H41" s="128"/>
      <c r="I41" s="74"/>
      <c r="J41" s="74"/>
      <c r="K41" s="69"/>
      <c r="L41" s="70"/>
      <c r="M41" s="71"/>
      <c r="N41" s="71"/>
      <c r="O41" s="128"/>
      <c r="P41" s="168"/>
      <c r="Q41" s="128"/>
      <c r="R41" s="70"/>
      <c r="S41" s="71"/>
      <c r="T41" s="167"/>
      <c r="U41" s="315"/>
      <c r="V41" s="64">
        <f t="shared" ref="V41" si="14">X36*2+X37*7+X38*1</f>
        <v>29.3</v>
      </c>
      <c r="W41" s="85" t="s">
        <v>166</v>
      </c>
      <c r="X41" s="132"/>
      <c r="Y41" s="31"/>
      <c r="Z41" s="30" t="s">
        <v>167</v>
      </c>
      <c r="AD41" s="30">
        <f>AA41*15</f>
        <v>0</v>
      </c>
    </row>
    <row r="42" spans="1:33" ht="17.100000000000001" customHeight="1">
      <c r="A42" s="87" t="s">
        <v>168</v>
      </c>
      <c r="B42" s="88"/>
      <c r="C42" s="172"/>
      <c r="D42" s="168"/>
      <c r="E42" s="128"/>
      <c r="F42" s="128"/>
      <c r="G42" s="168"/>
      <c r="H42" s="128"/>
      <c r="I42" s="128"/>
      <c r="J42" s="168"/>
      <c r="K42" s="128"/>
      <c r="L42" s="128"/>
      <c r="M42" s="168"/>
      <c r="N42" s="128"/>
      <c r="O42" s="128"/>
      <c r="P42" s="168"/>
      <c r="Q42" s="128"/>
      <c r="R42" s="128"/>
      <c r="S42" s="168"/>
      <c r="T42" s="115"/>
      <c r="U42" s="305"/>
      <c r="V42" s="77" t="s">
        <v>169</v>
      </c>
      <c r="W42" s="89"/>
      <c r="X42" s="132"/>
      <c r="AB42" s="30">
        <f>SUM(AB37:AB41)</f>
        <v>27.8</v>
      </c>
      <c r="AC42" s="30">
        <f>SUM(AC37:AC41)</f>
        <v>22.5</v>
      </c>
      <c r="AD42" s="30">
        <f>SUM(AD37:AD41)</f>
        <v>96.5</v>
      </c>
      <c r="AE42" s="30">
        <f>AB42*4+AC42*9+AD42*4</f>
        <v>699.7</v>
      </c>
    </row>
    <row r="43" spans="1:33" ht="17.100000000000001" customHeight="1" thickBot="1">
      <c r="A43" s="143"/>
      <c r="B43" s="144"/>
      <c r="C43" s="145"/>
      <c r="D43" s="145"/>
      <c r="E43" s="146"/>
      <c r="F43" s="146"/>
      <c r="G43" s="145"/>
      <c r="H43" s="146"/>
      <c r="I43" s="146"/>
      <c r="J43" s="145"/>
      <c r="K43" s="146"/>
      <c r="L43" s="146"/>
      <c r="M43" s="145"/>
      <c r="N43" s="146"/>
      <c r="O43" s="146"/>
      <c r="P43" s="145"/>
      <c r="Q43" s="146"/>
      <c r="R43" s="146"/>
      <c r="S43" s="145"/>
      <c r="T43" s="146"/>
      <c r="U43" s="311"/>
      <c r="V43" s="94">
        <f t="shared" ref="V43" si="15">V37*4+V39*9+V41*4</f>
        <v>751.7</v>
      </c>
      <c r="W43" s="147"/>
      <c r="X43" s="148"/>
      <c r="Y43" s="31"/>
      <c r="AB43" s="97">
        <f>AB42*4/AE42</f>
        <v>0.15892525368014862</v>
      </c>
      <c r="AC43" s="97">
        <f>AC42*9/AE42</f>
        <v>0.28940974703444333</v>
      </c>
      <c r="AD43" s="97">
        <f>AD42*4/AE42</f>
        <v>0.55166499928540802</v>
      </c>
    </row>
    <row r="44" spans="1:33">
      <c r="S44" s="153"/>
      <c r="T44" s="154"/>
      <c r="U44" s="155"/>
      <c r="V44" s="30"/>
      <c r="W44" s="30"/>
      <c r="X44" s="34"/>
      <c r="AA44" s="30"/>
    </row>
    <row r="45" spans="1:33">
      <c r="S45" s="30"/>
      <c r="T45" s="154"/>
      <c r="U45" s="34"/>
      <c r="V45" s="30"/>
      <c r="W45" s="30"/>
      <c r="X45" s="34"/>
      <c r="AA45" s="30"/>
    </row>
    <row r="46" spans="1:33">
      <c r="S46" s="30"/>
      <c r="T46" s="154"/>
      <c r="U46" s="34"/>
      <c r="V46" s="30"/>
      <c r="W46" s="30"/>
      <c r="X46" s="34"/>
      <c r="AA46" s="30"/>
    </row>
    <row r="47" spans="1:33">
      <c r="V47" s="30"/>
      <c r="X47" s="34"/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5</vt:i4>
      </vt:variant>
    </vt:vector>
  </HeadingPairs>
  <TitlesOfParts>
    <vt:vector size="17" baseType="lpstr">
      <vt:lpstr>3月菜單國華</vt:lpstr>
      <vt:lpstr>第ㄧ週明細</vt:lpstr>
      <vt:lpstr>第二週明細 (2)</vt:lpstr>
      <vt:lpstr>第三週明細 (2)</vt:lpstr>
      <vt:lpstr>第四週明細 (2)</vt:lpstr>
      <vt:lpstr>第五週明細 (2)</vt:lpstr>
      <vt:lpstr>彰化菜單玉美</vt:lpstr>
      <vt:lpstr>第一週明細</vt:lpstr>
      <vt:lpstr>第二週明細</vt:lpstr>
      <vt:lpstr>第三週明細</vt:lpstr>
      <vt:lpstr>第四週明細</vt:lpstr>
      <vt:lpstr>第五週明細</vt:lpstr>
      <vt:lpstr>第一週明細!Print_Area</vt:lpstr>
      <vt:lpstr>第三週明細!Print_Area</vt:lpstr>
      <vt:lpstr>第五週明細!Print_Area</vt:lpstr>
      <vt:lpstr>第四週明細!Print_Area</vt:lpstr>
      <vt:lpstr>'第四週明細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楊佳蓉</dc:creator>
  <cp:lastModifiedBy>user</cp:lastModifiedBy>
  <dcterms:created xsi:type="dcterms:W3CDTF">2021-01-11T00:14:59Z</dcterms:created>
  <dcterms:modified xsi:type="dcterms:W3CDTF">2021-02-26T01:14:51Z</dcterms:modified>
</cp:coreProperties>
</file>