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75" windowWidth="21840" windowHeight="13095"/>
  </bookViews>
  <sheets>
    <sheet name="國華109.10月菜單" sheetId="8" r:id="rId1"/>
    <sheet name="國華第二週明細)" sheetId="9" r:id="rId2"/>
    <sheet name="國華第三週明細" sheetId="10" r:id="rId3"/>
    <sheet name="國華第四週明細" sheetId="11" r:id="rId4"/>
    <sheet name="國華第五週明細" sheetId="12" r:id="rId5"/>
    <sheet name="玉美第五週明細" sheetId="6" r:id="rId6"/>
    <sheet name="玉美彰化菜單" sheetId="2" r:id="rId7"/>
    <sheet name="玉美彰化菜單 (2)" sheetId="7" r:id="rId8"/>
    <sheet name="王美第二週明細" sheetId="3" r:id="rId9"/>
    <sheet name="玉美第三週明細" sheetId="4" r:id="rId10"/>
    <sheet name="玉美第四週明細" sheetId="5" r:id="rId11"/>
    <sheet name="工作表1" sheetId="1" r:id="rId12"/>
  </sheets>
  <externalReferences>
    <externalReference r:id="rId13"/>
  </externalReferences>
  <definedNames>
    <definedName name="_xlnm.Print_Area" localSheetId="9">玉美第三週明細!$A$1:$X$43</definedName>
    <definedName name="_xlnm.Print_Area" localSheetId="5">玉美第五週明細!$A$1:$X$43</definedName>
    <definedName name="_xlnm.Print_Area" localSheetId="10">玉美第四週明細!$A$1:$X$43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2" l="1"/>
  <c r="G5" i="12"/>
  <c r="J5" i="12"/>
  <c r="M5" i="12"/>
  <c r="P5" i="12"/>
  <c r="S5" i="12"/>
  <c r="AB6" i="12"/>
  <c r="AB11" i="12" s="1"/>
  <c r="AD6" i="12"/>
  <c r="AE6" i="12"/>
  <c r="AB7" i="12"/>
  <c r="AC7" i="12"/>
  <c r="AB8" i="12"/>
  <c r="AD8" i="12"/>
  <c r="AE8" i="12"/>
  <c r="AC9" i="12"/>
  <c r="AE9" i="12"/>
  <c r="AD10" i="12"/>
  <c r="AD11" i="12"/>
  <c r="D13" i="12"/>
  <c r="G13" i="12"/>
  <c r="J13" i="12"/>
  <c r="M13" i="12"/>
  <c r="P13" i="12"/>
  <c r="S13" i="12"/>
  <c r="AB14" i="12"/>
  <c r="AD14" i="12"/>
  <c r="AB15" i="12"/>
  <c r="AB19" i="12" s="1"/>
  <c r="AC15" i="12"/>
  <c r="AE15" i="12"/>
  <c r="AB16" i="12"/>
  <c r="AD16" i="12"/>
  <c r="AE16" i="12" s="1"/>
  <c r="AC17" i="12"/>
  <c r="AE17" i="12" s="1"/>
  <c r="AD18" i="12"/>
  <c r="AC19" i="12"/>
  <c r="D21" i="12"/>
  <c r="G21" i="12"/>
  <c r="J21" i="12"/>
  <c r="M21" i="12"/>
  <c r="P21" i="12"/>
  <c r="S21" i="12"/>
  <c r="AB22" i="12"/>
  <c r="AD22" i="12"/>
  <c r="AE22" i="12"/>
  <c r="AB23" i="12"/>
  <c r="AC23" i="12"/>
  <c r="AE23" i="12" s="1"/>
  <c r="AB24" i="12"/>
  <c r="AD24" i="12"/>
  <c r="AE24" i="12"/>
  <c r="Y25" i="12"/>
  <c r="AC25" i="12"/>
  <c r="AE25" i="12" s="1"/>
  <c r="AD26" i="12"/>
  <c r="AD27" i="12" s="1"/>
  <c r="AC27" i="12"/>
  <c r="D29" i="12"/>
  <c r="G29" i="12"/>
  <c r="J29" i="12"/>
  <c r="M29" i="12"/>
  <c r="P29" i="12"/>
  <c r="S29" i="12"/>
  <c r="AB30" i="12"/>
  <c r="AD30" i="12"/>
  <c r="AE30" i="12"/>
  <c r="AB31" i="12"/>
  <c r="AC31" i="12"/>
  <c r="AB32" i="12"/>
  <c r="AD32" i="12"/>
  <c r="AE32" i="12"/>
  <c r="AC33" i="12"/>
  <c r="AE33" i="12"/>
  <c r="AD34" i="12"/>
  <c r="AB35" i="12"/>
  <c r="AD35" i="12"/>
  <c r="D37" i="12"/>
  <c r="G37" i="12"/>
  <c r="J37" i="12"/>
  <c r="M37" i="12"/>
  <c r="P37" i="12"/>
  <c r="S37" i="12"/>
  <c r="AB38" i="12"/>
  <c r="AD38" i="12"/>
  <c r="AE38" i="12" s="1"/>
  <c r="AB39" i="12"/>
  <c r="AB43" i="12" s="1"/>
  <c r="AC39" i="12"/>
  <c r="AE39" i="12"/>
  <c r="AB40" i="12"/>
  <c r="AD40" i="12"/>
  <c r="AE40" i="12" s="1"/>
  <c r="Y41" i="12"/>
  <c r="AC41" i="12"/>
  <c r="AE41" i="12"/>
  <c r="AD42" i="12"/>
  <c r="AC43" i="12"/>
  <c r="D5" i="11"/>
  <c r="G5" i="11"/>
  <c r="J5" i="11"/>
  <c r="M5" i="11"/>
  <c r="P5" i="11"/>
  <c r="S5" i="11"/>
  <c r="AC6" i="11"/>
  <c r="AE6" i="11"/>
  <c r="AC7" i="11"/>
  <c r="AC11" i="11" s="1"/>
  <c r="AD7" i="11"/>
  <c r="AF7" i="11"/>
  <c r="AC8" i="11"/>
  <c r="AE8" i="11"/>
  <c r="AF8" i="11" s="1"/>
  <c r="AD9" i="11"/>
  <c r="AF9" i="11" s="1"/>
  <c r="AE10" i="11"/>
  <c r="AD11" i="11"/>
  <c r="D13" i="11"/>
  <c r="G13" i="11"/>
  <c r="J13" i="11"/>
  <c r="M13" i="11"/>
  <c r="P13" i="11"/>
  <c r="S13" i="11"/>
  <c r="AC14" i="11"/>
  <c r="AC19" i="11" s="1"/>
  <c r="AE14" i="11"/>
  <c r="AF14" i="11"/>
  <c r="AC15" i="11"/>
  <c r="AD15" i="11"/>
  <c r="AC16" i="11"/>
  <c r="AE16" i="11"/>
  <c r="AF16" i="11"/>
  <c r="AD17" i="11"/>
  <c r="AF17" i="11"/>
  <c r="AE18" i="11"/>
  <c r="AE19" i="11"/>
  <c r="D21" i="11"/>
  <c r="G21" i="11"/>
  <c r="J21" i="11"/>
  <c r="M21" i="11"/>
  <c r="P21" i="11"/>
  <c r="S21" i="11"/>
  <c r="AC22" i="11"/>
  <c r="AE22" i="11"/>
  <c r="AC23" i="11"/>
  <c r="AC27" i="11" s="1"/>
  <c r="AD23" i="11"/>
  <c r="AF23" i="11"/>
  <c r="AC24" i="11"/>
  <c r="AE24" i="11"/>
  <c r="AF24" i="11" s="1"/>
  <c r="AD25" i="11"/>
  <c r="AF25" i="11" s="1"/>
  <c r="AE26" i="11"/>
  <c r="AD27" i="11"/>
  <c r="D29" i="11"/>
  <c r="G29" i="11"/>
  <c r="J29" i="11"/>
  <c r="M29" i="11"/>
  <c r="P29" i="11"/>
  <c r="S29" i="11"/>
  <c r="AC30" i="11"/>
  <c r="AE30" i="11"/>
  <c r="AF30" i="11"/>
  <c r="AC31" i="11"/>
  <c r="AD31" i="11"/>
  <c r="AC32" i="11"/>
  <c r="AE32" i="11"/>
  <c r="AF32" i="11"/>
  <c r="AD33" i="11"/>
  <c r="AF33" i="11"/>
  <c r="AE34" i="11"/>
  <c r="AC35" i="11"/>
  <c r="AE35" i="11"/>
  <c r="D37" i="11"/>
  <c r="G37" i="11"/>
  <c r="J37" i="11"/>
  <c r="M37" i="11"/>
  <c r="P37" i="11"/>
  <c r="S37" i="11"/>
  <c r="AC38" i="11"/>
  <c r="AE38" i="11"/>
  <c r="AF38" i="11" s="1"/>
  <c r="AC39" i="11"/>
  <c r="AC43" i="11" s="1"/>
  <c r="AD39" i="11"/>
  <c r="AF39" i="11"/>
  <c r="AC40" i="11"/>
  <c r="AE40" i="11"/>
  <c r="AF40" i="11" s="1"/>
  <c r="Y41" i="11"/>
  <c r="AD41" i="11"/>
  <c r="AF41" i="11"/>
  <c r="AE42" i="11"/>
  <c r="AD43" i="11"/>
  <c r="D5" i="10"/>
  <c r="G5" i="10"/>
  <c r="J5" i="10"/>
  <c r="M5" i="10"/>
  <c r="P5" i="10"/>
  <c r="S5" i="10"/>
  <c r="AB6" i="10"/>
  <c r="AD6" i="10"/>
  <c r="AB7" i="10"/>
  <c r="AB11" i="10" s="1"/>
  <c r="AC7" i="10"/>
  <c r="AE7" i="10"/>
  <c r="AB8" i="10"/>
  <c r="AD8" i="10"/>
  <c r="AE8" i="10" s="1"/>
  <c r="AC9" i="10"/>
  <c r="AE9" i="10" s="1"/>
  <c r="AD10" i="10"/>
  <c r="AC11" i="10"/>
  <c r="D13" i="10"/>
  <c r="G13" i="10"/>
  <c r="J13" i="10"/>
  <c r="M13" i="10"/>
  <c r="P13" i="10"/>
  <c r="S13" i="10"/>
  <c r="AB14" i="10"/>
  <c r="AB19" i="10" s="1"/>
  <c r="AD14" i="10"/>
  <c r="AE14" i="10"/>
  <c r="AB15" i="10"/>
  <c r="AC15" i="10"/>
  <c r="AB16" i="10"/>
  <c r="AD16" i="10"/>
  <c r="AE16" i="10"/>
  <c r="AC17" i="10"/>
  <c r="AE17" i="10"/>
  <c r="AD18" i="10"/>
  <c r="AD19" i="10"/>
  <c r="D21" i="10"/>
  <c r="G21" i="10"/>
  <c r="J21" i="10"/>
  <c r="M21" i="10"/>
  <c r="P21" i="10"/>
  <c r="S21" i="10"/>
  <c r="AB22" i="10"/>
  <c r="AD22" i="10"/>
  <c r="AE22" i="10" s="1"/>
  <c r="AB23" i="10"/>
  <c r="AC23" i="10"/>
  <c r="AE23" i="10"/>
  <c r="AB24" i="10"/>
  <c r="AD24" i="10"/>
  <c r="AE24" i="10" s="1"/>
  <c r="Y25" i="10"/>
  <c r="AC25" i="10"/>
  <c r="AE25" i="10"/>
  <c r="AD26" i="10"/>
  <c r="AB27" i="10"/>
  <c r="AC27" i="10"/>
  <c r="AD27" i="10"/>
  <c r="D29" i="10"/>
  <c r="G29" i="10"/>
  <c r="J29" i="10"/>
  <c r="M29" i="10"/>
  <c r="P29" i="10"/>
  <c r="S29" i="10"/>
  <c r="AB30" i="10"/>
  <c r="AD30" i="10"/>
  <c r="AB31" i="10"/>
  <c r="AB35" i="10" s="1"/>
  <c r="AC31" i="10"/>
  <c r="AE31" i="10"/>
  <c r="AB32" i="10"/>
  <c r="AD32" i="10"/>
  <c r="AE32" i="10" s="1"/>
  <c r="AC33" i="10"/>
  <c r="AE33" i="10" s="1"/>
  <c r="AD34" i="10"/>
  <c r="AC35" i="10"/>
  <c r="D37" i="10"/>
  <c r="G37" i="10"/>
  <c r="J37" i="10"/>
  <c r="M37" i="10"/>
  <c r="P37" i="10"/>
  <c r="S37" i="10"/>
  <c r="AB38" i="10"/>
  <c r="AD38" i="10"/>
  <c r="AE38" i="10"/>
  <c r="AB39" i="10"/>
  <c r="AC39" i="10"/>
  <c r="AB40" i="10"/>
  <c r="AD40" i="10"/>
  <c r="AE40" i="10"/>
  <c r="AC41" i="10"/>
  <c r="AE41" i="10"/>
  <c r="AD42" i="10"/>
  <c r="AB43" i="10"/>
  <c r="AD43" i="10"/>
  <c r="D5" i="9"/>
  <c r="G5" i="9"/>
  <c r="J5" i="9"/>
  <c r="M5" i="9"/>
  <c r="P5" i="9"/>
  <c r="S5" i="9"/>
  <c r="AB6" i="9"/>
  <c r="AD6" i="9"/>
  <c r="AB7" i="9"/>
  <c r="AB11" i="9" s="1"/>
  <c r="AC7" i="9"/>
  <c r="AE7" i="9"/>
  <c r="AB8" i="9"/>
  <c r="AD8" i="9"/>
  <c r="AE8" i="9" s="1"/>
  <c r="AC9" i="9"/>
  <c r="AE9" i="9" s="1"/>
  <c r="AD10" i="9"/>
  <c r="AC11" i="9"/>
  <c r="D13" i="9"/>
  <c r="G13" i="9"/>
  <c r="J13" i="9"/>
  <c r="M13" i="9"/>
  <c r="P13" i="9"/>
  <c r="S13" i="9"/>
  <c r="AB14" i="9"/>
  <c r="AB19" i="9" s="1"/>
  <c r="AD14" i="9"/>
  <c r="AE14" i="9"/>
  <c r="AB15" i="9"/>
  <c r="AC15" i="9"/>
  <c r="AE15" i="9" s="1"/>
  <c r="AB16" i="9"/>
  <c r="AD16" i="9"/>
  <c r="AE16" i="9" s="1"/>
  <c r="AC17" i="9"/>
  <c r="AE17" i="9" s="1"/>
  <c r="AD18" i="9"/>
  <c r="AC19" i="9"/>
  <c r="D21" i="9"/>
  <c r="G21" i="9"/>
  <c r="J21" i="9"/>
  <c r="M21" i="9"/>
  <c r="P21" i="9"/>
  <c r="S21" i="9"/>
  <c r="AB22" i="9"/>
  <c r="AD22" i="9"/>
  <c r="AE22" i="9"/>
  <c r="AB23" i="9"/>
  <c r="AC23" i="9"/>
  <c r="AE23" i="9" s="1"/>
  <c r="AB24" i="9"/>
  <c r="AD24" i="9"/>
  <c r="AE24" i="9"/>
  <c r="AC25" i="9"/>
  <c r="AE25" i="9"/>
  <c r="AD26" i="9"/>
  <c r="AB27" i="9"/>
  <c r="AD27" i="9"/>
  <c r="D29" i="9"/>
  <c r="G29" i="9"/>
  <c r="J29" i="9"/>
  <c r="M29" i="9"/>
  <c r="P29" i="9"/>
  <c r="S29" i="9"/>
  <c r="AB30" i="9"/>
  <c r="AD30" i="9"/>
  <c r="AE30" i="9" s="1"/>
  <c r="AB31" i="9"/>
  <c r="AB35" i="9" s="1"/>
  <c r="AC31" i="9"/>
  <c r="AE31" i="9"/>
  <c r="AB32" i="9"/>
  <c r="AD32" i="9"/>
  <c r="AE32" i="9" s="1"/>
  <c r="AC33" i="9"/>
  <c r="AE33" i="9" s="1"/>
  <c r="AD34" i="9"/>
  <c r="AC35" i="9"/>
  <c r="D37" i="9"/>
  <c r="G37" i="9"/>
  <c r="J37" i="9"/>
  <c r="M37" i="9"/>
  <c r="P37" i="9"/>
  <c r="S37" i="9"/>
  <c r="AB38" i="9"/>
  <c r="AD38" i="9"/>
  <c r="AE38" i="9"/>
  <c r="AB39" i="9"/>
  <c r="AC39" i="9"/>
  <c r="AE39" i="9" s="1"/>
  <c r="AB40" i="9"/>
  <c r="AD40" i="9"/>
  <c r="AE40" i="9"/>
  <c r="AC41" i="9"/>
  <c r="AE41" i="9"/>
  <c r="AD42" i="9"/>
  <c r="AB43" i="9"/>
  <c r="AD43" i="9"/>
  <c r="B18" i="8"/>
  <c r="D18" i="8"/>
  <c r="F18" i="8"/>
  <c r="H18" i="8"/>
  <c r="J18" i="8"/>
  <c r="L18" i="8"/>
  <c r="N18" i="8"/>
  <c r="P18" i="8"/>
  <c r="R18" i="8"/>
  <c r="T18" i="8"/>
  <c r="B19" i="8"/>
  <c r="D19" i="8"/>
  <c r="F19" i="8"/>
  <c r="H19" i="8"/>
  <c r="J19" i="8"/>
  <c r="L19" i="8"/>
  <c r="N19" i="8"/>
  <c r="P19" i="8"/>
  <c r="R19" i="8"/>
  <c r="T19" i="8"/>
  <c r="B27" i="8"/>
  <c r="D27" i="8"/>
  <c r="F27" i="8"/>
  <c r="H27" i="8"/>
  <c r="J27" i="8"/>
  <c r="L27" i="8"/>
  <c r="N27" i="8"/>
  <c r="P27" i="8"/>
  <c r="R27" i="8"/>
  <c r="T27" i="8"/>
  <c r="B28" i="8"/>
  <c r="D28" i="8"/>
  <c r="F28" i="8"/>
  <c r="H28" i="8"/>
  <c r="J28" i="8"/>
  <c r="L28" i="8"/>
  <c r="N28" i="8"/>
  <c r="P28" i="8"/>
  <c r="R28" i="8"/>
  <c r="T28" i="8"/>
  <c r="B36" i="8"/>
  <c r="D36" i="8"/>
  <c r="F36" i="8"/>
  <c r="H36" i="8"/>
  <c r="J36" i="8"/>
  <c r="L36" i="8"/>
  <c r="N36" i="8"/>
  <c r="P36" i="8"/>
  <c r="R36" i="8"/>
  <c r="T36" i="8"/>
  <c r="B37" i="8"/>
  <c r="D37" i="8"/>
  <c r="F37" i="8"/>
  <c r="H37" i="8"/>
  <c r="J37" i="8"/>
  <c r="L37" i="8"/>
  <c r="N37" i="8"/>
  <c r="P37" i="8"/>
  <c r="R37" i="8"/>
  <c r="T37" i="8"/>
  <c r="B45" i="8"/>
  <c r="D45" i="8"/>
  <c r="F45" i="8"/>
  <c r="H45" i="8"/>
  <c r="J45" i="8"/>
  <c r="L45" i="8"/>
  <c r="N45" i="8"/>
  <c r="P45" i="8"/>
  <c r="R45" i="8"/>
  <c r="T45" i="8"/>
  <c r="B46" i="8"/>
  <c r="D46" i="8"/>
  <c r="F46" i="8"/>
  <c r="H46" i="8"/>
  <c r="J46" i="8"/>
  <c r="L46" i="8"/>
  <c r="N46" i="8"/>
  <c r="P46" i="8"/>
  <c r="R46" i="8"/>
  <c r="T46" i="8"/>
  <c r="AE30" i="10" l="1"/>
  <c r="AD35" i="10"/>
  <c r="AE35" i="10" s="1"/>
  <c r="AE27" i="10"/>
  <c r="AE15" i="10"/>
  <c r="AC19" i="10"/>
  <c r="AF22" i="11"/>
  <c r="AE27" i="11"/>
  <c r="AF15" i="11"/>
  <c r="AD19" i="11"/>
  <c r="AE14" i="12"/>
  <c r="AD19" i="12"/>
  <c r="AE7" i="12"/>
  <c r="AC11" i="12"/>
  <c r="AC43" i="9"/>
  <c r="AD35" i="9"/>
  <c r="AC27" i="9"/>
  <c r="AD19" i="9"/>
  <c r="AE6" i="9"/>
  <c r="AD11" i="9"/>
  <c r="AE39" i="10"/>
  <c r="AC43" i="10"/>
  <c r="AB28" i="10"/>
  <c r="AE6" i="10"/>
  <c r="AD11" i="10"/>
  <c r="AE43" i="11"/>
  <c r="AF43" i="11" s="1"/>
  <c r="AF31" i="11"/>
  <c r="AD35" i="11"/>
  <c r="AF35" i="11" s="1"/>
  <c r="AF6" i="11"/>
  <c r="AE11" i="11"/>
  <c r="AD43" i="12"/>
  <c r="AE31" i="12"/>
  <c r="AC35" i="12"/>
  <c r="AE35" i="12" s="1"/>
  <c r="AB27" i="12"/>
  <c r="T50" i="7"/>
  <c r="R50" i="7"/>
  <c r="P50" i="7"/>
  <c r="N50" i="7"/>
  <c r="L50" i="7"/>
  <c r="J50" i="7"/>
  <c r="H50" i="7"/>
  <c r="F50" i="7"/>
  <c r="D50" i="7"/>
  <c r="B50" i="7"/>
  <c r="T49" i="7"/>
  <c r="R49" i="7"/>
  <c r="P49" i="7"/>
  <c r="N49" i="7"/>
  <c r="L49" i="7"/>
  <c r="J49" i="7"/>
  <c r="H49" i="7"/>
  <c r="F49" i="7"/>
  <c r="D49" i="7"/>
  <c r="B49" i="7"/>
  <c r="T40" i="7"/>
  <c r="R40" i="7"/>
  <c r="P40" i="7"/>
  <c r="N40" i="7"/>
  <c r="L40" i="7"/>
  <c r="J40" i="7"/>
  <c r="H40" i="7"/>
  <c r="F40" i="7"/>
  <c r="D40" i="7"/>
  <c r="B40" i="7"/>
  <c r="T39" i="7"/>
  <c r="R39" i="7"/>
  <c r="P39" i="7"/>
  <c r="N39" i="7"/>
  <c r="L39" i="7"/>
  <c r="J39" i="7"/>
  <c r="H39" i="7"/>
  <c r="F39" i="7"/>
  <c r="D39" i="7"/>
  <c r="B39" i="7"/>
  <c r="T30" i="7"/>
  <c r="R30" i="7"/>
  <c r="P30" i="7"/>
  <c r="N30" i="7"/>
  <c r="L30" i="7"/>
  <c r="J30" i="7"/>
  <c r="H30" i="7"/>
  <c r="F30" i="7"/>
  <c r="D30" i="7"/>
  <c r="B30" i="7"/>
  <c r="T29" i="7"/>
  <c r="R29" i="7"/>
  <c r="P29" i="7"/>
  <c r="N29" i="7"/>
  <c r="L29" i="7"/>
  <c r="J29" i="7"/>
  <c r="H29" i="7"/>
  <c r="F29" i="7"/>
  <c r="D29" i="7"/>
  <c r="B29" i="7"/>
  <c r="A21" i="7"/>
  <c r="A31" i="7" s="1"/>
  <c r="T20" i="7"/>
  <c r="R20" i="7"/>
  <c r="P20" i="7"/>
  <c r="N20" i="7"/>
  <c r="L20" i="7"/>
  <c r="J20" i="7"/>
  <c r="H20" i="7"/>
  <c r="F20" i="7"/>
  <c r="D20" i="7"/>
  <c r="B20" i="7"/>
  <c r="T19" i="7"/>
  <c r="R19" i="7"/>
  <c r="P19" i="7"/>
  <c r="N19" i="7"/>
  <c r="L19" i="7"/>
  <c r="J19" i="7"/>
  <c r="H19" i="7"/>
  <c r="F19" i="7"/>
  <c r="D19" i="7"/>
  <c r="B19" i="7"/>
  <c r="E11" i="7"/>
  <c r="I11" i="7" s="1"/>
  <c r="M11" i="7" s="1"/>
  <c r="Q11" i="7" s="1"/>
  <c r="AC36" i="10" l="1"/>
  <c r="AB36" i="10"/>
  <c r="AD36" i="12"/>
  <c r="AB36" i="12"/>
  <c r="AE36" i="11"/>
  <c r="AC36" i="11"/>
  <c r="AD44" i="11"/>
  <c r="AC44" i="11"/>
  <c r="AE27" i="12"/>
  <c r="AE12" i="11"/>
  <c r="AF11" i="11"/>
  <c r="AD12" i="10"/>
  <c r="AE11" i="10"/>
  <c r="AE11" i="9"/>
  <c r="AC28" i="10"/>
  <c r="AD28" i="10"/>
  <c r="AF27" i="11"/>
  <c r="AE19" i="10"/>
  <c r="AE35" i="9"/>
  <c r="AC36" i="12"/>
  <c r="AD36" i="11"/>
  <c r="AE44" i="11"/>
  <c r="AD36" i="10"/>
  <c r="AE43" i="10"/>
  <c r="AC44" i="10" s="1"/>
  <c r="AE19" i="12"/>
  <c r="AE43" i="12"/>
  <c r="AF19" i="11"/>
  <c r="AE19" i="9"/>
  <c r="AE43" i="9"/>
  <c r="AE11" i="12"/>
  <c r="AE27" i="9"/>
  <c r="A41" i="7"/>
  <c r="E41" i="7" s="1"/>
  <c r="I41" i="7" s="1"/>
  <c r="M41" i="7" s="1"/>
  <c r="Q41" i="7" s="1"/>
  <c r="E31" i="7"/>
  <c r="I31" i="7" s="1"/>
  <c r="M31" i="7" s="1"/>
  <c r="Q31" i="7" s="1"/>
  <c r="E21" i="7"/>
  <c r="I21" i="7" s="1"/>
  <c r="M21" i="7" s="1"/>
  <c r="Q21" i="7" s="1"/>
  <c r="AC42" i="6"/>
  <c r="AD41" i="6"/>
  <c r="AC40" i="6"/>
  <c r="AE40" i="6" s="1"/>
  <c r="AD39" i="6"/>
  <c r="AE39" i="6" s="1"/>
  <c r="AB39" i="6"/>
  <c r="AC38" i="6"/>
  <c r="AB38" i="6"/>
  <c r="AE38" i="6" s="1"/>
  <c r="AD37" i="6"/>
  <c r="AE37" i="6" s="1"/>
  <c r="AB37" i="6"/>
  <c r="AB42" i="6" s="1"/>
  <c r="R36" i="6"/>
  <c r="O36" i="6"/>
  <c r="L36" i="6"/>
  <c r="I36" i="6"/>
  <c r="F36" i="6"/>
  <c r="C36" i="6"/>
  <c r="AD34" i="6"/>
  <c r="AD33" i="6"/>
  <c r="AC32" i="6"/>
  <c r="AE32" i="6" s="1"/>
  <c r="AE31" i="6"/>
  <c r="AD31" i="6"/>
  <c r="AB31" i="6"/>
  <c r="X31" i="6"/>
  <c r="AC30" i="6"/>
  <c r="AC34" i="6" s="1"/>
  <c r="AB30" i="6"/>
  <c r="AD29" i="6"/>
  <c r="AB29" i="6"/>
  <c r="AB34" i="6" s="1"/>
  <c r="X29" i="6"/>
  <c r="R28" i="6"/>
  <c r="O28" i="6"/>
  <c r="L28" i="6"/>
  <c r="I28" i="6"/>
  <c r="F28" i="6"/>
  <c r="C28" i="6"/>
  <c r="AC26" i="6"/>
  <c r="AD25" i="6"/>
  <c r="AE24" i="6"/>
  <c r="AC24" i="6"/>
  <c r="AD23" i="6"/>
  <c r="AD26" i="6" s="1"/>
  <c r="AB23" i="6"/>
  <c r="AB26" i="6" s="1"/>
  <c r="X23" i="6"/>
  <c r="AC22" i="6"/>
  <c r="AB22" i="6"/>
  <c r="AE22" i="6" s="1"/>
  <c r="AE21" i="6"/>
  <c r="AD21" i="6"/>
  <c r="AB21" i="6"/>
  <c r="X21" i="6"/>
  <c r="R20" i="6"/>
  <c r="O20" i="6"/>
  <c r="L20" i="6"/>
  <c r="I20" i="6"/>
  <c r="F20" i="6"/>
  <c r="C20" i="6"/>
  <c r="AD17" i="6"/>
  <c r="AE16" i="6"/>
  <c r="AC16" i="6"/>
  <c r="AD15" i="6"/>
  <c r="AB15" i="6"/>
  <c r="AE15" i="6" s="1"/>
  <c r="X15" i="6"/>
  <c r="AC14" i="6"/>
  <c r="AC18" i="6" s="1"/>
  <c r="AB14" i="6"/>
  <c r="AE14" i="6" s="1"/>
  <c r="AD13" i="6"/>
  <c r="AD18" i="6" s="1"/>
  <c r="AB13" i="6"/>
  <c r="AB18" i="6" s="1"/>
  <c r="X13" i="6"/>
  <c r="X12" i="6"/>
  <c r="R12" i="6"/>
  <c r="O12" i="6"/>
  <c r="L12" i="6"/>
  <c r="I12" i="6"/>
  <c r="F12" i="6"/>
  <c r="C12" i="6"/>
  <c r="AD9" i="6"/>
  <c r="AC8" i="6"/>
  <c r="AE8" i="6" s="1"/>
  <c r="AD7" i="6"/>
  <c r="AB7" i="6"/>
  <c r="AE7" i="6" s="1"/>
  <c r="X7" i="6"/>
  <c r="AE6" i="6"/>
  <c r="AC6" i="6"/>
  <c r="AC10" i="6" s="1"/>
  <c r="AB6" i="6"/>
  <c r="AD5" i="6"/>
  <c r="AD10" i="6" s="1"/>
  <c r="AB5" i="6"/>
  <c r="AB10" i="6" s="1"/>
  <c r="X5" i="6"/>
  <c r="R4" i="6"/>
  <c r="O4" i="6"/>
  <c r="L4" i="6"/>
  <c r="I4" i="6"/>
  <c r="F4" i="6"/>
  <c r="C4" i="6"/>
  <c r="AC42" i="5"/>
  <c r="AD41" i="5"/>
  <c r="AC40" i="5"/>
  <c r="AE40" i="5" s="1"/>
  <c r="AD39" i="5"/>
  <c r="AE39" i="5" s="1"/>
  <c r="AB39" i="5"/>
  <c r="X39" i="5"/>
  <c r="AC38" i="5"/>
  <c r="AB38" i="5"/>
  <c r="AE38" i="5" s="1"/>
  <c r="AD37" i="5"/>
  <c r="AB37" i="5"/>
  <c r="AB42" i="5" s="1"/>
  <c r="X37" i="5"/>
  <c r="X36" i="5"/>
  <c r="R36" i="5"/>
  <c r="O36" i="5"/>
  <c r="L36" i="5"/>
  <c r="I36" i="5"/>
  <c r="F36" i="5"/>
  <c r="C36" i="5"/>
  <c r="AC34" i="5"/>
  <c r="AB34" i="5"/>
  <c r="AD33" i="5"/>
  <c r="AC32" i="5"/>
  <c r="AE32" i="5" s="1"/>
  <c r="AD31" i="5"/>
  <c r="AD34" i="5" s="1"/>
  <c r="AB31" i="5"/>
  <c r="AE31" i="5" s="1"/>
  <c r="X31" i="5"/>
  <c r="AC30" i="5"/>
  <c r="AB30" i="5"/>
  <c r="AE30" i="5" s="1"/>
  <c r="AE29" i="5"/>
  <c r="AD29" i="5"/>
  <c r="AB29" i="5"/>
  <c r="X29" i="5"/>
  <c r="R28" i="5"/>
  <c r="O28" i="5"/>
  <c r="L28" i="5"/>
  <c r="I28" i="5"/>
  <c r="F28" i="5"/>
  <c r="C28" i="5"/>
  <c r="AD25" i="5"/>
  <c r="AC24" i="5"/>
  <c r="AE24" i="5" s="1"/>
  <c r="AD23" i="5"/>
  <c r="AB23" i="5"/>
  <c r="AE23" i="5" s="1"/>
  <c r="X23" i="5"/>
  <c r="AC22" i="5"/>
  <c r="AC26" i="5" s="1"/>
  <c r="AB22" i="5"/>
  <c r="AE22" i="5" s="1"/>
  <c r="AD21" i="5"/>
  <c r="AE21" i="5" s="1"/>
  <c r="AB21" i="5"/>
  <c r="X21" i="5"/>
  <c r="R20" i="5"/>
  <c r="O20" i="5"/>
  <c r="L20" i="5"/>
  <c r="I20" i="5"/>
  <c r="F20" i="5"/>
  <c r="C20" i="5"/>
  <c r="AD17" i="5"/>
  <c r="AC16" i="5"/>
  <c r="AE16" i="5" s="1"/>
  <c r="AD15" i="5"/>
  <c r="AB15" i="5"/>
  <c r="AE15" i="5" s="1"/>
  <c r="X15" i="5"/>
  <c r="AE14" i="5"/>
  <c r="AC14" i="5"/>
  <c r="AC18" i="5" s="1"/>
  <c r="AB14" i="5"/>
  <c r="AD13" i="5"/>
  <c r="AD18" i="5" s="1"/>
  <c r="AB13" i="5"/>
  <c r="AB18" i="5" s="1"/>
  <c r="X13" i="5"/>
  <c r="R12" i="5"/>
  <c r="O12" i="5"/>
  <c r="L12" i="5"/>
  <c r="I12" i="5"/>
  <c r="F12" i="5"/>
  <c r="C12" i="5"/>
  <c r="AC10" i="5"/>
  <c r="AD9" i="5"/>
  <c r="AC8" i="5"/>
  <c r="AE8" i="5" s="1"/>
  <c r="AD7" i="5"/>
  <c r="AE7" i="5" s="1"/>
  <c r="AB7" i="5"/>
  <c r="X7" i="5"/>
  <c r="AC6" i="5"/>
  <c r="AB6" i="5"/>
  <c r="AE6" i="5" s="1"/>
  <c r="AD5" i="5"/>
  <c r="AB5" i="5"/>
  <c r="AB10" i="5" s="1"/>
  <c r="R4" i="5"/>
  <c r="O4" i="5"/>
  <c r="L4" i="5"/>
  <c r="I4" i="5"/>
  <c r="F4" i="5"/>
  <c r="C4" i="5"/>
  <c r="AD41" i="4"/>
  <c r="AE40" i="4"/>
  <c r="AC40" i="4"/>
  <c r="AD39" i="4"/>
  <c r="AB39" i="4"/>
  <c r="AE39" i="4" s="1"/>
  <c r="X39" i="4"/>
  <c r="AC38" i="4"/>
  <c r="AC42" i="4" s="1"/>
  <c r="AB38" i="4"/>
  <c r="AE38" i="4" s="1"/>
  <c r="AD37" i="4"/>
  <c r="AD42" i="4" s="1"/>
  <c r="AB37" i="4"/>
  <c r="AB42" i="4" s="1"/>
  <c r="X37" i="4"/>
  <c r="R36" i="4"/>
  <c r="O36" i="4"/>
  <c r="L36" i="4"/>
  <c r="I36" i="4"/>
  <c r="F36" i="4"/>
  <c r="C36" i="4"/>
  <c r="AD34" i="4"/>
  <c r="AD33" i="4"/>
  <c r="AC32" i="4"/>
  <c r="AE32" i="4" s="1"/>
  <c r="AE31" i="4"/>
  <c r="AD31" i="4"/>
  <c r="AB31" i="4"/>
  <c r="X31" i="4"/>
  <c r="AC30" i="4"/>
  <c r="AC34" i="4" s="1"/>
  <c r="AB30" i="4"/>
  <c r="AD29" i="4"/>
  <c r="AB29" i="4"/>
  <c r="AB34" i="4" s="1"/>
  <c r="X29" i="4"/>
  <c r="R28" i="4"/>
  <c r="O28" i="4"/>
  <c r="L28" i="4"/>
  <c r="I28" i="4"/>
  <c r="F28" i="4"/>
  <c r="C28" i="4"/>
  <c r="AC26" i="4"/>
  <c r="AD25" i="4"/>
  <c r="AC24" i="4"/>
  <c r="AE24" i="4" s="1"/>
  <c r="AD23" i="4"/>
  <c r="AD26" i="4" s="1"/>
  <c r="AB23" i="4"/>
  <c r="AB26" i="4" s="1"/>
  <c r="X23" i="4"/>
  <c r="AC22" i="4"/>
  <c r="AB22" i="4"/>
  <c r="AE22" i="4" s="1"/>
  <c r="AE21" i="4"/>
  <c r="AD21" i="4"/>
  <c r="AB21" i="4"/>
  <c r="R20" i="4"/>
  <c r="O20" i="4"/>
  <c r="L20" i="4"/>
  <c r="I20" i="4"/>
  <c r="F20" i="4"/>
  <c r="C20" i="4"/>
  <c r="AD17" i="4"/>
  <c r="AC16" i="4"/>
  <c r="AE16" i="4" s="1"/>
  <c r="AD15" i="4"/>
  <c r="AB15" i="4"/>
  <c r="AE15" i="4" s="1"/>
  <c r="X15" i="4"/>
  <c r="AE14" i="4"/>
  <c r="AC14" i="4"/>
  <c r="AC18" i="4" s="1"/>
  <c r="AB14" i="4"/>
  <c r="AD13" i="4"/>
  <c r="AD18" i="4" s="1"/>
  <c r="AB13" i="4"/>
  <c r="AB18" i="4" s="1"/>
  <c r="X13" i="4"/>
  <c r="R12" i="4"/>
  <c r="O12" i="4"/>
  <c r="L12" i="4"/>
  <c r="I12" i="4"/>
  <c r="F12" i="4"/>
  <c r="C12" i="4"/>
  <c r="AD10" i="4"/>
  <c r="AD9" i="4"/>
  <c r="AC8" i="4"/>
  <c r="AE8" i="4" s="1"/>
  <c r="AD7" i="4"/>
  <c r="AB7" i="4"/>
  <c r="AE7" i="4" s="1"/>
  <c r="X7" i="4"/>
  <c r="AE6" i="4"/>
  <c r="AC6" i="4"/>
  <c r="AC10" i="4" s="1"/>
  <c r="AB6" i="4"/>
  <c r="X6" i="4"/>
  <c r="AD5" i="4"/>
  <c r="AB5" i="4"/>
  <c r="AB10" i="4" s="1"/>
  <c r="X5" i="4"/>
  <c r="X4" i="4"/>
  <c r="R4" i="4"/>
  <c r="O4" i="4"/>
  <c r="L4" i="4"/>
  <c r="I4" i="4"/>
  <c r="F4" i="4"/>
  <c r="C4" i="4"/>
  <c r="AD41" i="3"/>
  <c r="AE40" i="3"/>
  <c r="AC40" i="3"/>
  <c r="AD39" i="3"/>
  <c r="AB39" i="3"/>
  <c r="AE39" i="3" s="1"/>
  <c r="AC38" i="3"/>
  <c r="AC42" i="3" s="1"/>
  <c r="AB38" i="3"/>
  <c r="AD37" i="3"/>
  <c r="AD42" i="3" s="1"/>
  <c r="AB37" i="3"/>
  <c r="AE37" i="3" s="1"/>
  <c r="R36" i="3"/>
  <c r="O36" i="3"/>
  <c r="L36" i="3"/>
  <c r="I36" i="3"/>
  <c r="F36" i="3"/>
  <c r="C36" i="3"/>
  <c r="AC34" i="3"/>
  <c r="V31" i="3" s="1"/>
  <c r="P19" i="2" s="1"/>
  <c r="AB34" i="3"/>
  <c r="AD33" i="3"/>
  <c r="AC32" i="3"/>
  <c r="AE32" i="3" s="1"/>
  <c r="AD31" i="3"/>
  <c r="AB31" i="3"/>
  <c r="AE31" i="3" s="1"/>
  <c r="X31" i="3"/>
  <c r="AC30" i="3"/>
  <c r="AB30" i="3"/>
  <c r="AE30" i="3" s="1"/>
  <c r="AD29" i="3"/>
  <c r="AE29" i="3" s="1"/>
  <c r="AB29" i="3"/>
  <c r="X29" i="3"/>
  <c r="R28" i="3"/>
  <c r="O28" i="3"/>
  <c r="L28" i="3"/>
  <c r="I28" i="3"/>
  <c r="F28" i="3"/>
  <c r="C28" i="3"/>
  <c r="AD25" i="3"/>
  <c r="AC24" i="3"/>
  <c r="AE24" i="3" s="1"/>
  <c r="AD23" i="3"/>
  <c r="AB23" i="3"/>
  <c r="AE23" i="3" s="1"/>
  <c r="X23" i="3"/>
  <c r="AE22" i="3"/>
  <c r="AC22" i="3"/>
  <c r="AC26" i="3" s="1"/>
  <c r="AB22" i="3"/>
  <c r="AD21" i="3"/>
  <c r="AD26" i="3" s="1"/>
  <c r="AB21" i="3"/>
  <c r="AB26" i="3" s="1"/>
  <c r="X21" i="3"/>
  <c r="R20" i="3"/>
  <c r="O20" i="3"/>
  <c r="L20" i="3"/>
  <c r="I20" i="3"/>
  <c r="F20" i="3"/>
  <c r="C20" i="3"/>
  <c r="AC18" i="3"/>
  <c r="AD17" i="3"/>
  <c r="AC16" i="3"/>
  <c r="AE16" i="3" s="1"/>
  <c r="AD15" i="3"/>
  <c r="AD18" i="3" s="1"/>
  <c r="AB15" i="3"/>
  <c r="X15" i="3"/>
  <c r="AC14" i="3"/>
  <c r="AB14" i="3"/>
  <c r="AE14" i="3" s="1"/>
  <c r="AD13" i="3"/>
  <c r="AB13" i="3"/>
  <c r="AB18" i="3" s="1"/>
  <c r="R12" i="3"/>
  <c r="O12" i="3"/>
  <c r="L12" i="3"/>
  <c r="I12" i="3"/>
  <c r="F12" i="3"/>
  <c r="C12" i="3"/>
  <c r="AD9" i="3"/>
  <c r="AE8" i="3"/>
  <c r="AC8" i="3"/>
  <c r="AD7" i="3"/>
  <c r="AB7" i="3"/>
  <c r="AE7" i="3" s="1"/>
  <c r="X7" i="3"/>
  <c r="AC6" i="3"/>
  <c r="AC10" i="3" s="1"/>
  <c r="AB6" i="3"/>
  <c r="AE6" i="3" s="1"/>
  <c r="AD5" i="3"/>
  <c r="AD10" i="3" s="1"/>
  <c r="AB5" i="3"/>
  <c r="AB10" i="3" s="1"/>
  <c r="R4" i="3"/>
  <c r="O4" i="3"/>
  <c r="L4" i="3"/>
  <c r="I4" i="3"/>
  <c r="F4" i="3"/>
  <c r="C4" i="3"/>
  <c r="T50" i="2"/>
  <c r="R50" i="2"/>
  <c r="P50" i="2"/>
  <c r="N50" i="2"/>
  <c r="L50" i="2"/>
  <c r="J50" i="2"/>
  <c r="H50" i="2"/>
  <c r="F50" i="2"/>
  <c r="D50" i="2"/>
  <c r="B50" i="2"/>
  <c r="T49" i="2"/>
  <c r="R49" i="2"/>
  <c r="N49" i="2"/>
  <c r="J49" i="2"/>
  <c r="F49" i="2"/>
  <c r="B49" i="2"/>
  <c r="T40" i="2"/>
  <c r="R40" i="2"/>
  <c r="P40" i="2"/>
  <c r="N40" i="2"/>
  <c r="J40" i="2"/>
  <c r="H40" i="2"/>
  <c r="F40" i="2"/>
  <c r="D40" i="2"/>
  <c r="B40" i="2"/>
  <c r="R39" i="2"/>
  <c r="N39" i="2"/>
  <c r="J39" i="2"/>
  <c r="F39" i="2"/>
  <c r="B39" i="2"/>
  <c r="T30" i="2"/>
  <c r="R30" i="2"/>
  <c r="P30" i="2"/>
  <c r="N30" i="2"/>
  <c r="L30" i="2"/>
  <c r="J30" i="2"/>
  <c r="H30" i="2"/>
  <c r="F30" i="2"/>
  <c r="R29" i="2"/>
  <c r="N29" i="2"/>
  <c r="J29" i="2"/>
  <c r="F29" i="2"/>
  <c r="A21" i="2"/>
  <c r="A31" i="2" s="1"/>
  <c r="T20" i="2"/>
  <c r="R20" i="2"/>
  <c r="P20" i="2"/>
  <c r="N20" i="2"/>
  <c r="L20" i="2"/>
  <c r="J20" i="2"/>
  <c r="H20" i="2"/>
  <c r="F20" i="2"/>
  <c r="D20" i="2"/>
  <c r="B20" i="2"/>
  <c r="T19" i="2"/>
  <c r="R19" i="2"/>
  <c r="N19" i="2"/>
  <c r="J19" i="2"/>
  <c r="F19" i="2"/>
  <c r="B19" i="2"/>
  <c r="E11" i="2"/>
  <c r="I11" i="2" s="1"/>
  <c r="M11" i="2" s="1"/>
  <c r="Q11" i="2" s="1"/>
  <c r="T10" i="2"/>
  <c r="R10" i="2"/>
  <c r="P10" i="2"/>
  <c r="N10" i="2"/>
  <c r="L10" i="2"/>
  <c r="J10" i="2"/>
  <c r="H10" i="2"/>
  <c r="F10" i="2"/>
  <c r="D10" i="2"/>
  <c r="B10" i="2"/>
  <c r="T9" i="2"/>
  <c r="R9" i="2"/>
  <c r="P9" i="2"/>
  <c r="N9" i="2"/>
  <c r="L9" i="2"/>
  <c r="J9" i="2"/>
  <c r="H9" i="2"/>
  <c r="F9" i="2"/>
  <c r="D9" i="2"/>
  <c r="B9" i="2"/>
  <c r="E2" i="2"/>
  <c r="I2" i="2" s="1"/>
  <c r="M2" i="2" s="1"/>
  <c r="Q2" i="2" s="1"/>
  <c r="AB28" i="9" l="1"/>
  <c r="AD28" i="9"/>
  <c r="AB44" i="9"/>
  <c r="AD44" i="9"/>
  <c r="AE20" i="11"/>
  <c r="AC20" i="11"/>
  <c r="AC20" i="12"/>
  <c r="AB20" i="12"/>
  <c r="AC28" i="9"/>
  <c r="AC36" i="9"/>
  <c r="AB36" i="9"/>
  <c r="AD28" i="11"/>
  <c r="AC28" i="11"/>
  <c r="AE28" i="11"/>
  <c r="AD20" i="12"/>
  <c r="AD36" i="9"/>
  <c r="AC12" i="9"/>
  <c r="AB12" i="9"/>
  <c r="AC28" i="12"/>
  <c r="AD28" i="12"/>
  <c r="AD12" i="12"/>
  <c r="AB12" i="12"/>
  <c r="AC20" i="9"/>
  <c r="AB20" i="9"/>
  <c r="AC44" i="12"/>
  <c r="AB44" i="12"/>
  <c r="AD44" i="10"/>
  <c r="AB44" i="10"/>
  <c r="AC44" i="9"/>
  <c r="AD20" i="10"/>
  <c r="AB20" i="10"/>
  <c r="AC20" i="10"/>
  <c r="AD20" i="11"/>
  <c r="AC12" i="12"/>
  <c r="AD20" i="9"/>
  <c r="AD12" i="9"/>
  <c r="AC12" i="10"/>
  <c r="AB12" i="10"/>
  <c r="AD12" i="11"/>
  <c r="AC12" i="11"/>
  <c r="AD44" i="12"/>
  <c r="AB28" i="12"/>
  <c r="AE18" i="4"/>
  <c r="AB19" i="4" s="1"/>
  <c r="V31" i="4"/>
  <c r="P29" i="2" s="1"/>
  <c r="V39" i="4"/>
  <c r="T29" i="2" s="1"/>
  <c r="AE18" i="5"/>
  <c r="AD19" i="5" s="1"/>
  <c r="V7" i="3"/>
  <c r="D19" i="2" s="1"/>
  <c r="AC11" i="3"/>
  <c r="AE26" i="3"/>
  <c r="AB27" i="3" s="1"/>
  <c r="AE10" i="5"/>
  <c r="AC11" i="5" s="1"/>
  <c r="V7" i="6"/>
  <c r="D49" i="2" s="1"/>
  <c r="V15" i="6"/>
  <c r="H49" i="2" s="1"/>
  <c r="V31" i="6"/>
  <c r="P49" i="2" s="1"/>
  <c r="AB19" i="3"/>
  <c r="AE18" i="3"/>
  <c r="AD19" i="3"/>
  <c r="AD27" i="3"/>
  <c r="V7" i="4"/>
  <c r="D29" i="2" s="1"/>
  <c r="V15" i="4"/>
  <c r="H29" i="2" s="1"/>
  <c r="V23" i="5"/>
  <c r="L39" i="2" s="1"/>
  <c r="AC19" i="3"/>
  <c r="A41" i="2"/>
  <c r="E41" i="2" s="1"/>
  <c r="I41" i="2" s="1"/>
  <c r="M41" i="2" s="1"/>
  <c r="Q41" i="2" s="1"/>
  <c r="E31" i="2"/>
  <c r="I31" i="2" s="1"/>
  <c r="M31" i="2" s="1"/>
  <c r="Q31" i="2" s="1"/>
  <c r="AB27" i="4"/>
  <c r="AE26" i="4"/>
  <c r="AC27" i="4" s="1"/>
  <c r="AE34" i="4"/>
  <c r="AD35" i="4" s="1"/>
  <c r="AE42" i="4"/>
  <c r="AC43" i="4" s="1"/>
  <c r="AB43" i="4"/>
  <c r="V15" i="5"/>
  <c r="H39" i="2" s="1"/>
  <c r="AC19" i="5"/>
  <c r="AE26" i="6"/>
  <c r="AC27" i="6" s="1"/>
  <c r="AD11" i="3"/>
  <c r="AE10" i="3"/>
  <c r="AB11" i="3"/>
  <c r="AC27" i="3"/>
  <c r="V23" i="3"/>
  <c r="L19" i="2" s="1"/>
  <c r="AE10" i="4"/>
  <c r="V11" i="4" s="1"/>
  <c r="B29" i="2" s="1"/>
  <c r="AB11" i="4"/>
  <c r="V9" i="4"/>
  <c r="D30" i="2" s="1"/>
  <c r="AD27" i="4"/>
  <c r="AD43" i="4"/>
  <c r="AB11" i="6"/>
  <c r="AE10" i="6"/>
  <c r="AC11" i="6" s="1"/>
  <c r="AE18" i="6"/>
  <c r="AC19" i="6" s="1"/>
  <c r="AB19" i="6"/>
  <c r="AE34" i="6"/>
  <c r="AC35" i="6" s="1"/>
  <c r="AE15" i="3"/>
  <c r="AD42" i="5"/>
  <c r="AE30" i="6"/>
  <c r="AD42" i="6"/>
  <c r="AE42" i="6" s="1"/>
  <c r="AB42" i="3"/>
  <c r="AE23" i="4"/>
  <c r="AE37" i="4"/>
  <c r="AB26" i="5"/>
  <c r="AE13" i="6"/>
  <c r="AE23" i="6"/>
  <c r="AE38" i="3"/>
  <c r="AE30" i="4"/>
  <c r="AD10" i="5"/>
  <c r="V15" i="3"/>
  <c r="H19" i="2" s="1"/>
  <c r="AE21" i="3"/>
  <c r="AD34" i="3"/>
  <c r="AE13" i="4"/>
  <c r="V7" i="5"/>
  <c r="D39" i="2" s="1"/>
  <c r="AE13" i="5"/>
  <c r="AE34" i="5"/>
  <c r="AB35" i="5" s="1"/>
  <c r="V39" i="5"/>
  <c r="T39" i="2" s="1"/>
  <c r="AE5" i="6"/>
  <c r="AE5" i="4"/>
  <c r="E21" i="2"/>
  <c r="I21" i="2" s="1"/>
  <c r="M21" i="2" s="1"/>
  <c r="Q21" i="2" s="1"/>
  <c r="AE34" i="3"/>
  <c r="AC35" i="3" s="1"/>
  <c r="V5" i="4"/>
  <c r="B30" i="2" s="1"/>
  <c r="V23" i="4"/>
  <c r="L29" i="2" s="1"/>
  <c r="AE29" i="4"/>
  <c r="AD26" i="5"/>
  <c r="V31" i="5"/>
  <c r="P39" i="2" s="1"/>
  <c r="V23" i="6"/>
  <c r="L49" i="2" s="1"/>
  <c r="AE29" i="6"/>
  <c r="AE5" i="3"/>
  <c r="AE13" i="3"/>
  <c r="AE5" i="5"/>
  <c r="AE37" i="5"/>
  <c r="AB43" i="6" l="1"/>
  <c r="AC43" i="6"/>
  <c r="AE26" i="5"/>
  <c r="AC27" i="5" s="1"/>
  <c r="V25" i="5"/>
  <c r="L40" i="2" s="1"/>
  <c r="AB27" i="5"/>
  <c r="AD43" i="5"/>
  <c r="AB27" i="6"/>
  <c r="AB35" i="4"/>
  <c r="AC35" i="5"/>
  <c r="AC11" i="4"/>
  <c r="AD19" i="6"/>
  <c r="AB11" i="5"/>
  <c r="AC35" i="4"/>
  <c r="AD11" i="5"/>
  <c r="AD11" i="6"/>
  <c r="AE42" i="5"/>
  <c r="AB19" i="5"/>
  <c r="AD19" i="4"/>
  <c r="AE42" i="3"/>
  <c r="AB43" i="3"/>
  <c r="AB35" i="6"/>
  <c r="AD35" i="5"/>
  <c r="AD11" i="4"/>
  <c r="AD35" i="6"/>
  <c r="AC19" i="4"/>
  <c r="AD27" i="5"/>
  <c r="AD35" i="3"/>
  <c r="AD43" i="6"/>
  <c r="AD27" i="6"/>
  <c r="AB35" i="3"/>
  <c r="AB43" i="5" l="1"/>
  <c r="AC43" i="5"/>
  <c r="AD43" i="3"/>
  <c r="AC43" i="3"/>
</calcChain>
</file>

<file path=xl/sharedStrings.xml><?xml version="1.0" encoding="utf-8"?>
<sst xmlns="http://schemas.openxmlformats.org/spreadsheetml/2006/main" count="2877" uniqueCount="774">
  <si>
    <t>(二)</t>
    <phoneticPr fontId="6" type="noConversion"/>
  </si>
  <si>
    <t>(三)</t>
    <phoneticPr fontId="6" type="noConversion"/>
  </si>
  <si>
    <t>(四)</t>
    <phoneticPr fontId="6" type="noConversion"/>
  </si>
  <si>
    <t>(五)</t>
    <phoneticPr fontId="6" type="noConversion"/>
  </si>
  <si>
    <t>(六)</t>
    <phoneticPr fontId="6" type="noConversion"/>
  </si>
  <si>
    <t>廠商營養師</t>
    <phoneticPr fontId="6" type="noConversion"/>
  </si>
  <si>
    <t>中</t>
    <phoneticPr fontId="6" type="noConversion"/>
  </si>
  <si>
    <t>彈</t>
    <phoneticPr fontId="6" type="noConversion"/>
  </si>
  <si>
    <t>秋</t>
    <phoneticPr fontId="6" type="noConversion"/>
  </si>
  <si>
    <t>性</t>
    <phoneticPr fontId="6" type="noConversion"/>
  </si>
  <si>
    <t>節</t>
    <phoneticPr fontId="6" type="noConversion"/>
  </si>
  <si>
    <t>放</t>
    <phoneticPr fontId="6" type="noConversion"/>
  </si>
  <si>
    <t>假</t>
    <phoneticPr fontId="6" type="noConversion"/>
  </si>
  <si>
    <t>熱量:</t>
    <phoneticPr fontId="6" type="noConversion"/>
  </si>
  <si>
    <t>脂肪：</t>
  </si>
  <si>
    <t>醣類：</t>
  </si>
  <si>
    <t>蛋白質：</t>
  </si>
  <si>
    <t>廠商食品技師</t>
    <phoneticPr fontId="6" type="noConversion"/>
  </si>
  <si>
    <t>(一)</t>
  </si>
  <si>
    <t>蕎麥飯</t>
    <phoneticPr fontId="6" type="noConversion"/>
  </si>
  <si>
    <t>白飯</t>
    <phoneticPr fontId="6" type="noConversion"/>
  </si>
  <si>
    <t>胚芽飯</t>
    <phoneticPr fontId="6" type="noConversion"/>
  </si>
  <si>
    <t>雙</t>
    <phoneticPr fontId="6" type="noConversion"/>
  </si>
  <si>
    <t>左宗棠雞</t>
    <phoneticPr fontId="6" type="noConversion"/>
  </si>
  <si>
    <t>鐵板豬柳</t>
    <phoneticPr fontId="6" type="noConversion"/>
  </si>
  <si>
    <t>美味雞腿</t>
    <phoneticPr fontId="6" type="noConversion"/>
  </si>
  <si>
    <t>紅燒魚(海)</t>
    <phoneticPr fontId="6" type="noConversion"/>
  </si>
  <si>
    <t>十</t>
    <phoneticPr fontId="6" type="noConversion"/>
  </si>
  <si>
    <t>番茄炒蛋</t>
    <phoneticPr fontId="6" type="noConversion"/>
  </si>
  <si>
    <t>絲瓜麵線</t>
    <phoneticPr fontId="6" type="noConversion"/>
  </si>
  <si>
    <t>芋香四色</t>
    <phoneticPr fontId="6" type="noConversion"/>
  </si>
  <si>
    <t>泰式打拋肉</t>
    <phoneticPr fontId="6" type="noConversion"/>
  </si>
  <si>
    <t>滷三拼(加)</t>
    <phoneticPr fontId="6" type="noConversion"/>
  </si>
  <si>
    <t>客家小炒(豆)</t>
    <phoneticPr fontId="6" type="noConversion"/>
  </si>
  <si>
    <t>竹筍炒鮮菇</t>
    <phoneticPr fontId="6" type="noConversion"/>
  </si>
  <si>
    <t>補</t>
    <phoneticPr fontId="6" type="noConversion"/>
  </si>
  <si>
    <t>深色蔬菜</t>
    <phoneticPr fontId="6" type="noConversion"/>
  </si>
  <si>
    <t>淺色蔬菜</t>
    <phoneticPr fontId="6" type="noConversion"/>
  </si>
  <si>
    <t>什錦鮮蔬羹(芡)</t>
    <phoneticPr fontId="6" type="noConversion"/>
  </si>
  <si>
    <t>清燉冬瓜湯</t>
    <phoneticPr fontId="6" type="noConversion"/>
  </si>
  <si>
    <t>養生菇菇湯</t>
    <phoneticPr fontId="6" type="noConversion"/>
  </si>
  <si>
    <t>紫菜蛋花湯</t>
    <phoneticPr fontId="6" type="noConversion"/>
  </si>
  <si>
    <t>午餐秘書</t>
    <phoneticPr fontId="6" type="noConversion"/>
  </si>
  <si>
    <t>糙米飯</t>
    <phoneticPr fontId="6" type="noConversion"/>
  </si>
  <si>
    <t>小米飯</t>
    <phoneticPr fontId="6" type="noConversion"/>
  </si>
  <si>
    <t>壽喜燒肉片</t>
    <phoneticPr fontId="6" type="noConversion"/>
  </si>
  <si>
    <t>糖醋魚丁(海)</t>
    <phoneticPr fontId="6" type="noConversion"/>
  </si>
  <si>
    <t>淋汁豬排</t>
    <phoneticPr fontId="6" type="noConversion"/>
  </si>
  <si>
    <t>烤雞排</t>
    <phoneticPr fontId="6" type="noConversion"/>
  </si>
  <si>
    <t>豆乳雞(炸)</t>
    <phoneticPr fontId="6" type="noConversion"/>
  </si>
  <si>
    <t>蒜蓉豆腐(豆加)</t>
    <phoneticPr fontId="6" type="noConversion"/>
  </si>
  <si>
    <t>五香肉燥(豆)</t>
    <phoneticPr fontId="6" type="noConversion"/>
  </si>
  <si>
    <t>咖哩洋芋</t>
    <phoneticPr fontId="6" type="noConversion"/>
  </si>
  <si>
    <t>家常豆腐(豆)</t>
    <phoneticPr fontId="6" type="noConversion"/>
  </si>
  <si>
    <t>海苔蒸蛋</t>
    <phoneticPr fontId="6" type="noConversion"/>
  </si>
  <si>
    <t>炒三絲</t>
    <phoneticPr fontId="6" type="noConversion"/>
  </si>
  <si>
    <t>開陽胡瓜</t>
    <phoneticPr fontId="6" type="noConversion"/>
  </si>
  <si>
    <t>蔥爆干片(豆)</t>
    <phoneticPr fontId="6" type="noConversion"/>
  </si>
  <si>
    <t>金茸粉絲</t>
    <phoneticPr fontId="6" type="noConversion"/>
  </si>
  <si>
    <t>小瓜玉筍炒魷魚(海)</t>
    <phoneticPr fontId="6" type="noConversion"/>
  </si>
  <si>
    <t>南瓜濃湯(芡)</t>
    <phoneticPr fontId="6" type="noConversion"/>
  </si>
  <si>
    <t>竹筍湯</t>
    <phoneticPr fontId="6" type="noConversion"/>
  </si>
  <si>
    <t>木耳鮮菇湯</t>
    <phoneticPr fontId="6" type="noConversion"/>
  </si>
  <si>
    <t>蘿蔔丸片湯(加)</t>
    <phoneticPr fontId="6" type="noConversion"/>
  </si>
  <si>
    <t>日式海芽湯</t>
    <phoneticPr fontId="6" type="noConversion"/>
  </si>
  <si>
    <t>學校護理師</t>
    <phoneticPr fontId="6" type="noConversion"/>
  </si>
  <si>
    <t>醬爆雞丁</t>
    <phoneticPr fontId="6" type="noConversion"/>
  </si>
  <si>
    <t>紅燒肉</t>
    <phoneticPr fontId="6" type="noConversion"/>
  </si>
  <si>
    <t>鹽酥雞(炸)</t>
    <phoneticPr fontId="6" type="noConversion"/>
  </si>
  <si>
    <t>泰式魚(海)</t>
    <phoneticPr fontId="6" type="noConversion"/>
  </si>
  <si>
    <t>鐵路豬排</t>
    <phoneticPr fontId="6" type="noConversion"/>
  </si>
  <si>
    <t>古早味炒蛋(醃)</t>
    <phoneticPr fontId="6" type="noConversion"/>
  </si>
  <si>
    <t>烤翅腿</t>
    <phoneticPr fontId="6" type="noConversion"/>
  </si>
  <si>
    <t>什錦鮮蔬煲</t>
    <phoneticPr fontId="6" type="noConversion"/>
  </si>
  <si>
    <t>懷舊肉燥(豆)</t>
    <phoneticPr fontId="6" type="noConversion"/>
  </si>
  <si>
    <t>刺瓜鮮燴</t>
    <phoneticPr fontId="6" type="noConversion"/>
  </si>
  <si>
    <t>白花什錦</t>
    <phoneticPr fontId="6" type="noConversion"/>
  </si>
  <si>
    <t>滷味(豆)</t>
    <phoneticPr fontId="6" type="noConversion"/>
  </si>
  <si>
    <t>鐵板銀芽</t>
    <phoneticPr fontId="6" type="noConversion"/>
  </si>
  <si>
    <t>西芹鮮蔬</t>
    <phoneticPr fontId="6" type="noConversion"/>
  </si>
  <si>
    <t>主任</t>
    <phoneticPr fontId="6" type="noConversion"/>
  </si>
  <si>
    <t>三絲湯</t>
    <phoneticPr fontId="6" type="noConversion"/>
  </si>
  <si>
    <t>雪花玉米湯</t>
    <phoneticPr fontId="6" type="noConversion"/>
  </si>
  <si>
    <t>肉絲粉絲湯</t>
    <phoneticPr fontId="6" type="noConversion"/>
  </si>
  <si>
    <t>糖醋魚(海)</t>
    <phoneticPr fontId="6" type="noConversion"/>
  </si>
  <si>
    <t>椒鹽雞丁(炸)</t>
    <phoneticPr fontId="6" type="noConversion"/>
  </si>
  <si>
    <t>岩燒里肌肉排</t>
    <phoneticPr fontId="6" type="noConversion"/>
  </si>
  <si>
    <t>照燒雞丁</t>
    <phoneticPr fontId="6" type="noConversion"/>
  </si>
  <si>
    <t>蔥燒肉片</t>
    <phoneticPr fontId="6" type="noConversion"/>
  </si>
  <si>
    <t>校長</t>
    <phoneticPr fontId="6" type="noConversion"/>
  </si>
  <si>
    <t>三丁蒸蛋</t>
    <phoneticPr fontId="6" type="noConversion"/>
  </si>
  <si>
    <t>炒雙花(海)</t>
    <phoneticPr fontId="6" type="noConversion"/>
  </si>
  <si>
    <t>宮保豆干(豆)</t>
    <phoneticPr fontId="6" type="noConversion"/>
  </si>
  <si>
    <t>鮮燴冬瓜</t>
    <phoneticPr fontId="6" type="noConversion"/>
  </si>
  <si>
    <t>木須炒蛋</t>
    <phoneticPr fontId="6" type="noConversion"/>
  </si>
  <si>
    <t>海帶根燒肉</t>
    <phoneticPr fontId="6" type="noConversion"/>
  </si>
  <si>
    <t>大阪燒高麗</t>
    <phoneticPr fontId="6" type="noConversion"/>
  </si>
  <si>
    <t>章魚小丸子(加)</t>
    <phoneticPr fontId="6" type="noConversion"/>
  </si>
  <si>
    <t>巧達濃湯(芡)</t>
    <phoneticPr fontId="6" type="noConversion"/>
  </si>
  <si>
    <t>蘿蔔排骨湯</t>
    <phoneticPr fontId="6" type="noConversion"/>
  </si>
  <si>
    <t>味噌海芽湯</t>
    <phoneticPr fontId="6" type="noConversion"/>
  </si>
  <si>
    <t>關東煮(豆.加)</t>
    <phoneticPr fontId="6" type="noConversion"/>
  </si>
  <si>
    <t>熱量:</t>
  </si>
  <si>
    <t>10月第二週菜單明細(國小-玉美生技股份有限公司)</t>
    <phoneticPr fontId="6" type="noConversion"/>
  </si>
  <si>
    <t>食材以可食量標示</t>
    <phoneticPr fontId="6" type="noConversion"/>
  </si>
  <si>
    <t>日期</t>
  </si>
  <si>
    <t>星期</t>
  </si>
  <si>
    <t>主食</t>
  </si>
  <si>
    <t>備註</t>
    <phoneticPr fontId="6" type="noConversion"/>
  </si>
  <si>
    <t>個人量(克)</t>
    <phoneticPr fontId="6" type="noConversion"/>
  </si>
  <si>
    <t>主菜</t>
  </si>
  <si>
    <t>副菜</t>
  </si>
  <si>
    <t>湯</t>
  </si>
  <si>
    <t>水果/乳品</t>
    <phoneticPr fontId="6" type="noConversion"/>
  </si>
  <si>
    <t>營養分析</t>
  </si>
  <si>
    <t>食物類別</t>
    <phoneticPr fontId="6" type="noConversion"/>
  </si>
  <si>
    <t>份數</t>
    <phoneticPr fontId="6" type="noConversion"/>
  </si>
  <si>
    <t>蒸</t>
    <phoneticPr fontId="6" type="noConversion"/>
  </si>
  <si>
    <t>煮</t>
    <phoneticPr fontId="6" type="noConversion"/>
  </si>
  <si>
    <t>川燙</t>
    <phoneticPr fontId="6" type="noConversion"/>
  </si>
  <si>
    <t>醣類：</t>
    <phoneticPr fontId="6" type="noConversion"/>
  </si>
  <si>
    <t>主食類</t>
    <phoneticPr fontId="6" type="noConversion"/>
  </si>
  <si>
    <t>蛋白質</t>
    <phoneticPr fontId="6" type="noConversion"/>
  </si>
  <si>
    <t>脂肪</t>
    <phoneticPr fontId="6" type="noConversion"/>
  </si>
  <si>
    <t>醣類</t>
    <phoneticPr fontId="6" type="noConversion"/>
  </si>
  <si>
    <t>熱量</t>
    <phoneticPr fontId="6" type="noConversion"/>
  </si>
  <si>
    <t>月</t>
  </si>
  <si>
    <t>白米</t>
    <phoneticPr fontId="6" type="noConversion"/>
  </si>
  <si>
    <t>雞丁</t>
    <phoneticPr fontId="6" type="noConversion"/>
  </si>
  <si>
    <t>全蛋液</t>
    <phoneticPr fontId="6" type="noConversion"/>
  </si>
  <si>
    <t>高麗菜</t>
    <phoneticPr fontId="6" type="noConversion"/>
  </si>
  <si>
    <t>青菜</t>
    <phoneticPr fontId="6" type="noConversion"/>
  </si>
  <si>
    <t>大白菜</t>
    <phoneticPr fontId="6" type="noConversion"/>
  </si>
  <si>
    <t>豆魚蛋肉類</t>
    <phoneticPr fontId="6" type="noConversion"/>
  </si>
  <si>
    <t>主食</t>
    <phoneticPr fontId="6" type="noConversion"/>
  </si>
  <si>
    <t>洋蔥</t>
    <phoneticPr fontId="6" type="noConversion"/>
  </si>
  <si>
    <t>豆皮</t>
    <phoneticPr fontId="6" type="noConversion"/>
  </si>
  <si>
    <t>豆</t>
    <phoneticPr fontId="6" type="noConversion"/>
  </si>
  <si>
    <t>脂肪：</t>
    <phoneticPr fontId="6" type="noConversion"/>
  </si>
  <si>
    <t>蔬菜類</t>
    <phoneticPr fontId="6" type="noConversion"/>
  </si>
  <si>
    <t>肉</t>
    <phoneticPr fontId="6" type="noConversion"/>
  </si>
  <si>
    <t xml:space="preserve"> </t>
    <phoneticPr fontId="6" type="noConversion"/>
  </si>
  <si>
    <t>日</t>
  </si>
  <si>
    <t>胡蘿蔔</t>
    <phoneticPr fontId="6" type="noConversion"/>
  </si>
  <si>
    <t>木耳絲</t>
    <phoneticPr fontId="6" type="noConversion"/>
  </si>
  <si>
    <t>金針菇</t>
    <phoneticPr fontId="6" type="noConversion"/>
  </si>
  <si>
    <t>油脂類</t>
    <phoneticPr fontId="6" type="noConversion"/>
  </si>
  <si>
    <t>菜</t>
    <phoneticPr fontId="6" type="noConversion"/>
  </si>
  <si>
    <t>星期一</t>
    <phoneticPr fontId="6" type="noConversion"/>
  </si>
  <si>
    <t>蛋白質：</t>
    <phoneticPr fontId="6" type="noConversion"/>
  </si>
  <si>
    <t>水果類</t>
    <phoneticPr fontId="6" type="noConversion"/>
  </si>
  <si>
    <t>油</t>
    <phoneticPr fontId="6" type="noConversion"/>
  </si>
  <si>
    <t>芹菜</t>
    <phoneticPr fontId="6" type="noConversion"/>
  </si>
  <si>
    <t>乾木耳絲</t>
  </si>
  <si>
    <t>奶類</t>
    <phoneticPr fontId="6" type="noConversion"/>
  </si>
  <si>
    <t>水果</t>
    <phoneticPr fontId="6" type="noConversion"/>
  </si>
  <si>
    <t>餐數</t>
    <phoneticPr fontId="6" type="noConversion"/>
  </si>
  <si>
    <t>沙茶醬</t>
    <phoneticPr fontId="6" type="noConversion"/>
  </si>
  <si>
    <t>乾香菇絲</t>
    <phoneticPr fontId="6" type="noConversion"/>
  </si>
  <si>
    <t>熱量：</t>
  </si>
  <si>
    <t>滷</t>
    <phoneticPr fontId="6" type="noConversion"/>
  </si>
  <si>
    <t>豬柳</t>
    <phoneticPr fontId="6" type="noConversion"/>
  </si>
  <si>
    <t>絲瓜</t>
    <phoneticPr fontId="6" type="noConversion"/>
  </si>
  <si>
    <t>白蘿蔔</t>
    <phoneticPr fontId="6" type="noConversion"/>
  </si>
  <si>
    <t>冬瓜</t>
    <phoneticPr fontId="6" type="noConversion"/>
  </si>
  <si>
    <t>蕎麥</t>
    <phoneticPr fontId="6" type="noConversion"/>
  </si>
  <si>
    <t>麵線</t>
    <phoneticPr fontId="6" type="noConversion"/>
  </si>
  <si>
    <t>雞清肉丁</t>
    <phoneticPr fontId="6" type="noConversion"/>
  </si>
  <si>
    <t>三色丁</t>
    <phoneticPr fontId="6" type="noConversion"/>
  </si>
  <si>
    <t>海帶結</t>
    <phoneticPr fontId="6" type="noConversion"/>
  </si>
  <si>
    <t>薑絲</t>
    <phoneticPr fontId="6" type="noConversion"/>
  </si>
  <si>
    <t>星期二</t>
    <phoneticPr fontId="6" type="noConversion"/>
  </si>
  <si>
    <t>小黑輪</t>
    <phoneticPr fontId="6" type="noConversion"/>
  </si>
  <si>
    <t>加</t>
    <phoneticPr fontId="6" type="noConversion"/>
  </si>
  <si>
    <t>黑蠔菇</t>
    <phoneticPr fontId="6" type="noConversion"/>
  </si>
  <si>
    <t>水花生</t>
    <phoneticPr fontId="6" type="noConversion"/>
  </si>
  <si>
    <t>烤</t>
    <phoneticPr fontId="6" type="noConversion"/>
  </si>
  <si>
    <t>炒</t>
    <phoneticPr fontId="6" type="noConversion"/>
  </si>
  <si>
    <t>雞腿</t>
  </si>
  <si>
    <t>芋頭</t>
    <phoneticPr fontId="6" type="noConversion"/>
  </si>
  <si>
    <t>豆干片</t>
    <phoneticPr fontId="6" type="noConversion"/>
  </si>
  <si>
    <t>大黃瓜</t>
    <phoneticPr fontId="6" type="noConversion"/>
  </si>
  <si>
    <t>絞肉</t>
    <phoneticPr fontId="6" type="noConversion"/>
  </si>
  <si>
    <t>乾魷魚</t>
    <phoneticPr fontId="6" type="noConversion"/>
  </si>
  <si>
    <t>袖珍菇</t>
    <phoneticPr fontId="6" type="noConversion"/>
  </si>
  <si>
    <t>星期三</t>
    <phoneticPr fontId="6" type="noConversion"/>
  </si>
  <si>
    <t>青豆仁</t>
    <phoneticPr fontId="6" type="noConversion"/>
  </si>
  <si>
    <t>肉絲</t>
    <phoneticPr fontId="6" type="noConversion"/>
  </si>
  <si>
    <t>馬鈴薯</t>
    <phoneticPr fontId="6" type="noConversion"/>
  </si>
  <si>
    <t>魚丁</t>
    <phoneticPr fontId="6" type="noConversion"/>
  </si>
  <si>
    <t>竹筍</t>
    <phoneticPr fontId="6" type="noConversion"/>
  </si>
  <si>
    <t>胚芽米</t>
    <phoneticPr fontId="6" type="noConversion"/>
  </si>
  <si>
    <t>紫菜</t>
    <phoneticPr fontId="6" type="noConversion"/>
  </si>
  <si>
    <t>紅番茄</t>
    <phoneticPr fontId="6" type="noConversion"/>
  </si>
  <si>
    <t>星期四</t>
    <phoneticPr fontId="6" type="noConversion"/>
  </si>
  <si>
    <t>九層塔</t>
    <phoneticPr fontId="6" type="noConversion"/>
  </si>
  <si>
    <t>豆薯</t>
    <phoneticPr fontId="6" type="noConversion"/>
  </si>
  <si>
    <t>星期五</t>
    <phoneticPr fontId="6" type="noConversion"/>
  </si>
  <si>
    <t>10月第三週菜單明細(國小-玉美生技股份有限公司)</t>
    <phoneticPr fontId="6" type="noConversion"/>
  </si>
  <si>
    <t>豬肉片</t>
    <phoneticPr fontId="6" type="noConversion"/>
  </si>
  <si>
    <t>嫩油腐</t>
    <phoneticPr fontId="6" type="noConversion"/>
  </si>
  <si>
    <t>加.豆</t>
    <phoneticPr fontId="6" type="noConversion"/>
  </si>
  <si>
    <t>海帶絲</t>
    <phoneticPr fontId="6" type="noConversion"/>
  </si>
  <si>
    <t>南瓜</t>
    <phoneticPr fontId="6" type="noConversion"/>
  </si>
  <si>
    <t>毛豆</t>
    <phoneticPr fontId="6" type="noConversion"/>
  </si>
  <si>
    <t>粗干絲</t>
    <phoneticPr fontId="6" type="noConversion"/>
  </si>
  <si>
    <t>蒜末</t>
    <phoneticPr fontId="6" type="noConversion"/>
  </si>
  <si>
    <t>胡蘿蔔</t>
  </si>
  <si>
    <t>炸</t>
    <phoneticPr fontId="6" type="noConversion"/>
  </si>
  <si>
    <t>鯰魚丁</t>
    <phoneticPr fontId="6" type="noConversion"/>
  </si>
  <si>
    <t>粗絞肉</t>
  </si>
  <si>
    <t>胡瓜</t>
    <phoneticPr fontId="6" type="noConversion"/>
  </si>
  <si>
    <t>糙米</t>
    <phoneticPr fontId="6" type="noConversion"/>
  </si>
  <si>
    <t>豆干丁</t>
    <phoneticPr fontId="6" type="noConversion"/>
  </si>
  <si>
    <t>蝦皮</t>
    <phoneticPr fontId="6" type="noConversion"/>
  </si>
  <si>
    <t>龍骨丁</t>
    <phoneticPr fontId="6" type="noConversion"/>
  </si>
  <si>
    <t>紅蔥頭末</t>
  </si>
  <si>
    <t>豬排</t>
    <phoneticPr fontId="6" type="noConversion"/>
  </si>
  <si>
    <t>青蔥</t>
    <phoneticPr fontId="6" type="noConversion"/>
  </si>
  <si>
    <t>肉片</t>
    <phoneticPr fontId="6" type="noConversion"/>
  </si>
  <si>
    <t>咖哩粉</t>
    <phoneticPr fontId="6" type="noConversion"/>
  </si>
  <si>
    <t>雞排</t>
    <phoneticPr fontId="6" type="noConversion"/>
  </si>
  <si>
    <t>豆腐</t>
    <phoneticPr fontId="6" type="noConversion"/>
  </si>
  <si>
    <t>小米</t>
    <phoneticPr fontId="6" type="noConversion"/>
  </si>
  <si>
    <t>冬粉</t>
    <phoneticPr fontId="6" type="noConversion"/>
  </si>
  <si>
    <t>脆丸片</t>
    <phoneticPr fontId="6" type="noConversion"/>
  </si>
  <si>
    <t>小黃瓜</t>
    <phoneticPr fontId="6" type="noConversion"/>
  </si>
  <si>
    <t>海苔絲</t>
    <phoneticPr fontId="6" type="noConversion"/>
  </si>
  <si>
    <t>玉米筍</t>
    <phoneticPr fontId="6" type="noConversion"/>
  </si>
  <si>
    <t>味噌</t>
    <phoneticPr fontId="6" type="noConversion"/>
  </si>
  <si>
    <t>海帶芽</t>
    <phoneticPr fontId="6" type="noConversion"/>
  </si>
  <si>
    <t>刻花魷魚</t>
    <phoneticPr fontId="6" type="noConversion"/>
  </si>
  <si>
    <t>海</t>
    <phoneticPr fontId="6" type="noConversion"/>
  </si>
  <si>
    <t>10月第四週菜單明細(國小-玉美生技股份有限公司)</t>
    <phoneticPr fontId="6" type="noConversion"/>
  </si>
  <si>
    <t>筍絲</t>
    <phoneticPr fontId="6" type="noConversion"/>
  </si>
  <si>
    <t>碎脯</t>
    <phoneticPr fontId="6" type="noConversion"/>
  </si>
  <si>
    <t>彩椒</t>
    <phoneticPr fontId="6" type="noConversion"/>
  </si>
  <si>
    <t>黑木耳</t>
    <phoneticPr fontId="6" type="noConversion"/>
  </si>
  <si>
    <t>肉丁</t>
    <phoneticPr fontId="6" type="noConversion"/>
  </si>
  <si>
    <t>翅小腿</t>
    <phoneticPr fontId="6" type="noConversion"/>
  </si>
  <si>
    <t>花椰菜</t>
    <phoneticPr fontId="6" type="noConversion"/>
  </si>
  <si>
    <t>秀珍菇</t>
    <phoneticPr fontId="6" type="noConversion"/>
  </si>
  <si>
    <t>玉米粒</t>
    <phoneticPr fontId="6" type="noConversion"/>
  </si>
  <si>
    <t>全蛋液</t>
  </si>
  <si>
    <t>豆干</t>
    <phoneticPr fontId="6" type="noConversion"/>
  </si>
  <si>
    <t>杏鮑菇</t>
    <phoneticPr fontId="6" type="noConversion"/>
  </si>
  <si>
    <t>鬼頭刀魚</t>
    <phoneticPr fontId="6" type="noConversion"/>
  </si>
  <si>
    <t>綠豆芽</t>
    <phoneticPr fontId="6" type="noConversion"/>
  </si>
  <si>
    <t>油豆皮</t>
    <phoneticPr fontId="6" type="noConversion"/>
  </si>
  <si>
    <t>花瓜</t>
    <phoneticPr fontId="6" type="noConversion"/>
  </si>
  <si>
    <t>10月第五週菜單明細(國小-玉美生技股份有限公司)</t>
    <phoneticPr fontId="6" type="noConversion"/>
  </si>
  <si>
    <t>海帶根</t>
    <phoneticPr fontId="6" type="noConversion"/>
  </si>
  <si>
    <t>青花菜</t>
    <phoneticPr fontId="6" type="noConversion"/>
  </si>
  <si>
    <t>排骨丁</t>
    <phoneticPr fontId="6" type="noConversion"/>
  </si>
  <si>
    <t>魷魚翅</t>
    <phoneticPr fontId="6" type="noConversion"/>
  </si>
  <si>
    <t>里肌肉</t>
    <phoneticPr fontId="6" type="noConversion"/>
  </si>
  <si>
    <t>油花生</t>
    <phoneticPr fontId="6" type="noConversion"/>
  </si>
  <si>
    <t>柴魚片</t>
    <phoneticPr fontId="6" type="noConversion"/>
  </si>
  <si>
    <t>花枝丸</t>
    <phoneticPr fontId="6" type="noConversion"/>
  </si>
  <si>
    <t>榨菜絲</t>
    <phoneticPr fontId="6" type="noConversion"/>
  </si>
  <si>
    <t>青豆仁</t>
  </si>
  <si>
    <t>白芝麻</t>
    <phoneticPr fontId="6" type="noConversion"/>
  </si>
  <si>
    <t>油腐丁</t>
    <phoneticPr fontId="6" type="noConversion"/>
  </si>
  <si>
    <t>彩色甜椒</t>
    <phoneticPr fontId="6" type="noConversion"/>
  </si>
  <si>
    <t>榨菜肉絲湯(醃)</t>
    <phoneticPr fontId="6" type="noConversion"/>
  </si>
  <si>
    <t>沙茶高麗(豆)</t>
    <phoneticPr fontId="6" type="noConversion"/>
  </si>
  <si>
    <t>白菜滷(豆)</t>
    <phoneticPr fontId="6" type="noConversion"/>
  </si>
  <si>
    <t>鮮瓜豆皮湯(豆)</t>
    <phoneticPr fontId="6" type="noConversion"/>
  </si>
  <si>
    <t>酸辣湯(豆.芡)</t>
    <phoneticPr fontId="6" type="noConversion"/>
  </si>
  <si>
    <t>港式炸醬麵(豆)</t>
    <phoneticPr fontId="3" type="noConversion"/>
  </si>
  <si>
    <t>叉燒包(冷)</t>
    <phoneticPr fontId="6" type="noConversion"/>
  </si>
  <si>
    <t>夏威夷炒飯</t>
  </si>
  <si>
    <t>蒜茸蘿蔔糕(冷)</t>
    <phoneticPr fontId="6" type="noConversion"/>
  </si>
  <si>
    <t>起司焗烤飯</t>
    <phoneticPr fontId="3" type="noConversion"/>
  </si>
  <si>
    <t>粗絞肉</t>
    <phoneticPr fontId="6" type="noConversion"/>
  </si>
  <si>
    <t>乳酪絲</t>
    <phoneticPr fontId="6" type="noConversion"/>
  </si>
  <si>
    <t>鐵板麵</t>
    <phoneticPr fontId="6" type="noConversion"/>
  </si>
  <si>
    <t>毛豆仁</t>
    <phoneticPr fontId="6" type="noConversion"/>
  </si>
  <si>
    <t>豆</t>
    <phoneticPr fontId="3" type="noConversion"/>
  </si>
  <si>
    <t>蘿蔔糕</t>
    <phoneticPr fontId="6" type="noConversion"/>
  </si>
  <si>
    <t>鳳梨</t>
    <phoneticPr fontId="6" type="noConversion"/>
  </si>
  <si>
    <t>菜單設計者:陳菁雯</t>
    <phoneticPr fontId="6" type="noConversion"/>
  </si>
  <si>
    <r>
      <t>新港國小-玉美</t>
    </r>
    <r>
      <rPr>
        <b/>
        <sz val="14"/>
        <rFont val="新細明體"/>
        <family val="3"/>
        <charset val="136"/>
      </rPr>
      <t>生技</t>
    </r>
    <r>
      <rPr>
        <b/>
        <sz val="14"/>
        <rFont val="華康POP1體W5(P)"/>
        <family val="3"/>
        <charset val="136"/>
      </rPr>
      <t>股份有限公司菜單</t>
    </r>
    <phoneticPr fontId="6" type="noConversion"/>
  </si>
  <si>
    <t>薯餅</t>
    <phoneticPr fontId="3" type="noConversion"/>
  </si>
  <si>
    <t>金黃地瓜片</t>
    <phoneticPr fontId="3" type="noConversion"/>
  </si>
  <si>
    <t>鍋貼</t>
    <phoneticPr fontId="3" type="noConversion"/>
  </si>
  <si>
    <t>加菜</t>
    <phoneticPr fontId="6" type="noConversion"/>
  </si>
  <si>
    <t>翅腿</t>
    <phoneticPr fontId="3" type="noConversion"/>
  </si>
  <si>
    <t>胡蘿蔔</t>
    <phoneticPr fontId="3" type="noConversion"/>
  </si>
  <si>
    <t>熱量:</t>
    <phoneticPr fontId="6" type="noConversion"/>
  </si>
  <si>
    <t>蘿蔔什錦湯</t>
    <phoneticPr fontId="6" type="noConversion"/>
  </si>
  <si>
    <t>海帶豆腐湯(豆)</t>
    <phoneticPr fontId="6" type="noConversion"/>
  </si>
  <si>
    <t>什錦綜合湯</t>
    <phoneticPr fontId="6" type="noConversion"/>
  </si>
  <si>
    <t>元氣補湯</t>
    <phoneticPr fontId="6" type="noConversion"/>
  </si>
  <si>
    <t>三絲湯</t>
    <phoneticPr fontId="6" type="noConversion"/>
  </si>
  <si>
    <t>深色蔬菜</t>
    <phoneticPr fontId="6" type="noConversion"/>
  </si>
  <si>
    <t>有機淺色蔬菜</t>
    <phoneticPr fontId="6" type="noConversion"/>
  </si>
  <si>
    <t>淺色蔬菜</t>
    <phoneticPr fontId="6" type="noConversion"/>
  </si>
  <si>
    <t xml:space="preserve"> 彩燴什錦豬</t>
    <phoneticPr fontId="6" type="noConversion"/>
  </si>
  <si>
    <t xml:space="preserve">   海鮮蒲瓜(海) </t>
    <phoneticPr fontId="6" type="noConversion"/>
  </si>
  <si>
    <t xml:space="preserve">   刷醬印干(豆) </t>
    <phoneticPr fontId="6" type="noConversion"/>
  </si>
  <si>
    <t xml:space="preserve">  絲瓜肉片(海)  </t>
    <phoneticPr fontId="6" type="noConversion"/>
  </si>
  <si>
    <t>台式公仔麵</t>
    <phoneticPr fontId="6" type="noConversion"/>
  </si>
  <si>
    <t xml:space="preserve">  小瓜甜不辣(加)</t>
    <phoneticPr fontId="6" type="noConversion"/>
  </si>
  <si>
    <t>瓜仔肉(醃)</t>
    <phoneticPr fontId="6" type="noConversion"/>
  </si>
  <si>
    <t>黃金炒蛋</t>
    <phoneticPr fontId="6" type="noConversion"/>
  </si>
  <si>
    <t xml:space="preserve">金元寶(冷)+香酥地瓜(炸) </t>
    <phoneticPr fontId="6" type="noConversion"/>
  </si>
  <si>
    <t>五香滷蛋</t>
    <phoneticPr fontId="6" type="noConversion"/>
  </si>
  <si>
    <t>香汁棒腿</t>
    <phoneticPr fontId="6" type="noConversion"/>
  </si>
  <si>
    <t xml:space="preserve">   香魚排(炸海加)</t>
    <phoneticPr fontId="6" type="noConversion"/>
  </si>
  <si>
    <t>彩椒肉片</t>
    <phoneticPr fontId="6" type="noConversion"/>
  </si>
  <si>
    <t xml:space="preserve">  桂竹筍滷肉(醃)</t>
    <phoneticPr fontId="6" type="noConversion"/>
  </si>
  <si>
    <t>日式雞腿排</t>
    <phoneticPr fontId="6" type="noConversion"/>
  </si>
  <si>
    <t>苔香蛋炒飯</t>
    <phoneticPr fontId="6" type="noConversion"/>
  </si>
  <si>
    <t>地瓜蕎麥飯</t>
    <phoneticPr fontId="6" type="noConversion"/>
  </si>
  <si>
    <t>香Q米飯</t>
    <phoneticPr fontId="6" type="noConversion"/>
  </si>
  <si>
    <t>雜糧Q飯</t>
    <phoneticPr fontId="6" type="noConversion"/>
  </si>
  <si>
    <t>10月30日(五)</t>
    <phoneticPr fontId="6" type="noConversion"/>
  </si>
  <si>
    <t>10月29日(四)</t>
    <phoneticPr fontId="6" type="noConversion"/>
  </si>
  <si>
    <t>10月28日(三)</t>
    <phoneticPr fontId="6" type="noConversion"/>
  </si>
  <si>
    <t>10月27日(二)</t>
    <phoneticPr fontId="6" type="noConversion"/>
  </si>
  <si>
    <t>10月26日(一)</t>
    <phoneticPr fontId="6" type="noConversion"/>
  </si>
  <si>
    <t>蛋白質：</t>
    <phoneticPr fontId="6" type="noConversion"/>
  </si>
  <si>
    <t>脂肪：</t>
    <phoneticPr fontId="6" type="noConversion"/>
  </si>
  <si>
    <t>冬瓜鴨湯</t>
    <phoneticPr fontId="6" type="noConversion"/>
  </si>
  <si>
    <t>豆薯肉絲湯</t>
    <phoneticPr fontId="6" type="noConversion"/>
  </si>
  <si>
    <t>銀蘿豚骨湯</t>
    <phoneticPr fontId="6" type="noConversion"/>
  </si>
  <si>
    <t xml:space="preserve">細粉鮮蔬湯 </t>
    <phoneticPr fontId="6" type="noConversion"/>
  </si>
  <si>
    <t>蔬菜味噌湯</t>
    <phoneticPr fontId="6" type="noConversion"/>
  </si>
  <si>
    <t xml:space="preserve">    元祖魷魚羹(海芡) </t>
    <phoneticPr fontId="6" type="noConversion"/>
  </si>
  <si>
    <t xml:space="preserve">   白菜豆腐煲(豆)</t>
    <phoneticPr fontId="6" type="noConversion"/>
  </si>
  <si>
    <t xml:space="preserve"> 義式番茄肉醬</t>
    <phoneticPr fontId="6" type="noConversion"/>
  </si>
  <si>
    <t xml:space="preserve">  什錦冬瓜盅(海) </t>
    <phoneticPr fontId="6" type="noConversion"/>
  </si>
  <si>
    <t xml:space="preserve"> 芝麻海帶根  </t>
    <phoneticPr fontId="6" type="noConversion"/>
  </si>
  <si>
    <t xml:space="preserve">   可可雞蛋饅頭捲(冷) </t>
    <phoneticPr fontId="6" type="noConversion"/>
  </si>
  <si>
    <t>紅燒豬腩</t>
    <phoneticPr fontId="6" type="noConversion"/>
  </si>
  <si>
    <t xml:space="preserve"> 絲瓜小魚蛋(海)</t>
    <phoneticPr fontId="6" type="noConversion"/>
  </si>
  <si>
    <t>滿香香腸(加)+海苔茶碗蒸</t>
    <phoneticPr fontId="6" type="noConversion"/>
  </si>
  <si>
    <t xml:space="preserve"> 正港滷味(豆)</t>
    <phoneticPr fontId="6" type="noConversion"/>
  </si>
  <si>
    <t>香汁雞翅</t>
    <phoneticPr fontId="6" type="noConversion"/>
  </si>
  <si>
    <t xml:space="preserve">  卡拉雞腿(炸) </t>
    <phoneticPr fontId="6" type="noConversion"/>
  </si>
  <si>
    <t xml:space="preserve">   卡啦脆雞(炸加)</t>
    <phoneticPr fontId="6" type="noConversion"/>
  </si>
  <si>
    <t>香汁燒肉</t>
    <phoneticPr fontId="6" type="noConversion"/>
  </si>
  <si>
    <t>咖哩燒雞</t>
    <phoneticPr fontId="6" type="noConversion"/>
  </si>
  <si>
    <t>夜市粿仔條</t>
    <phoneticPr fontId="6" type="noConversion"/>
  </si>
  <si>
    <t>燕麥Q飯</t>
    <phoneticPr fontId="6" type="noConversion"/>
  </si>
  <si>
    <t>地瓜小米飯</t>
    <phoneticPr fontId="6" type="noConversion"/>
  </si>
  <si>
    <t>10月23日(五)</t>
    <phoneticPr fontId="6" type="noConversion"/>
  </si>
  <si>
    <t>10月22日(四)</t>
    <phoneticPr fontId="6" type="noConversion"/>
  </si>
  <si>
    <t>10月21日(三)</t>
    <phoneticPr fontId="6" type="noConversion"/>
  </si>
  <si>
    <t>10月20日(二)</t>
    <phoneticPr fontId="6" type="noConversion"/>
  </si>
  <si>
    <t>10月19日(一)</t>
    <phoneticPr fontId="6" type="noConversion"/>
  </si>
  <si>
    <t>筍片雞湯</t>
    <phoneticPr fontId="6" type="noConversion"/>
  </si>
  <si>
    <t>柴魚豆腐湯(豆)</t>
    <phoneticPr fontId="6" type="noConversion"/>
  </si>
  <si>
    <t>白玉排骨湯</t>
    <phoneticPr fontId="6" type="noConversion"/>
  </si>
  <si>
    <t>海帶苗蛋花湯</t>
    <phoneticPr fontId="6" type="noConversion"/>
  </si>
  <si>
    <t>藥膳補湯</t>
    <phoneticPr fontId="6" type="noConversion"/>
  </si>
  <si>
    <t xml:space="preserve">  芹香干絲(豆)</t>
    <phoneticPr fontId="6" type="noConversion"/>
  </si>
  <si>
    <t xml:space="preserve">  小魚燴絲瓜(海) </t>
    <phoneticPr fontId="6" type="noConversion"/>
  </si>
  <si>
    <t xml:space="preserve"> 紅磚炒蛋  </t>
    <phoneticPr fontId="6" type="noConversion"/>
  </si>
  <si>
    <t xml:space="preserve">  肉末豆腐(豆) </t>
    <phoneticPr fontId="6" type="noConversion"/>
  </si>
  <si>
    <t xml:space="preserve">   蝦仁玉米(海) </t>
    <phoneticPr fontId="6" type="noConversion"/>
  </si>
  <si>
    <t xml:space="preserve"> 黃金脆薯(炸)</t>
    <phoneticPr fontId="6" type="noConversion"/>
  </si>
  <si>
    <t xml:space="preserve">  香汁雞塊(加)</t>
    <phoneticPr fontId="6" type="noConversion"/>
  </si>
  <si>
    <t xml:space="preserve"> 螺旋肉醬</t>
    <phoneticPr fontId="6" type="noConversion"/>
  </si>
  <si>
    <t>黃瓜魷魚(海)+藍莓派</t>
    <phoneticPr fontId="6" type="noConversion"/>
  </si>
  <si>
    <t xml:space="preserve">翅小腿 </t>
    <phoneticPr fontId="6" type="noConversion"/>
  </si>
  <si>
    <t>嫩煎豬排</t>
    <phoneticPr fontId="6" type="noConversion"/>
  </si>
  <si>
    <t>回鍋肉絲</t>
    <phoneticPr fontId="6" type="noConversion"/>
  </si>
  <si>
    <t xml:space="preserve"> 香雞排(炸加)</t>
    <phoneticPr fontId="6" type="noConversion"/>
  </si>
  <si>
    <t xml:space="preserve"> 吉利鳳翅 </t>
    <phoneticPr fontId="6" type="noConversion"/>
  </si>
  <si>
    <t xml:space="preserve">京都排骨 </t>
    <phoneticPr fontId="6" type="noConversion"/>
  </si>
  <si>
    <t>招牌雞肉飯</t>
    <phoneticPr fontId="6" type="noConversion"/>
  </si>
  <si>
    <t>糙米小米飯</t>
    <phoneticPr fontId="6" type="noConversion"/>
  </si>
  <si>
    <t>地瓜燕麥飯</t>
    <phoneticPr fontId="6" type="noConversion"/>
  </si>
  <si>
    <t>10月16日(五)</t>
    <phoneticPr fontId="6" type="noConversion"/>
  </si>
  <si>
    <t>10月15日(四)</t>
    <phoneticPr fontId="6" type="noConversion"/>
  </si>
  <si>
    <t>10月14日(三)</t>
    <phoneticPr fontId="6" type="noConversion"/>
  </si>
  <si>
    <t>10月13日(二)</t>
    <phoneticPr fontId="6" type="noConversion"/>
  </si>
  <si>
    <t>10月12日(一)</t>
    <phoneticPr fontId="6" type="noConversion"/>
  </si>
  <si>
    <t>時蔬鴨湯</t>
    <phoneticPr fontId="6" type="noConversion"/>
  </si>
  <si>
    <t>土瓶蒸湯</t>
    <phoneticPr fontId="6" type="noConversion"/>
  </si>
  <si>
    <t>味噌豆腐湯(豆)</t>
    <phoneticPr fontId="6" type="noConversion"/>
  </si>
  <si>
    <t>冬瓜龍骨湯</t>
    <phoneticPr fontId="6" type="noConversion"/>
  </si>
  <si>
    <t xml:space="preserve"> 綠芽炒干條(豆)</t>
    <phoneticPr fontId="6" type="noConversion"/>
  </si>
  <si>
    <t>白菜豬肉</t>
    <phoneticPr fontId="6" type="noConversion"/>
  </si>
  <si>
    <t xml:space="preserve">三色炒蛋 </t>
    <phoneticPr fontId="6" type="noConversion"/>
  </si>
  <si>
    <t xml:space="preserve"> 南洋咖哩鴿蛋 </t>
    <phoneticPr fontId="6" type="noConversion"/>
  </si>
  <si>
    <t xml:space="preserve">  北極冰海魚柳條(炸海加)</t>
    <phoneticPr fontId="6" type="noConversion"/>
  </si>
  <si>
    <t xml:space="preserve">    螞蟻上樹    </t>
    <phoneticPr fontId="6" type="noConversion"/>
  </si>
  <si>
    <t>醬偎蘿蔔糕(冷)+竹筍炒肉</t>
    <phoneticPr fontId="6" type="noConversion"/>
  </si>
  <si>
    <t xml:space="preserve"> 古都肉燥(豆)  </t>
    <phoneticPr fontId="6" type="noConversion"/>
  </si>
  <si>
    <t xml:space="preserve">冬菜扣肉(醃) </t>
    <phoneticPr fontId="6" type="noConversion"/>
  </si>
  <si>
    <t xml:space="preserve"> 後切滷排  </t>
    <phoneticPr fontId="6" type="noConversion"/>
  </si>
  <si>
    <t xml:space="preserve">醬燒雞 </t>
    <phoneticPr fontId="6" type="noConversion"/>
  </si>
  <si>
    <t xml:space="preserve">  豪勁香雞排(炸加) </t>
    <phoneticPr fontId="6" type="noConversion"/>
  </si>
  <si>
    <t>蕎麥小米飯</t>
    <phoneticPr fontId="6" type="noConversion"/>
  </si>
  <si>
    <t>什榖Q飯</t>
    <phoneticPr fontId="6" type="noConversion"/>
  </si>
  <si>
    <t>10月9日(五)</t>
    <phoneticPr fontId="6" type="noConversion"/>
  </si>
  <si>
    <t>10月8日(四)</t>
    <phoneticPr fontId="6" type="noConversion"/>
  </si>
  <si>
    <t>10月7日(三)</t>
    <phoneticPr fontId="6" type="noConversion"/>
  </si>
  <si>
    <t>10月6日(二)</t>
    <phoneticPr fontId="6" type="noConversion"/>
  </si>
  <si>
    <t>10月5日(一)</t>
    <phoneticPr fontId="6" type="noConversion"/>
  </si>
  <si>
    <r>
      <t>＊菜單設計者：曾富美 營養師                                                                                                                        ＊專線：7363303＊</t>
    </r>
    <r>
      <rPr>
        <sz val="8"/>
        <color indexed="10"/>
        <rFont val="新細明體"/>
        <family val="1"/>
        <charset val="136"/>
      </rPr>
      <t xml:space="preserve"> (新港國小菜單)       </t>
    </r>
    <r>
      <rPr>
        <sz val="8"/>
        <rFont val="新細明體"/>
        <family val="1"/>
        <charset val="136"/>
      </rPr>
      <t xml:space="preserve">                                                                                                               ＊國華E-mail：kuohow.food@gmail.com                                                                                                                            ＊飯菜不足或用餐有任何問題，請洽服務人員哦！！     109年10月</t>
    </r>
    <phoneticPr fontId="6" type="noConversion"/>
  </si>
  <si>
    <t>10月2日(五)</t>
    <phoneticPr fontId="6" type="noConversion"/>
  </si>
  <si>
    <t>10月1日(四)</t>
    <phoneticPr fontId="6" type="noConversion"/>
  </si>
  <si>
    <t>國華食品工廠</t>
    <phoneticPr fontId="6" type="noConversion"/>
  </si>
  <si>
    <t>K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</si>
  <si>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</si>
  <si>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</si>
  <si>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</si>
  <si>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g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</si>
  <si>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</si>
  <si>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</si>
  <si>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</si>
  <si>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星期五</t>
    <phoneticPr fontId="6" type="noConversion"/>
  </si>
  <si>
    <t>菜</t>
    <phoneticPr fontId="6" type="noConversion"/>
  </si>
  <si>
    <t>油脂類</t>
    <phoneticPr fontId="6" type="noConversion"/>
  </si>
  <si>
    <t>肉</t>
    <phoneticPr fontId="6" type="noConversion"/>
  </si>
  <si>
    <t>蔬菜類</t>
    <phoneticPr fontId="6" type="noConversion"/>
  </si>
  <si>
    <t>主食</t>
    <phoneticPr fontId="6" type="noConversion"/>
  </si>
  <si>
    <t>豆魚肉蛋類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</si>
  <si>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</si>
  <si>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</si>
  <si>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</si>
  <si>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</si>
  <si>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主食類</t>
    <phoneticPr fontId="6" type="noConversion"/>
  </si>
  <si>
    <t>702.6K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</si>
  <si>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</si>
  <si>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</si>
  <si>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</si>
  <si>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27.9g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</si>
  <si>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</si>
  <si>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</si>
  <si>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</si>
  <si>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胡蘿蔔</t>
    <phoneticPr fontId="6" type="noConversion"/>
  </si>
  <si>
    <t>星期四</t>
    <phoneticPr fontId="6" type="noConversion"/>
  </si>
  <si>
    <t>菜</t>
    <phoneticPr fontId="6" type="noConversion"/>
  </si>
  <si>
    <t>油脂類</t>
    <phoneticPr fontId="6" type="noConversion"/>
  </si>
  <si>
    <t>23.0g</t>
    <phoneticPr fontId="6" type="noConversion"/>
  </si>
  <si>
    <t>冬粉</t>
    <phoneticPr fontId="6" type="noConversion"/>
  </si>
  <si>
    <t>木耳</t>
    <phoneticPr fontId="6" type="noConversion"/>
  </si>
  <si>
    <t>小米</t>
    <phoneticPr fontId="6" type="noConversion"/>
  </si>
  <si>
    <t>肉</t>
    <phoneticPr fontId="6" type="noConversion"/>
  </si>
  <si>
    <t>蔬菜類</t>
    <phoneticPr fontId="6" type="noConversion"/>
  </si>
  <si>
    <t>新鮮鴨肉</t>
    <phoneticPr fontId="6" type="noConversion"/>
  </si>
  <si>
    <t>豆</t>
    <phoneticPr fontId="6" type="noConversion"/>
  </si>
  <si>
    <t>干絲</t>
    <phoneticPr fontId="6" type="noConversion"/>
  </si>
  <si>
    <t>新鮮豬肉</t>
    <phoneticPr fontId="6" type="noConversion"/>
  </si>
  <si>
    <t>蕎麥</t>
    <phoneticPr fontId="6" type="noConversion"/>
  </si>
  <si>
    <t>主食</t>
    <phoneticPr fontId="6" type="noConversion"/>
  </si>
  <si>
    <t>豆魚肉蛋類</t>
    <phoneticPr fontId="6" type="noConversion"/>
  </si>
  <si>
    <t>96.0g</t>
    <phoneticPr fontId="6" type="noConversion"/>
  </si>
  <si>
    <r>
      <t>新鮮竹筍</t>
    </r>
    <r>
      <rPr>
        <sz val="20"/>
        <rFont val="新細明體"/>
        <family val="1"/>
        <charset val="136"/>
      </rPr>
      <t xml:space="preserve"> </t>
    </r>
    <phoneticPr fontId="6" type="noConversion"/>
  </si>
  <si>
    <t>深色蔬菜</t>
    <phoneticPr fontId="6" type="noConversion"/>
  </si>
  <si>
    <t>綠豆芽</t>
    <phoneticPr fontId="6" type="noConversion"/>
  </si>
  <si>
    <t>海加</t>
    <phoneticPr fontId="6" type="noConversion"/>
  </si>
  <si>
    <t>魚柳條</t>
    <phoneticPr fontId="6" type="noConversion"/>
  </si>
  <si>
    <t>醃</t>
    <phoneticPr fontId="6" type="noConversion"/>
  </si>
  <si>
    <t xml:space="preserve">冬菜 </t>
    <phoneticPr fontId="6" type="noConversion"/>
  </si>
  <si>
    <t>白米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</si>
  <si>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</si>
  <si>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</si>
  <si>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</si>
  <si>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</si>
  <si>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</si>
  <si>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</si>
  <si>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</si>
  <si>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炸</t>
    <phoneticPr fontId="6" type="noConversion"/>
  </si>
  <si>
    <t>蒸</t>
    <phoneticPr fontId="6" type="noConversion"/>
  </si>
  <si>
    <t>704.0K</t>
    <phoneticPr fontId="6" type="noConversion"/>
  </si>
  <si>
    <t>27.5g</t>
    <phoneticPr fontId="6" type="noConversion"/>
  </si>
  <si>
    <t>芋頭</t>
    <phoneticPr fontId="6" type="noConversion"/>
  </si>
  <si>
    <t>新鮮絞肉</t>
    <phoneticPr fontId="6" type="noConversion"/>
  </si>
  <si>
    <t>星期三</t>
    <phoneticPr fontId="6" type="noConversion"/>
  </si>
  <si>
    <t>22.0g</t>
    <phoneticPr fontId="6" type="noConversion"/>
  </si>
  <si>
    <t>香菇</t>
    <phoneticPr fontId="6" type="noConversion"/>
  </si>
  <si>
    <t>金針菇</t>
    <phoneticPr fontId="6" type="noConversion"/>
  </si>
  <si>
    <t>新鮮腿丁</t>
    <phoneticPr fontId="6" type="noConversion"/>
  </si>
  <si>
    <t>99.0g</t>
    <phoneticPr fontId="6" type="noConversion"/>
  </si>
  <si>
    <t>白蘿蔔</t>
    <phoneticPr fontId="6" type="noConversion"/>
  </si>
  <si>
    <t>大白菜</t>
    <phoneticPr fontId="6" type="noConversion"/>
  </si>
  <si>
    <t>高麗菜</t>
    <phoneticPr fontId="6" type="noConversion"/>
  </si>
  <si>
    <t>新鮮豬里肌</t>
    <phoneticPr fontId="6" type="noConversion"/>
  </si>
  <si>
    <t>滷或烤</t>
    <phoneticPr fontId="6" type="noConversion"/>
  </si>
  <si>
    <t>707.0大卡</t>
    <phoneticPr fontId="6" type="noConversion"/>
  </si>
  <si>
    <t>27.1g</t>
    <phoneticPr fontId="6" type="noConversion"/>
  </si>
  <si>
    <t>新鮮竹筍</t>
    <phoneticPr fontId="6" type="noConversion"/>
  </si>
  <si>
    <t>星期二</t>
    <phoneticPr fontId="6" type="noConversion"/>
  </si>
  <si>
    <t>22.5g</t>
    <phoneticPr fontId="6" type="noConversion"/>
  </si>
  <si>
    <t>味噌</t>
    <phoneticPr fontId="6" type="noConversion"/>
  </si>
  <si>
    <t>蛋</t>
    <phoneticPr fontId="6" type="noConversion"/>
  </si>
  <si>
    <t>什穀米</t>
    <phoneticPr fontId="6" type="noConversion"/>
  </si>
  <si>
    <t>豆腐</t>
    <phoneticPr fontId="6" type="noConversion"/>
  </si>
  <si>
    <t>淺色蔬菜</t>
    <phoneticPr fontId="6" type="noConversion"/>
  </si>
  <si>
    <t>洋蔥</t>
    <phoneticPr fontId="6" type="noConversion"/>
  </si>
  <si>
    <t>冷</t>
    <phoneticPr fontId="6" type="noConversion"/>
  </si>
  <si>
    <t>蘿蔔糕</t>
    <phoneticPr fontId="6" type="noConversion"/>
  </si>
  <si>
    <t>新鮮雞肉</t>
    <phoneticPr fontId="6" type="noConversion"/>
  </si>
  <si>
    <t>烤煮</t>
    <phoneticPr fontId="6" type="noConversion"/>
  </si>
  <si>
    <t>707.8K</t>
    <phoneticPr fontId="6" type="noConversion"/>
  </si>
  <si>
    <t>29.2g</t>
    <phoneticPr fontId="6" type="noConversion"/>
  </si>
  <si>
    <t>星期一</t>
    <phoneticPr fontId="6" type="noConversion"/>
  </si>
  <si>
    <t>新鮮龍骨</t>
    <phoneticPr fontId="6" type="noConversion"/>
  </si>
  <si>
    <t>鵪鶉蛋</t>
    <phoneticPr fontId="6" type="noConversion"/>
  </si>
  <si>
    <t>冬瓜</t>
    <phoneticPr fontId="6" type="noConversion"/>
  </si>
  <si>
    <t>馬鈴薯</t>
    <phoneticPr fontId="6" type="noConversion"/>
  </si>
  <si>
    <t>豆干</t>
    <phoneticPr fontId="6" type="noConversion"/>
  </si>
  <si>
    <t>加</t>
    <phoneticPr fontId="6" type="noConversion"/>
  </si>
  <si>
    <t>香雞排</t>
    <phoneticPr fontId="6" type="noConversion"/>
  </si>
  <si>
    <t>依    合    約    無    提    供    水    果    和    乳    品</t>
    <phoneticPr fontId="6" type="noConversion"/>
  </si>
  <si>
    <t>個人量(克)</t>
    <phoneticPr fontId="6" type="noConversion"/>
  </si>
  <si>
    <t>份數</t>
    <phoneticPr fontId="6" type="noConversion"/>
  </si>
  <si>
    <t>食物類別</t>
    <phoneticPr fontId="6" type="noConversion"/>
  </si>
  <si>
    <t>營養分析</t>
    <phoneticPr fontId="6" type="noConversion"/>
  </si>
  <si>
    <t>水果/乳品</t>
    <phoneticPr fontId="6" type="noConversion"/>
  </si>
  <si>
    <t>備註</t>
    <phoneticPr fontId="6" type="noConversion"/>
  </si>
  <si>
    <t>主菜</t>
    <phoneticPr fontId="6" type="noConversion"/>
  </si>
  <si>
    <t>食材以可食量標示</t>
    <phoneticPr fontId="6" type="noConversion"/>
  </si>
  <si>
    <t>109.10月第二週菜單明細(新港國小-國華廠商)</t>
    <phoneticPr fontId="6" type="noConversion"/>
  </si>
  <si>
    <t>713.0K</t>
    <phoneticPr fontId="6" type="noConversion"/>
  </si>
  <si>
    <t>28.5g</t>
    <phoneticPr fontId="6" type="noConversion"/>
  </si>
  <si>
    <t>新鮮雞肉</t>
    <phoneticPr fontId="6" type="noConversion"/>
  </si>
  <si>
    <t>23.0g</t>
    <phoneticPr fontId="6" type="noConversion"/>
  </si>
  <si>
    <t>豆魚肉蛋類</t>
    <phoneticPr fontId="6" type="noConversion"/>
  </si>
  <si>
    <t>98.0g</t>
    <phoneticPr fontId="6" type="noConversion"/>
  </si>
  <si>
    <t>新鮮竹筍</t>
    <phoneticPr fontId="6" type="noConversion"/>
  </si>
  <si>
    <t>淺色蔬菜</t>
    <phoneticPr fontId="6" type="noConversion"/>
  </si>
  <si>
    <t>干絲</t>
    <phoneticPr fontId="6" type="noConversion"/>
  </si>
  <si>
    <t>新鮮馬鈴薯</t>
    <phoneticPr fontId="6" type="noConversion"/>
  </si>
  <si>
    <t>新鮮里肌肉</t>
    <phoneticPr fontId="6" type="noConversion"/>
  </si>
  <si>
    <t>滷或烤</t>
    <phoneticPr fontId="6" type="noConversion"/>
  </si>
  <si>
    <t>煮炒</t>
    <phoneticPr fontId="6" type="noConversion"/>
  </si>
  <si>
    <t>690.5K</t>
    <phoneticPr fontId="6" type="noConversion"/>
  </si>
  <si>
    <t>27.0g</t>
    <phoneticPr fontId="6" type="noConversion"/>
  </si>
  <si>
    <t>22.5g</t>
    <phoneticPr fontId="6" type="noConversion"/>
  </si>
  <si>
    <t xml:space="preserve">小魚 </t>
    <phoneticPr fontId="6" type="noConversion"/>
  </si>
  <si>
    <t>95.0g</t>
    <phoneticPr fontId="6" type="noConversion"/>
  </si>
  <si>
    <t>深色蔬菜</t>
    <phoneticPr fontId="6" type="noConversion"/>
  </si>
  <si>
    <t>雞塊</t>
    <phoneticPr fontId="6" type="noConversion"/>
  </si>
  <si>
    <t>新鮮豬肉</t>
    <phoneticPr fontId="6" type="noConversion"/>
  </si>
  <si>
    <t>702.0K</t>
    <phoneticPr fontId="6" type="noConversion"/>
  </si>
  <si>
    <t xml:space="preserve"> 28.2g</t>
    <phoneticPr fontId="6" type="noConversion"/>
  </si>
  <si>
    <t>新鮮絞肉</t>
    <phoneticPr fontId="6" type="noConversion"/>
  </si>
  <si>
    <t>星期三</t>
    <phoneticPr fontId="6" type="noConversion"/>
  </si>
  <si>
    <t>23.0g</t>
    <phoneticPr fontId="6" type="noConversion"/>
  </si>
  <si>
    <t>胡蘿蔔</t>
    <phoneticPr fontId="6" type="noConversion"/>
  </si>
  <si>
    <t>新鮮排骨</t>
    <phoneticPr fontId="6" type="noConversion"/>
  </si>
  <si>
    <t>蛋</t>
    <phoneticPr fontId="6" type="noConversion"/>
  </si>
  <si>
    <t>洋蔥</t>
    <phoneticPr fontId="6" type="noConversion"/>
  </si>
  <si>
    <t>95.5g</t>
    <phoneticPr fontId="6" type="noConversion"/>
  </si>
  <si>
    <t>白玉蘿蔔</t>
    <phoneticPr fontId="6" type="noConversion"/>
  </si>
  <si>
    <t>深色蔬菜</t>
    <phoneticPr fontId="6" type="noConversion"/>
  </si>
  <si>
    <r>
      <t>通心粉</t>
    </r>
    <r>
      <rPr>
        <sz val="20"/>
        <color indexed="10"/>
        <rFont val="新細明體"/>
        <family val="1"/>
        <charset val="136"/>
      </rPr>
      <t xml:space="preserve"> </t>
    </r>
    <phoneticPr fontId="6" type="noConversion"/>
  </si>
  <si>
    <t>加</t>
    <phoneticPr fontId="6" type="noConversion"/>
  </si>
  <si>
    <t>香雞排</t>
    <phoneticPr fontId="6" type="noConversion"/>
  </si>
  <si>
    <t>白米</t>
    <phoneticPr fontId="6" type="noConversion"/>
  </si>
  <si>
    <t>煮</t>
    <phoneticPr fontId="6" type="noConversion"/>
  </si>
  <si>
    <t>炒</t>
    <phoneticPr fontId="6" type="noConversion"/>
  </si>
  <si>
    <t>炸</t>
    <phoneticPr fontId="6" type="noConversion"/>
  </si>
  <si>
    <t>蒸</t>
    <phoneticPr fontId="6" type="noConversion"/>
  </si>
  <si>
    <t>736.0K</t>
    <phoneticPr fontId="6" type="noConversion"/>
  </si>
  <si>
    <t>藍莓派</t>
    <phoneticPr fontId="6" type="noConversion"/>
  </si>
  <si>
    <t>31.2g</t>
    <phoneticPr fontId="6" type="noConversion"/>
  </si>
  <si>
    <t>蘿蔔</t>
    <phoneticPr fontId="6" type="noConversion"/>
  </si>
  <si>
    <t>星期二</t>
    <phoneticPr fontId="6" type="noConversion"/>
  </si>
  <si>
    <t>23.5g</t>
    <phoneticPr fontId="6" type="noConversion"/>
  </si>
  <si>
    <t>金針菇</t>
    <phoneticPr fontId="6" type="noConversion"/>
  </si>
  <si>
    <t>燕麥</t>
    <phoneticPr fontId="6" type="noConversion"/>
  </si>
  <si>
    <t>玉米粒</t>
    <phoneticPr fontId="6" type="noConversion"/>
  </si>
  <si>
    <t>海</t>
    <phoneticPr fontId="6" type="noConversion"/>
  </si>
  <si>
    <t>魷魚</t>
    <phoneticPr fontId="6" type="noConversion"/>
  </si>
  <si>
    <t>白芝麻</t>
    <phoneticPr fontId="6" type="noConversion"/>
  </si>
  <si>
    <t>地瓜</t>
    <phoneticPr fontId="6" type="noConversion"/>
  </si>
  <si>
    <t>100.0g</t>
    <phoneticPr fontId="6" type="noConversion"/>
  </si>
  <si>
    <t>海帶苗</t>
    <phoneticPr fontId="6" type="noConversion"/>
  </si>
  <si>
    <t>淺色蔬菜</t>
    <phoneticPr fontId="6" type="noConversion"/>
  </si>
  <si>
    <t>豆</t>
    <phoneticPr fontId="6" type="noConversion"/>
  </si>
  <si>
    <t>豆腐</t>
    <phoneticPr fontId="6" type="noConversion"/>
  </si>
  <si>
    <t xml:space="preserve">大黃瓜 </t>
    <phoneticPr fontId="6" type="noConversion"/>
  </si>
  <si>
    <t>新鮮雞翅</t>
    <phoneticPr fontId="6" type="noConversion"/>
  </si>
  <si>
    <t>煮滷</t>
    <phoneticPr fontId="6" type="noConversion"/>
  </si>
  <si>
    <t>滷或烤</t>
    <phoneticPr fontId="6" type="noConversion"/>
  </si>
  <si>
    <t>710.5K</t>
    <phoneticPr fontId="6" type="noConversion"/>
  </si>
  <si>
    <t>27.5g</t>
    <phoneticPr fontId="6" type="noConversion"/>
  </si>
  <si>
    <t>小黃瓜</t>
    <phoneticPr fontId="6" type="noConversion"/>
  </si>
  <si>
    <t>星期一</t>
    <phoneticPr fontId="6" type="noConversion"/>
  </si>
  <si>
    <t>22.5g</t>
    <phoneticPr fontId="6" type="noConversion"/>
  </si>
  <si>
    <t>枸杞</t>
    <phoneticPr fontId="6" type="noConversion"/>
  </si>
  <si>
    <t>蝦仁</t>
    <phoneticPr fontId="6" type="noConversion"/>
  </si>
  <si>
    <t>新鮮肉丁</t>
    <phoneticPr fontId="6" type="noConversion"/>
  </si>
  <si>
    <t>新鮮腿丁</t>
    <phoneticPr fontId="6" type="noConversion"/>
  </si>
  <si>
    <t>紅蘿蔔</t>
    <phoneticPr fontId="6" type="noConversion"/>
  </si>
  <si>
    <t>97.5g</t>
    <phoneticPr fontId="6" type="noConversion"/>
  </si>
  <si>
    <t>冬瓜</t>
    <phoneticPr fontId="6" type="noConversion"/>
  </si>
  <si>
    <t>新鮮翅小腿</t>
    <phoneticPr fontId="6" type="noConversion"/>
  </si>
  <si>
    <t>依    合    約    無    提    供    水    果    和    乳    品</t>
    <phoneticPr fontId="6" type="noConversion"/>
  </si>
  <si>
    <t>個人量(克)</t>
    <phoneticPr fontId="6" type="noConversion"/>
  </si>
  <si>
    <t>烤或滷</t>
    <phoneticPr fontId="6" type="noConversion"/>
  </si>
  <si>
    <t>份數</t>
    <phoneticPr fontId="6" type="noConversion"/>
  </si>
  <si>
    <t>食物類別</t>
    <phoneticPr fontId="6" type="noConversion"/>
  </si>
  <si>
    <t>水果/乳品</t>
    <phoneticPr fontId="6" type="noConversion"/>
  </si>
  <si>
    <t>備註</t>
    <phoneticPr fontId="6" type="noConversion"/>
  </si>
  <si>
    <t>食材以可食量標示</t>
    <phoneticPr fontId="6" type="noConversion"/>
  </si>
  <si>
    <t>109.10月第三週菜單明細(新港國小-國華廠商)</t>
    <phoneticPr fontId="6" type="noConversion"/>
  </si>
  <si>
    <t>697.0K</t>
    <phoneticPr fontId="6" type="noConversion"/>
  </si>
  <si>
    <t xml:space="preserve"> 27.0g</t>
    <phoneticPr fontId="6" type="noConversion"/>
  </si>
  <si>
    <t>新鮮豬肉</t>
    <phoneticPr fontId="6" type="noConversion"/>
  </si>
  <si>
    <t>韭菜</t>
    <phoneticPr fontId="6" type="noConversion"/>
  </si>
  <si>
    <t>香菇</t>
    <phoneticPr fontId="6" type="noConversion"/>
  </si>
  <si>
    <t>豆芽菜</t>
    <phoneticPr fontId="6" type="noConversion"/>
  </si>
  <si>
    <t>新鮮鴨肉</t>
    <phoneticPr fontId="6" type="noConversion"/>
  </si>
  <si>
    <t>97.0g</t>
    <phoneticPr fontId="6" type="noConversion"/>
  </si>
  <si>
    <t>新鮮竹筍</t>
    <phoneticPr fontId="6" type="noConversion"/>
  </si>
  <si>
    <t>冷</t>
    <phoneticPr fontId="6" type="noConversion"/>
  </si>
  <si>
    <t>雞蛋饅頭</t>
    <phoneticPr fontId="6" type="noConversion"/>
  </si>
  <si>
    <t>粿仔條</t>
    <phoneticPr fontId="6" type="noConversion"/>
  </si>
  <si>
    <t>696.6K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</si>
  <si>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</si>
  <si>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</si>
  <si>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</si>
  <si>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27.4g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</si>
  <si>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</si>
  <si>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</si>
  <si>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</si>
  <si>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新鮮豬肉</t>
    <phoneticPr fontId="6" type="noConversion"/>
  </si>
  <si>
    <t>星期四</t>
    <phoneticPr fontId="6" type="noConversion"/>
  </si>
  <si>
    <t>菜</t>
    <phoneticPr fontId="6" type="noConversion"/>
  </si>
  <si>
    <t>油脂類</t>
    <phoneticPr fontId="6" type="noConversion"/>
  </si>
  <si>
    <t>23.0g</t>
    <phoneticPr fontId="6" type="noConversion"/>
  </si>
  <si>
    <t>新鮮肉絲</t>
    <phoneticPr fontId="6" type="noConversion"/>
  </si>
  <si>
    <t>胡蘿蔔</t>
    <phoneticPr fontId="6" type="noConversion"/>
  </si>
  <si>
    <t>肉</t>
    <phoneticPr fontId="6" type="noConversion"/>
  </si>
  <si>
    <t>蔬菜類</t>
    <phoneticPr fontId="6" type="noConversion"/>
  </si>
  <si>
    <t>豆</t>
    <phoneticPr fontId="6" type="noConversion"/>
  </si>
  <si>
    <t>豆腐</t>
    <phoneticPr fontId="6" type="noConversion"/>
  </si>
  <si>
    <t>新鮮肉丁</t>
    <phoneticPr fontId="6" type="noConversion"/>
  </si>
  <si>
    <t>炸酥粉</t>
    <phoneticPr fontId="6" type="noConversion"/>
  </si>
  <si>
    <t>95.0g</t>
    <phoneticPr fontId="6" type="noConversion"/>
  </si>
  <si>
    <t>豆薯</t>
    <phoneticPr fontId="6" type="noConversion"/>
  </si>
  <si>
    <t>包白菜</t>
    <phoneticPr fontId="6" type="noConversion"/>
  </si>
  <si>
    <t>米血</t>
    <phoneticPr fontId="6" type="noConversion"/>
  </si>
  <si>
    <t>新鮮雞腿</t>
    <phoneticPr fontId="6" type="noConversion"/>
  </si>
  <si>
    <t>滷</t>
    <phoneticPr fontId="6" type="noConversion"/>
  </si>
  <si>
    <t>702.6K</t>
    <phoneticPr fontId="6" type="noConversion"/>
  </si>
  <si>
    <t>28.9g</t>
    <phoneticPr fontId="6" type="noConversion"/>
  </si>
  <si>
    <t>小魚</t>
    <phoneticPr fontId="6" type="noConversion"/>
  </si>
  <si>
    <t>新鮮豚骨</t>
    <phoneticPr fontId="6" type="noConversion"/>
  </si>
  <si>
    <t>主食</t>
    <phoneticPr fontId="6" type="noConversion"/>
  </si>
  <si>
    <t>豆魚肉蛋類</t>
    <phoneticPr fontId="6" type="noConversion"/>
  </si>
  <si>
    <t>95.0g</t>
    <phoneticPr fontId="6" type="noConversion"/>
  </si>
  <si>
    <t>蘿蔔</t>
    <phoneticPr fontId="6" type="noConversion"/>
  </si>
  <si>
    <t>深色蔬菜</t>
    <phoneticPr fontId="6" type="noConversion"/>
  </si>
  <si>
    <t>新鮮蕃茄</t>
    <phoneticPr fontId="6" type="noConversion"/>
  </si>
  <si>
    <t>絲瓜</t>
    <phoneticPr fontId="6" type="noConversion"/>
  </si>
  <si>
    <t>加</t>
    <phoneticPr fontId="6" type="noConversion"/>
  </si>
  <si>
    <t>調理雞</t>
    <phoneticPr fontId="6" type="noConversion"/>
  </si>
  <si>
    <t>白米</t>
    <phoneticPr fontId="6" type="noConversion"/>
  </si>
  <si>
    <t>熱量</t>
    <phoneticPr fontId="6" type="noConversion"/>
  </si>
  <si>
    <t>醣類</t>
    <phoneticPr fontId="6" type="noConversion"/>
  </si>
  <si>
    <t>脂肪</t>
    <phoneticPr fontId="6" type="noConversion"/>
  </si>
  <si>
    <t>蛋白質</t>
    <phoneticPr fontId="6" type="noConversion"/>
  </si>
  <si>
    <t>主食類</t>
    <phoneticPr fontId="6" type="noConversion"/>
  </si>
  <si>
    <t>煮</t>
    <phoneticPr fontId="6" type="noConversion"/>
  </si>
  <si>
    <t>炒</t>
    <phoneticPr fontId="6" type="noConversion"/>
  </si>
  <si>
    <t>炸</t>
    <phoneticPr fontId="6" type="noConversion"/>
  </si>
  <si>
    <t>蒸</t>
    <phoneticPr fontId="6" type="noConversion"/>
  </si>
  <si>
    <t>710.0K</t>
    <phoneticPr fontId="6" type="noConversion"/>
  </si>
  <si>
    <t>餐數</t>
    <phoneticPr fontId="6" type="noConversion"/>
  </si>
  <si>
    <t>水果</t>
    <phoneticPr fontId="6" type="noConversion"/>
  </si>
  <si>
    <t>奶類</t>
    <phoneticPr fontId="6" type="noConversion"/>
  </si>
  <si>
    <t>30.7g</t>
    <phoneticPr fontId="6" type="noConversion"/>
  </si>
  <si>
    <t>新鮮肉片</t>
    <phoneticPr fontId="6" type="noConversion"/>
  </si>
  <si>
    <t>香腸</t>
    <phoneticPr fontId="6" type="noConversion"/>
  </si>
  <si>
    <t xml:space="preserve"> </t>
    <phoneticPr fontId="6" type="noConversion"/>
  </si>
  <si>
    <t>油</t>
    <phoneticPr fontId="6" type="noConversion"/>
  </si>
  <si>
    <t>水果類</t>
    <phoneticPr fontId="6" type="noConversion"/>
  </si>
  <si>
    <t>木耳</t>
    <phoneticPr fontId="6" type="noConversion"/>
  </si>
  <si>
    <t>香菇</t>
    <phoneticPr fontId="6" type="noConversion"/>
  </si>
  <si>
    <t>星期二</t>
    <phoneticPr fontId="6" type="noConversion"/>
  </si>
  <si>
    <t>菜</t>
    <phoneticPr fontId="6" type="noConversion"/>
  </si>
  <si>
    <t>油脂類</t>
    <phoneticPr fontId="6" type="noConversion"/>
  </si>
  <si>
    <t>23.0g</t>
    <phoneticPr fontId="6" type="noConversion"/>
  </si>
  <si>
    <t>胡蘿蔔</t>
    <phoneticPr fontId="6" type="noConversion"/>
  </si>
  <si>
    <t>小米</t>
    <phoneticPr fontId="6" type="noConversion"/>
  </si>
  <si>
    <t>肉</t>
    <phoneticPr fontId="6" type="noConversion"/>
  </si>
  <si>
    <t>蔬菜類</t>
    <phoneticPr fontId="6" type="noConversion"/>
  </si>
  <si>
    <t>新鮮肉絲</t>
    <phoneticPr fontId="6" type="noConversion"/>
  </si>
  <si>
    <t>海</t>
    <phoneticPr fontId="6" type="noConversion"/>
  </si>
  <si>
    <t>小捲</t>
    <phoneticPr fontId="6" type="noConversion"/>
  </si>
  <si>
    <t>海苔</t>
    <phoneticPr fontId="6" type="noConversion"/>
  </si>
  <si>
    <t>洋蔥</t>
    <phoneticPr fontId="6" type="noConversion"/>
  </si>
  <si>
    <t>地瓜</t>
    <phoneticPr fontId="6" type="noConversion"/>
  </si>
  <si>
    <t>冬粉</t>
  </si>
  <si>
    <t>冬瓜</t>
    <phoneticPr fontId="6" type="noConversion"/>
  </si>
  <si>
    <t>蛋</t>
    <phoneticPr fontId="6" type="noConversion"/>
  </si>
  <si>
    <t>新鮮豬肉片</t>
    <phoneticPr fontId="6" type="noConversion"/>
  </si>
  <si>
    <t>712.0K</t>
    <phoneticPr fontId="6" type="noConversion"/>
  </si>
  <si>
    <t>28.3g</t>
    <phoneticPr fontId="6" type="noConversion"/>
  </si>
  <si>
    <t>米血</t>
    <phoneticPr fontId="6" type="noConversion"/>
  </si>
  <si>
    <t>白蘿蔔</t>
    <phoneticPr fontId="6" type="noConversion"/>
  </si>
  <si>
    <t>星期一</t>
    <phoneticPr fontId="6" type="noConversion"/>
  </si>
  <si>
    <t>22.5g</t>
    <phoneticPr fontId="6" type="noConversion"/>
  </si>
  <si>
    <t>四季豆</t>
    <phoneticPr fontId="6" type="noConversion"/>
  </si>
  <si>
    <t>味噌</t>
    <phoneticPr fontId="6" type="noConversion"/>
  </si>
  <si>
    <t>白芝麻</t>
    <phoneticPr fontId="6" type="noConversion"/>
  </si>
  <si>
    <t>鳥蛋</t>
    <phoneticPr fontId="6" type="noConversion"/>
  </si>
  <si>
    <t xml:space="preserve">馬鈴薯 </t>
    <phoneticPr fontId="6" type="noConversion"/>
  </si>
  <si>
    <t>99.0g</t>
    <phoneticPr fontId="6" type="noConversion"/>
  </si>
  <si>
    <t>紫菜</t>
    <phoneticPr fontId="6" type="noConversion"/>
  </si>
  <si>
    <t>淺色蔬菜</t>
    <phoneticPr fontId="6" type="noConversion"/>
  </si>
  <si>
    <t>海帶根</t>
    <phoneticPr fontId="6" type="noConversion"/>
  </si>
  <si>
    <t>豆</t>
    <phoneticPr fontId="6" type="noConversion"/>
  </si>
  <si>
    <t>豆干</t>
    <phoneticPr fontId="6" type="noConversion"/>
  </si>
  <si>
    <t>新鮮雞肉</t>
    <phoneticPr fontId="6" type="noConversion"/>
  </si>
  <si>
    <t>依    合    約    無    提    供    水    果    和    乳    品</t>
    <phoneticPr fontId="6" type="noConversion"/>
  </si>
  <si>
    <t>個人量(克)</t>
    <phoneticPr fontId="6" type="noConversion"/>
  </si>
  <si>
    <t>滷</t>
    <phoneticPr fontId="6" type="noConversion"/>
  </si>
  <si>
    <t>份數</t>
    <phoneticPr fontId="6" type="noConversion"/>
  </si>
  <si>
    <t>食物類別</t>
    <phoneticPr fontId="6" type="noConversion"/>
  </si>
  <si>
    <t>水果/乳品</t>
    <phoneticPr fontId="6" type="noConversion"/>
  </si>
  <si>
    <t>備註</t>
    <phoneticPr fontId="6" type="noConversion"/>
  </si>
  <si>
    <t>食材以可食量標示</t>
    <phoneticPr fontId="6" type="noConversion"/>
  </si>
  <si>
    <t>109.10月第四週菜單明細(新港國小-國華廠商)</t>
    <phoneticPr fontId="6" type="noConversion"/>
  </si>
  <si>
    <t>705.6K</t>
    <phoneticPr fontId="6" type="noConversion"/>
  </si>
  <si>
    <t>28.5g</t>
    <phoneticPr fontId="6" type="noConversion"/>
  </si>
  <si>
    <t>木耳</t>
    <phoneticPr fontId="6" type="noConversion"/>
  </si>
  <si>
    <t>海苔</t>
    <phoneticPr fontId="6" type="noConversion"/>
  </si>
  <si>
    <t>新鮮肉絲</t>
    <phoneticPr fontId="6" type="noConversion"/>
  </si>
  <si>
    <t>脂肪：</t>
    <phoneticPr fontId="6" type="noConversion"/>
  </si>
  <si>
    <t>96.0g</t>
    <phoneticPr fontId="6" type="noConversion"/>
  </si>
  <si>
    <t>大白菜</t>
    <phoneticPr fontId="6" type="noConversion"/>
  </si>
  <si>
    <t>甜不辣</t>
    <phoneticPr fontId="6" type="noConversion"/>
  </si>
  <si>
    <t>煮炒</t>
    <phoneticPr fontId="6" type="noConversion"/>
  </si>
  <si>
    <t>680.5K</t>
    <phoneticPr fontId="6" type="noConversion"/>
  </si>
  <si>
    <t>星期四</t>
    <phoneticPr fontId="6" type="noConversion"/>
  </si>
  <si>
    <t>蕎麥</t>
    <phoneticPr fontId="6" type="noConversion"/>
  </si>
  <si>
    <t>海帶根</t>
    <phoneticPr fontId="6" type="noConversion"/>
  </si>
  <si>
    <t>新鮮蝦仁</t>
    <phoneticPr fontId="6" type="noConversion"/>
  </si>
  <si>
    <t>醃</t>
    <phoneticPr fontId="6" type="noConversion"/>
  </si>
  <si>
    <t>碎瓜</t>
    <phoneticPr fontId="6" type="noConversion"/>
  </si>
  <si>
    <t>92.0g</t>
    <phoneticPr fontId="6" type="noConversion"/>
  </si>
  <si>
    <t>蒲瓜</t>
    <phoneticPr fontId="6" type="noConversion"/>
  </si>
  <si>
    <t>海加</t>
    <phoneticPr fontId="6" type="noConversion"/>
  </si>
  <si>
    <t>香魚排</t>
    <phoneticPr fontId="6" type="noConversion"/>
  </si>
  <si>
    <t>690.0K</t>
    <phoneticPr fontId="6" type="noConversion"/>
  </si>
  <si>
    <t>27.8g</t>
    <phoneticPr fontId="6" type="noConversion"/>
  </si>
  <si>
    <t>22.0g</t>
    <phoneticPr fontId="6" type="noConversion"/>
  </si>
  <si>
    <t>蛋</t>
    <phoneticPr fontId="6" type="noConversion"/>
  </si>
  <si>
    <t>洋蔥</t>
  </si>
  <si>
    <t>有機淺色蔬菜</t>
    <phoneticPr fontId="6" type="noConversion"/>
  </si>
  <si>
    <t>新鮮豬肉</t>
  </si>
  <si>
    <t>白米</t>
  </si>
  <si>
    <t>704.5K</t>
    <phoneticPr fontId="6" type="noConversion"/>
  </si>
  <si>
    <t>炸酥粉</t>
    <phoneticPr fontId="6" type="noConversion"/>
  </si>
  <si>
    <t>27.5g</t>
    <phoneticPr fontId="6" type="noConversion"/>
  </si>
  <si>
    <t>新鮮地瓜</t>
    <phoneticPr fontId="6" type="noConversion"/>
  </si>
  <si>
    <t>枸杞</t>
    <phoneticPr fontId="6" type="noConversion"/>
  </si>
  <si>
    <t>小捲</t>
    <phoneticPr fontId="6" type="noConversion"/>
  </si>
  <si>
    <t>新鮮排骨</t>
    <phoneticPr fontId="6" type="noConversion"/>
  </si>
  <si>
    <t>新鮮肉丁</t>
    <phoneticPr fontId="6" type="noConversion"/>
  </si>
  <si>
    <t>雜糧米</t>
    <phoneticPr fontId="6" type="noConversion"/>
  </si>
  <si>
    <t>冷</t>
    <phoneticPr fontId="6" type="noConversion"/>
  </si>
  <si>
    <t>餃子</t>
    <phoneticPr fontId="6" type="noConversion"/>
  </si>
  <si>
    <t>醃</t>
    <phoneticPr fontId="6" type="noConversion"/>
  </si>
  <si>
    <t>桂竹筍</t>
    <phoneticPr fontId="6" type="noConversion"/>
  </si>
  <si>
    <t>697.7K</t>
    <phoneticPr fontId="6" type="noConversion"/>
  </si>
  <si>
    <t>28.8g</t>
    <phoneticPr fontId="6" type="noConversion"/>
  </si>
  <si>
    <t>新鮮絞肉</t>
    <phoneticPr fontId="6" type="noConversion"/>
  </si>
  <si>
    <t>新鮮肉絲</t>
    <phoneticPr fontId="6" type="noConversion"/>
  </si>
  <si>
    <t>麵條</t>
    <phoneticPr fontId="6" type="noConversion"/>
  </si>
  <si>
    <t>新鮮腿排</t>
    <phoneticPr fontId="6" type="noConversion"/>
  </si>
  <si>
    <t>依    合    約    無    提    供    水    果    和    乳    品</t>
    <phoneticPr fontId="6" type="noConversion"/>
  </si>
  <si>
    <t>109.10月第五週菜單明細(新港國小-國華廠商)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</si>
</sst>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&quot;11 月&quot;\ #\ &quot;日（一）&quot;"/>
    <numFmt numFmtId="178" formatCode="0.00_ "/>
    <numFmt numFmtId="179" formatCode="0;_ "/>
    <numFmt numFmtId="180" formatCode="0;_쐀"/>
  </numFmts>
  <fonts count="82">
    <font>
      <sz val="11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name val="華康粗明體"/>
      <family val="3"/>
      <charset val="136"/>
    </font>
    <font>
      <sz val="9"/>
      <name val="新細明體"/>
      <family val="3"/>
      <charset val="136"/>
      <scheme val="minor"/>
    </font>
    <font>
      <b/>
      <sz val="14"/>
      <name val="華康POP1體W5(P)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sz val="14"/>
      <name val="新細明體"/>
      <family val="1"/>
      <charset val="136"/>
    </font>
    <font>
      <sz val="24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2"/>
      <charset val="136"/>
    </font>
    <font>
      <sz val="12"/>
      <color rgb="FF000000"/>
      <name val="Arial"/>
      <family val="2"/>
    </font>
    <font>
      <sz val="12"/>
      <color rgb="FF000000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5"/>
      <name val="新細明體"/>
      <family val="1"/>
      <charset val="136"/>
    </font>
    <font>
      <sz val="8"/>
      <color rgb="FF000000"/>
      <name val="細明體"/>
      <family val="2"/>
      <charset val="136"/>
    </font>
    <font>
      <sz val="12"/>
      <color theme="1"/>
      <name val="新細明體"/>
      <family val="1"/>
      <charset val="136"/>
      <scheme val="minor"/>
    </font>
    <font>
      <sz val="16"/>
      <name val="新細明體"/>
      <family val="1"/>
      <charset val="136"/>
    </font>
    <font>
      <sz val="11"/>
      <color rgb="FF000000"/>
      <name val="細明體"/>
      <family val="3"/>
      <charset val="136"/>
    </font>
    <font>
      <sz val="11"/>
      <color indexed="8"/>
      <name val="Arial"/>
      <family val="2"/>
    </font>
    <font>
      <sz val="11"/>
      <color indexed="8"/>
      <name val="細明體"/>
      <family val="3"/>
      <charset val="136"/>
    </font>
    <font>
      <sz val="11"/>
      <color rgb="FF000000"/>
      <name val="細明體"/>
      <family val="2"/>
      <charset val="136"/>
    </font>
    <font>
      <sz val="12"/>
      <color indexed="8"/>
      <name val="新細明體"/>
      <family val="1"/>
      <charset val="136"/>
      <scheme val="minor"/>
    </font>
    <font>
      <b/>
      <sz val="14"/>
      <color indexed="10"/>
      <name val="新細明體"/>
      <family val="1"/>
      <charset val="136"/>
    </font>
    <font>
      <b/>
      <sz val="14"/>
      <color indexed="58"/>
      <name val="新細明體"/>
      <family val="1"/>
      <charset val="136"/>
    </font>
    <font>
      <b/>
      <sz val="14"/>
      <color indexed="18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20"/>
      <name val="新細明體"/>
      <family val="1"/>
      <charset val="136"/>
    </font>
    <font>
      <sz val="6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1"/>
      <name val="Gungsuh"/>
      <family val="1"/>
      <charset val="129"/>
    </font>
    <font>
      <sz val="10"/>
      <name val="Gungsuh"/>
      <family val="1"/>
      <charset val="129"/>
    </font>
    <font>
      <sz val="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color theme="9" tint="-0.249977111117893"/>
      <name val="文鼎粗圓"/>
      <family val="3"/>
      <charset val="136"/>
    </font>
    <font>
      <sz val="13"/>
      <color rgb="FFFF00FF"/>
      <name val="文鼎粗圓"/>
      <family val="3"/>
      <charset val="136"/>
    </font>
    <font>
      <sz val="13"/>
      <color rgb="FF0000FF"/>
      <name val="文鼎粗圓"/>
      <family val="3"/>
      <charset val="136"/>
    </font>
    <font>
      <sz val="13"/>
      <color theme="1"/>
      <name val="標楷體"/>
      <family val="4"/>
      <charset val="136"/>
    </font>
    <font>
      <sz val="13"/>
      <color rgb="FFFF0000"/>
      <name val="文鼎粗圓"/>
      <family val="3"/>
      <charset val="136"/>
    </font>
    <font>
      <sz val="12"/>
      <name val="標楷體"/>
      <family val="4"/>
      <charset val="136"/>
    </font>
    <font>
      <sz val="8"/>
      <name val="新細明體"/>
      <family val="1"/>
      <charset val="136"/>
    </font>
    <font>
      <sz val="8"/>
      <color indexed="10"/>
      <name val="新細明體"/>
      <family val="1"/>
      <charset val="136"/>
    </font>
    <font>
      <sz val="48"/>
      <color rgb="FFFF00FF"/>
      <name val="文鼎粗毛楷"/>
      <family val="3"/>
      <charset val="136"/>
    </font>
    <font>
      <sz val="15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0"/>
      <color theme="1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24"/>
      <color theme="1"/>
      <name val="新細明體"/>
      <family val="1"/>
      <charset val="136"/>
    </font>
    <font>
      <sz val="24"/>
      <color rgb="FFFF0000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20"/>
      <color indexed="10"/>
      <name val="新細明體"/>
      <family val="1"/>
      <charset val="136"/>
    </font>
    <font>
      <sz val="20"/>
      <color rgb="FF00B0F0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9"/>
      </patternFill>
    </fill>
  </fills>
  <borders count="1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medium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/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theme="1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theme="1"/>
      </bottom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theme="0"/>
      </top>
      <bottom style="thin">
        <color theme="0"/>
      </bottom>
      <diagonal/>
    </border>
    <border>
      <left style="thin">
        <color indexed="59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59"/>
      </left>
      <right style="thin">
        <color indexed="59"/>
      </right>
      <top style="thin">
        <color theme="0"/>
      </top>
      <bottom/>
      <diagonal/>
    </border>
  </borders>
  <cellStyleXfs count="7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7" fillId="0" borderId="0"/>
  </cellStyleXfs>
  <cellXfs count="802">
    <xf numFmtId="0" fontId="0" fillId="0" borderId="0" xfId="0"/>
    <xf numFmtId="0" fontId="2" fillId="0" borderId="0" xfId="1" applyFont="1"/>
    <xf numFmtId="0" fontId="4" fillId="0" borderId="1" xfId="2" applyFont="1" applyBorder="1">
      <alignment vertical="center"/>
    </xf>
    <xf numFmtId="0" fontId="7" fillId="0" borderId="1" xfId="2" applyFont="1" applyBorder="1">
      <alignment vertical="center"/>
    </xf>
    <xf numFmtId="0" fontId="8" fillId="0" borderId="0" xfId="1" applyFont="1"/>
    <xf numFmtId="177" fontId="0" fillId="0" borderId="3" xfId="2" applyNumberFormat="1" applyFont="1" applyBorder="1" applyAlignment="1">
      <alignment horizontal="center" vertical="center" wrapText="1"/>
    </xf>
    <xf numFmtId="177" fontId="1" fillId="0" borderId="4" xfId="2" applyNumberFormat="1" applyBorder="1" applyAlignment="1">
      <alignment horizontal="center" vertical="center" wrapText="1"/>
    </xf>
    <xf numFmtId="0" fontId="11" fillId="0" borderId="0" xfId="1" applyFont="1"/>
    <xf numFmtId="0" fontId="13" fillId="0" borderId="0" xfId="1" applyFont="1"/>
    <xf numFmtId="0" fontId="15" fillId="0" borderId="0" xfId="1" applyFont="1"/>
    <xf numFmtId="0" fontId="17" fillId="0" borderId="0" xfId="1" applyFont="1"/>
    <xf numFmtId="0" fontId="19" fillId="0" borderId="0" xfId="1" applyFont="1"/>
    <xf numFmtId="0" fontId="21" fillId="0" borderId="0" xfId="1" applyFont="1"/>
    <xf numFmtId="0" fontId="22" fillId="0" borderId="11" xfId="1" applyFont="1" applyBorder="1"/>
    <xf numFmtId="0" fontId="22" fillId="0" borderId="15" xfId="1" applyFont="1" applyBorder="1"/>
    <xf numFmtId="0" fontId="23" fillId="0" borderId="0" xfId="1" applyFont="1"/>
    <xf numFmtId="0" fontId="22" fillId="0" borderId="19" xfId="1" applyFont="1" applyBorder="1"/>
    <xf numFmtId="0" fontId="22" fillId="0" borderId="20" xfId="1" applyFont="1" applyBorder="1"/>
    <xf numFmtId="177" fontId="1" fillId="0" borderId="3" xfId="2" applyNumberFormat="1" applyBorder="1" applyAlignment="1">
      <alignment horizontal="center" vertical="center" wrapText="1"/>
    </xf>
    <xf numFmtId="0" fontId="22" fillId="0" borderId="14" xfId="1" applyFont="1" applyBorder="1"/>
    <xf numFmtId="0" fontId="22" fillId="0" borderId="21" xfId="1" applyFont="1" applyBorder="1"/>
    <xf numFmtId="0" fontId="22" fillId="0" borderId="14" xfId="1" applyFont="1" applyBorder="1" applyAlignment="1">
      <alignment vertical="center"/>
    </xf>
    <xf numFmtId="0" fontId="22" fillId="0" borderId="11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22" fillId="0" borderId="21" xfId="1" applyFont="1" applyBorder="1" applyAlignment="1">
      <alignment vertical="center"/>
    </xf>
    <xf numFmtId="0" fontId="22" fillId="0" borderId="19" xfId="1" applyFont="1" applyBorder="1" applyAlignment="1">
      <alignment vertical="center"/>
    </xf>
    <xf numFmtId="0" fontId="22" fillId="0" borderId="20" xfId="1" applyFont="1" applyBorder="1" applyAlignment="1">
      <alignment vertical="center"/>
    </xf>
    <xf numFmtId="0" fontId="26" fillId="0" borderId="0" xfId="2" applyFont="1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27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center" shrinkToFit="1"/>
    </xf>
    <xf numFmtId="0" fontId="1" fillId="0" borderId="0" xfId="2" applyAlignment="1">
      <alignment horizontal="right"/>
    </xf>
    <xf numFmtId="0" fontId="1" fillId="0" borderId="0" xfId="2" applyAlignment="1">
      <alignment horizontal="center"/>
    </xf>
    <xf numFmtId="178" fontId="1" fillId="0" borderId="23" xfId="2" applyNumberFormat="1" applyBorder="1" applyAlignment="1">
      <alignment horizontal="center" vertical="center" wrapText="1"/>
    </xf>
    <xf numFmtId="0" fontId="1" fillId="0" borderId="24" xfId="2" applyBorder="1" applyAlignment="1">
      <alignment vertical="center" textRotation="255"/>
    </xf>
    <xf numFmtId="0" fontId="1" fillId="0" borderId="25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6" xfId="2" applyBorder="1" applyAlignment="1">
      <alignment horizontal="center" vertical="center"/>
    </xf>
    <xf numFmtId="0" fontId="1" fillId="0" borderId="24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/>
    </xf>
    <xf numFmtId="0" fontId="1" fillId="2" borderId="11" xfId="2" applyFill="1" applyBorder="1" applyAlignment="1">
      <alignment horizontal="center" vertical="center" shrinkToFit="1"/>
    </xf>
    <xf numFmtId="0" fontId="1" fillId="2" borderId="11" xfId="2" applyFill="1" applyBorder="1" applyAlignment="1">
      <alignment horizontal="center" vertical="center" wrapText="1" shrinkToFit="1"/>
    </xf>
    <xf numFmtId="0" fontId="0" fillId="2" borderId="11" xfId="2" applyFont="1" applyFill="1" applyBorder="1" applyAlignment="1">
      <alignment horizontal="center" vertical="center" shrinkToFit="1"/>
    </xf>
    <xf numFmtId="0" fontId="1" fillId="0" borderId="33" xfId="2" applyBorder="1">
      <alignment vertical="center"/>
    </xf>
    <xf numFmtId="0" fontId="1" fillId="0" borderId="34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36" xfId="2" applyBorder="1" applyAlignment="1">
      <alignment horizontal="center"/>
    </xf>
    <xf numFmtId="0" fontId="1" fillId="0" borderId="38" xfId="3" applyBorder="1">
      <alignment vertical="center"/>
    </xf>
    <xf numFmtId="0" fontId="28" fillId="0" borderId="38" xfId="2" applyFont="1" applyBorder="1" applyAlignment="1">
      <alignment vertical="center" wrapText="1"/>
    </xf>
    <xf numFmtId="0" fontId="28" fillId="0" borderId="38" xfId="2" applyFont="1" applyBorder="1" applyAlignment="1">
      <alignment vertical="center" shrinkToFit="1"/>
    </xf>
    <xf numFmtId="0" fontId="29" fillId="0" borderId="38" xfId="2" applyFont="1" applyBorder="1" applyAlignment="1">
      <alignment vertical="center" wrapText="1"/>
    </xf>
    <xf numFmtId="0" fontId="28" fillId="0" borderId="38" xfId="2" applyFont="1" applyBorder="1" applyAlignment="1">
      <alignment horizontal="right" vertical="center" shrinkToFit="1"/>
    </xf>
    <xf numFmtId="0" fontId="30" fillId="0" borderId="38" xfId="2" applyFont="1" applyBorder="1" applyAlignment="1">
      <alignment vertical="center" wrapText="1"/>
    </xf>
    <xf numFmtId="0" fontId="31" fillId="0" borderId="38" xfId="2" applyFont="1" applyBorder="1" applyAlignment="1">
      <alignment vertical="center" wrapText="1"/>
    </xf>
    <xf numFmtId="0" fontId="28" fillId="3" borderId="38" xfId="2" applyFont="1" applyFill="1" applyBorder="1" applyAlignment="1">
      <alignment vertical="center" wrapText="1"/>
    </xf>
    <xf numFmtId="0" fontId="32" fillId="0" borderId="38" xfId="2" applyFont="1" applyBorder="1" applyAlignment="1">
      <alignment vertical="center" wrapText="1"/>
    </xf>
    <xf numFmtId="0" fontId="29" fillId="0" borderId="38" xfId="2" applyFont="1" applyBorder="1" applyAlignment="1">
      <alignment vertical="center" shrinkToFit="1"/>
    </xf>
    <xf numFmtId="0" fontId="1" fillId="0" borderId="39" xfId="2" applyBorder="1" applyAlignment="1">
      <alignment horizontal="left" vertical="center" shrinkToFit="1"/>
    </xf>
    <xf numFmtId="0" fontId="1" fillId="0" borderId="39" xfId="2" applyBorder="1" applyAlignment="1">
      <alignment horizontal="right" vertical="center" shrinkToFit="1"/>
    </xf>
    <xf numFmtId="0" fontId="1" fillId="0" borderId="41" xfId="2" applyBorder="1" applyAlignment="1">
      <alignment horizontal="right"/>
    </xf>
    <xf numFmtId="0" fontId="0" fillId="0" borderId="40" xfId="2" applyFont="1" applyBorder="1" applyAlignment="1">
      <alignment horizontal="center" vertical="center" shrinkToFit="1"/>
    </xf>
    <xf numFmtId="0" fontId="1" fillId="0" borderId="42" xfId="2" applyBorder="1" applyAlignment="1">
      <alignment horizontal="center" vertical="center"/>
    </xf>
    <xf numFmtId="0" fontId="0" fillId="0" borderId="43" xfId="3" applyFont="1" applyBorder="1">
      <alignment vertical="center"/>
    </xf>
    <xf numFmtId="0" fontId="28" fillId="0" borderId="43" xfId="2" applyFont="1" applyBorder="1" applyAlignment="1">
      <alignment vertical="center" wrapText="1"/>
    </xf>
    <xf numFmtId="0" fontId="28" fillId="0" borderId="43" xfId="2" applyFont="1" applyBorder="1" applyAlignment="1">
      <alignment vertical="center" shrinkToFit="1"/>
    </xf>
    <xf numFmtId="0" fontId="29" fillId="0" borderId="43" xfId="2" applyFont="1" applyBorder="1" applyAlignment="1">
      <alignment vertical="center" wrapText="1"/>
    </xf>
    <xf numFmtId="0" fontId="28" fillId="0" borderId="43" xfId="2" applyFont="1" applyBorder="1" applyAlignment="1">
      <alignment horizontal="right" vertical="center" shrinkToFit="1"/>
    </xf>
    <xf numFmtId="0" fontId="32" fillId="0" borderId="43" xfId="2" applyFont="1" applyBorder="1" applyAlignment="1">
      <alignment vertical="center" wrapText="1"/>
    </xf>
    <xf numFmtId="0" fontId="31" fillId="0" borderId="43" xfId="2" applyFont="1" applyBorder="1" applyAlignment="1">
      <alignment vertical="center" wrapText="1"/>
    </xf>
    <xf numFmtId="0" fontId="28" fillId="3" borderId="43" xfId="2" applyFont="1" applyFill="1" applyBorder="1" applyAlignment="1">
      <alignment vertical="center" wrapText="1"/>
    </xf>
    <xf numFmtId="0" fontId="30" fillId="0" borderId="43" xfId="2" applyFont="1" applyBorder="1" applyAlignment="1">
      <alignment vertical="center" wrapText="1"/>
    </xf>
    <xf numFmtId="0" fontId="1" fillId="0" borderId="40" xfId="2" applyBorder="1" applyAlignment="1">
      <alignment horizontal="left" vertical="center" shrinkToFit="1"/>
    </xf>
    <xf numFmtId="0" fontId="1" fillId="0" borderId="41" xfId="2" applyBorder="1">
      <alignment vertical="center"/>
    </xf>
    <xf numFmtId="0" fontId="1" fillId="0" borderId="40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9" fontId="1" fillId="0" borderId="0" xfId="2" applyNumberFormat="1" applyAlignment="1">
      <alignment horizontal="center" vertical="center"/>
    </xf>
    <xf numFmtId="180" fontId="1" fillId="0" borderId="0" xfId="2" applyNumberFormat="1" applyAlignment="1">
      <alignment horizontal="center" vertical="center"/>
    </xf>
    <xf numFmtId="0" fontId="1" fillId="0" borderId="40" xfId="2" applyBorder="1" applyAlignment="1">
      <alignment vertical="center" textRotation="180" shrinkToFit="1"/>
    </xf>
    <xf numFmtId="0" fontId="1" fillId="0" borderId="40" xfId="2" applyBorder="1" applyAlignment="1">
      <alignment horizontal="right" vertical="center" shrinkToFit="1"/>
    </xf>
    <xf numFmtId="0" fontId="1" fillId="0" borderId="40" xfId="2" applyBorder="1" applyAlignment="1">
      <alignment horizontal="center"/>
    </xf>
    <xf numFmtId="0" fontId="1" fillId="0" borderId="42" xfId="2" applyBorder="1" applyAlignment="1">
      <alignment horizontal="center"/>
    </xf>
    <xf numFmtId="0" fontId="1" fillId="0" borderId="44" xfId="2" applyBorder="1" applyAlignment="1">
      <alignment horizontal="center" vertical="center" shrinkToFit="1"/>
    </xf>
    <xf numFmtId="0" fontId="1" fillId="0" borderId="32" xfId="2" applyBorder="1">
      <alignment vertical="center"/>
    </xf>
    <xf numFmtId="0" fontId="30" fillId="0" borderId="43" xfId="2" applyFont="1" applyBorder="1" applyAlignment="1">
      <alignment vertical="center" shrinkToFit="1"/>
    </xf>
    <xf numFmtId="0" fontId="1" fillId="0" borderId="40" xfId="2" applyBorder="1" applyAlignment="1">
      <alignment horizontal="left" vertical="center"/>
    </xf>
    <xf numFmtId="0" fontId="1" fillId="0" borderId="36" xfId="2" applyBorder="1" applyAlignment="1">
      <alignment horizontal="center" vertical="center" shrinkToFit="1"/>
    </xf>
    <xf numFmtId="0" fontId="1" fillId="0" borderId="45" xfId="2" applyBorder="1" applyAlignment="1">
      <alignment horizontal="right"/>
    </xf>
    <xf numFmtId="0" fontId="1" fillId="0" borderId="47" xfId="2" applyBorder="1" applyAlignment="1">
      <alignment horizontal="right"/>
    </xf>
    <xf numFmtId="0" fontId="1" fillId="0" borderId="46" xfId="2" applyBorder="1" applyAlignment="1">
      <alignment horizontal="left"/>
    </xf>
    <xf numFmtId="0" fontId="1" fillId="0" borderId="48" xfId="2" applyBorder="1" applyAlignment="1">
      <alignment horizontal="center"/>
    </xf>
    <xf numFmtId="9" fontId="1" fillId="0" borderId="0" xfId="2" applyNumberFormat="1">
      <alignment vertical="center"/>
    </xf>
    <xf numFmtId="0" fontId="1" fillId="2" borderId="49" xfId="2" applyFill="1" applyBorder="1" applyAlignment="1">
      <alignment horizontal="center" vertical="center" shrinkToFit="1"/>
    </xf>
    <xf numFmtId="0" fontId="33" fillId="0" borderId="38" xfId="3" applyFont="1" applyBorder="1" applyAlignment="1">
      <alignment horizontal="left" vertical="center"/>
    </xf>
    <xf numFmtId="0" fontId="33" fillId="0" borderId="38" xfId="3" applyFont="1" applyBorder="1" applyAlignment="1">
      <alignment horizontal="right" vertical="center"/>
    </xf>
    <xf numFmtId="0" fontId="33" fillId="0" borderId="43" xfId="3" applyFont="1" applyBorder="1" applyAlignment="1">
      <alignment horizontal="left" vertical="center"/>
    </xf>
    <xf numFmtId="0" fontId="33" fillId="0" borderId="43" xfId="3" applyFont="1" applyBorder="1" applyAlignment="1">
      <alignment horizontal="right" vertical="center"/>
    </xf>
    <xf numFmtId="0" fontId="1" fillId="0" borderId="40" xfId="2" applyBorder="1" applyAlignment="1">
      <alignment horizontal="left"/>
    </xf>
    <xf numFmtId="0" fontId="1" fillId="2" borderId="50" xfId="2" applyFill="1" applyBorder="1" applyAlignment="1">
      <alignment horizontal="center" vertical="center" shrinkToFit="1"/>
    </xf>
    <xf numFmtId="0" fontId="0" fillId="2" borderId="50" xfId="2" applyFont="1" applyFill="1" applyBorder="1" applyAlignment="1">
      <alignment horizontal="center" vertical="center" shrinkToFit="1"/>
    </xf>
    <xf numFmtId="0" fontId="0" fillId="2" borderId="34" xfId="2" applyFont="1" applyFill="1" applyBorder="1" applyAlignment="1">
      <alignment horizontal="center" vertical="center" shrinkToFit="1"/>
    </xf>
    <xf numFmtId="0" fontId="1" fillId="2" borderId="34" xfId="2" applyFill="1" applyBorder="1" applyAlignment="1">
      <alignment horizontal="center" vertical="center" shrinkToFit="1"/>
    </xf>
    <xf numFmtId="0" fontId="0" fillId="0" borderId="39" xfId="2" applyFont="1" applyBorder="1" applyAlignment="1">
      <alignment horizontal="left" vertical="center" shrinkToFit="1"/>
    </xf>
    <xf numFmtId="0" fontId="0" fillId="0" borderId="51" xfId="2" applyFont="1" applyBorder="1" applyAlignment="1">
      <alignment horizontal="right" vertical="center" shrinkToFit="1"/>
    </xf>
    <xf numFmtId="0" fontId="0" fillId="0" borderId="41" xfId="2" applyFont="1" applyBorder="1" applyAlignment="1">
      <alignment vertical="center" shrinkToFit="1"/>
    </xf>
    <xf numFmtId="0" fontId="0" fillId="0" borderId="40" xfId="2" applyFont="1" applyBorder="1" applyAlignment="1">
      <alignment horizontal="left" vertical="center" shrinkToFit="1"/>
    </xf>
    <xf numFmtId="0" fontId="0" fillId="0" borderId="41" xfId="2" applyFont="1" applyBorder="1" applyAlignment="1">
      <alignment horizontal="left" vertical="center" shrinkToFit="1"/>
    </xf>
    <xf numFmtId="0" fontId="0" fillId="0" borderId="40" xfId="2" applyFont="1" applyBorder="1" applyAlignment="1">
      <alignment vertical="center" textRotation="180" shrinkToFit="1"/>
    </xf>
    <xf numFmtId="0" fontId="28" fillId="0" borderId="43" xfId="4" applyFont="1" applyBorder="1" applyAlignment="1">
      <alignment vertical="center" wrapText="1"/>
    </xf>
    <xf numFmtId="0" fontId="29" fillId="0" borderId="43" xfId="5" applyFont="1" applyBorder="1" applyAlignment="1">
      <alignment vertical="center" wrapText="1"/>
    </xf>
    <xf numFmtId="0" fontId="28" fillId="0" borderId="43" xfId="5" applyFont="1" applyBorder="1" applyAlignment="1">
      <alignment vertical="center" wrapText="1"/>
    </xf>
    <xf numFmtId="0" fontId="28" fillId="0" borderId="43" xfId="4" applyFont="1" applyBorder="1" applyAlignment="1">
      <alignment vertical="center" shrinkToFit="1"/>
    </xf>
    <xf numFmtId="0" fontId="34" fillId="0" borderId="43" xfId="2" applyFont="1" applyBorder="1" applyAlignment="1">
      <alignment vertical="center" wrapText="1"/>
    </xf>
    <xf numFmtId="0" fontId="0" fillId="0" borderId="43" xfId="2" applyFont="1" applyBorder="1" applyAlignment="1">
      <alignment horizontal="right" vertical="center" shrinkToFit="1"/>
    </xf>
    <xf numFmtId="0" fontId="0" fillId="0" borderId="0" xfId="2" applyFont="1" applyAlignment="1">
      <alignment vertical="center" textRotation="180" shrinkToFit="1"/>
    </xf>
    <xf numFmtId="0" fontId="34" fillId="0" borderId="43" xfId="2" applyFont="1" applyBorder="1" applyAlignment="1">
      <alignment horizontal="left" vertical="center" shrinkToFit="1"/>
    </xf>
    <xf numFmtId="0" fontId="0" fillId="0" borderId="43" xfId="2" applyFont="1" applyBorder="1" applyAlignment="1">
      <alignment horizontal="left" vertical="center" shrinkToFit="1"/>
    </xf>
    <xf numFmtId="0" fontId="0" fillId="0" borderId="43" xfId="2" applyFont="1" applyBorder="1" applyAlignment="1">
      <alignment vertical="center" textRotation="180" shrinkToFit="1"/>
    </xf>
    <xf numFmtId="0" fontId="1" fillId="0" borderId="52" xfId="2" applyBorder="1" applyAlignment="1">
      <alignment horizontal="center" vertical="center" shrinkToFit="1"/>
    </xf>
    <xf numFmtId="0" fontId="1" fillId="0" borderId="53" xfId="2" applyBorder="1">
      <alignment vertical="center"/>
    </xf>
    <xf numFmtId="0" fontId="1" fillId="0" borderId="41" xfId="2" applyBorder="1" applyAlignment="1">
      <alignment horizontal="left" vertical="center" shrinkToFit="1"/>
    </xf>
    <xf numFmtId="0" fontId="1" fillId="0" borderId="54" xfId="2" applyBorder="1" applyAlignment="1">
      <alignment horizontal="left" vertical="center" shrinkToFit="1"/>
    </xf>
    <xf numFmtId="0" fontId="1" fillId="0" borderId="54" xfId="2" applyBorder="1" applyAlignment="1">
      <alignment vertical="center" textRotation="180" shrinkToFit="1"/>
    </xf>
    <xf numFmtId="0" fontId="28" fillId="0" borderId="55" xfId="2" applyFont="1" applyBorder="1" applyAlignment="1">
      <alignment vertical="center" shrinkToFit="1"/>
    </xf>
    <xf numFmtId="0" fontId="1" fillId="0" borderId="0" xfId="2" applyAlignment="1">
      <alignment vertical="center" textRotation="180" shrinkToFit="1"/>
    </xf>
    <xf numFmtId="0" fontId="0" fillId="2" borderId="57" xfId="2" applyFont="1" applyFill="1" applyBorder="1" applyAlignment="1">
      <alignment horizontal="center" vertical="center" shrinkToFit="1"/>
    </xf>
    <xf numFmtId="0" fontId="1" fillId="2" borderId="57" xfId="2" applyFill="1" applyBorder="1" applyAlignment="1">
      <alignment horizontal="center" vertical="center" shrinkToFit="1"/>
    </xf>
    <xf numFmtId="0" fontId="0" fillId="0" borderId="39" xfId="2" applyFont="1" applyBorder="1" applyAlignment="1">
      <alignment horizontal="right" vertical="center" shrinkToFit="1"/>
    </xf>
    <xf numFmtId="0" fontId="29" fillId="3" borderId="38" xfId="2" applyFont="1" applyFill="1" applyBorder="1" applyAlignment="1">
      <alignment vertical="center" wrapText="1"/>
    </xf>
    <xf numFmtId="0" fontId="0" fillId="0" borderId="40" xfId="2" applyFont="1" applyBorder="1" applyAlignment="1">
      <alignment horizontal="right" vertical="center" shrinkToFit="1"/>
    </xf>
    <xf numFmtId="0" fontId="29" fillId="3" borderId="43" xfId="2" applyFont="1" applyFill="1" applyBorder="1" applyAlignment="1">
      <alignment vertical="center" wrapText="1"/>
    </xf>
    <xf numFmtId="0" fontId="1" fillId="2" borderId="58" xfId="2" applyFill="1" applyBorder="1" applyAlignment="1">
      <alignment horizontal="center" vertical="center" shrinkToFit="1"/>
    </xf>
    <xf numFmtId="0" fontId="0" fillId="2" borderId="58" xfId="2" applyFont="1" applyFill="1" applyBorder="1" applyAlignment="1">
      <alignment horizontal="center" vertical="center" shrinkToFit="1"/>
    </xf>
    <xf numFmtId="0" fontId="1" fillId="0" borderId="59" xfId="2" applyBorder="1" applyAlignment="1">
      <alignment horizontal="center" vertical="top"/>
    </xf>
    <xf numFmtId="0" fontId="0" fillId="0" borderId="38" xfId="2" applyFont="1" applyBorder="1" applyAlignment="1">
      <alignment horizontal="left" vertical="center" shrinkToFit="1"/>
    </xf>
    <xf numFmtId="0" fontId="0" fillId="0" borderId="38" xfId="2" applyFont="1" applyBorder="1" applyAlignment="1">
      <alignment horizontal="right" vertical="center" shrinkToFit="1"/>
    </xf>
    <xf numFmtId="0" fontId="1" fillId="0" borderId="60" xfId="2" applyBorder="1" applyAlignment="1">
      <alignment horizontal="center" vertical="center"/>
    </xf>
    <xf numFmtId="0" fontId="28" fillId="0" borderId="61" xfId="2" applyFont="1" applyBorder="1" applyAlignment="1">
      <alignment vertical="center" wrapText="1"/>
    </xf>
    <xf numFmtId="0" fontId="0" fillId="0" borderId="62" xfId="2" applyFont="1" applyBorder="1" applyAlignment="1">
      <alignment horizontal="right" vertical="center" shrinkToFit="1"/>
    </xf>
    <xf numFmtId="0" fontId="0" fillId="0" borderId="62" xfId="2" applyFont="1" applyBorder="1" applyAlignment="1">
      <alignment horizontal="left" vertical="center" shrinkToFit="1"/>
    </xf>
    <xf numFmtId="0" fontId="1" fillId="0" borderId="63" xfId="2" applyBorder="1" applyAlignment="1">
      <alignment vertical="center" textRotation="180" shrinkToFit="1"/>
    </xf>
    <xf numFmtId="0" fontId="1" fillId="0" borderId="43" xfId="2" applyBorder="1" applyAlignment="1">
      <alignment vertical="center" textRotation="180" shrinkToFit="1"/>
    </xf>
    <xf numFmtId="0" fontId="1" fillId="0" borderId="43" xfId="2" applyBorder="1" applyAlignment="1">
      <alignment horizontal="left" vertical="center" shrinkToFit="1"/>
    </xf>
    <xf numFmtId="0" fontId="1" fillId="0" borderId="62" xfId="2" applyBorder="1" applyAlignment="1">
      <alignment horizontal="left" vertical="center" shrinkToFit="1"/>
    </xf>
    <xf numFmtId="0" fontId="1" fillId="0" borderId="64" xfId="2" applyBorder="1" applyAlignment="1">
      <alignment horizontal="center" vertical="center" shrinkToFit="1"/>
    </xf>
    <xf numFmtId="0" fontId="1" fillId="0" borderId="65" xfId="2" applyBorder="1" applyAlignment="1">
      <alignment horizontal="right"/>
    </xf>
    <xf numFmtId="0" fontId="1" fillId="0" borderId="66" xfId="2" applyBorder="1" applyAlignment="1">
      <alignment vertical="center" textRotation="180" shrinkToFit="1"/>
    </xf>
    <xf numFmtId="0" fontId="1" fillId="0" borderId="66" xfId="2" applyBorder="1" applyAlignment="1">
      <alignment horizontal="left" vertical="center" shrinkToFit="1"/>
    </xf>
    <xf numFmtId="0" fontId="1" fillId="0" borderId="67" xfId="2" applyBorder="1" applyAlignment="1">
      <alignment horizontal="right"/>
    </xf>
    <xf numFmtId="0" fontId="1" fillId="0" borderId="66" xfId="2" applyBorder="1" applyAlignment="1">
      <alignment horizontal="left" vertical="center"/>
    </xf>
    <xf numFmtId="0" fontId="1" fillId="0" borderId="68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35" fillId="0" borderId="0" xfId="2" applyFont="1" applyAlignment="1">
      <alignment horizontal="left" vertical="center"/>
    </xf>
    <xf numFmtId="0" fontId="35" fillId="0" borderId="0" xfId="2" applyFont="1">
      <alignment vertical="center"/>
    </xf>
    <xf numFmtId="0" fontId="35" fillId="0" borderId="0" xfId="2" applyFont="1" applyAlignment="1">
      <alignment horizontal="center" vertical="center"/>
    </xf>
    <xf numFmtId="0" fontId="25" fillId="0" borderId="0" xfId="2" applyFont="1" applyAlignment="1">
      <alignment horizontal="center" shrinkToFit="1"/>
    </xf>
    <xf numFmtId="0" fontId="25" fillId="0" borderId="0" xfId="2" applyFont="1">
      <alignment vertical="center"/>
    </xf>
    <xf numFmtId="0" fontId="25" fillId="0" borderId="0" xfId="2" applyFont="1" applyAlignment="1">
      <alignment horizontal="center" vertical="center"/>
    </xf>
    <xf numFmtId="0" fontId="1" fillId="2" borderId="58" xfId="2" applyFill="1" applyBorder="1" applyAlignment="1">
      <alignment horizontal="center" vertical="center" wrapText="1" shrinkToFit="1"/>
    </xf>
    <xf numFmtId="0" fontId="1" fillId="2" borderId="69" xfId="2" applyFill="1" applyBorder="1" applyAlignment="1">
      <alignment horizontal="center" vertical="center" wrapText="1" shrinkToFit="1"/>
    </xf>
    <xf numFmtId="0" fontId="34" fillId="0" borderId="38" xfId="2" applyFont="1" applyBorder="1" applyAlignment="1">
      <alignment vertical="center" wrapText="1"/>
    </xf>
    <xf numFmtId="0" fontId="36" fillId="0" borderId="38" xfId="2" applyFont="1" applyBorder="1" applyAlignment="1">
      <alignment vertical="center" wrapText="1"/>
    </xf>
    <xf numFmtId="0" fontId="34" fillId="0" borderId="43" xfId="2" applyFont="1" applyBorder="1" applyAlignment="1">
      <alignment horizontal="right" vertical="center" wrapText="1"/>
    </xf>
    <xf numFmtId="0" fontId="1" fillId="0" borderId="57" xfId="2" applyBorder="1" applyAlignment="1">
      <alignment vertical="center" textRotation="180" shrinkToFit="1"/>
    </xf>
    <xf numFmtId="0" fontId="1" fillId="0" borderId="57" xfId="2" applyBorder="1" applyAlignment="1">
      <alignment horizontal="left" vertical="center" shrinkToFit="1"/>
    </xf>
    <xf numFmtId="0" fontId="33" fillId="3" borderId="38" xfId="3" applyFont="1" applyFill="1" applyBorder="1" applyAlignment="1">
      <alignment horizontal="left" vertical="center"/>
    </xf>
    <xf numFmtId="0" fontId="33" fillId="3" borderId="38" xfId="3" applyFont="1" applyFill="1" applyBorder="1" applyAlignment="1">
      <alignment horizontal="right" vertical="center"/>
    </xf>
    <xf numFmtId="0" fontId="34" fillId="0" borderId="39" xfId="2" applyFont="1" applyBorder="1" applyAlignment="1">
      <alignment vertical="center" wrapText="1"/>
    </xf>
    <xf numFmtId="0" fontId="0" fillId="3" borderId="43" xfId="3" applyFont="1" applyFill="1" applyBorder="1">
      <alignment vertical="center"/>
    </xf>
    <xf numFmtId="0" fontId="34" fillId="0" borderId="40" xfId="2" applyFont="1" applyBorder="1" applyAlignment="1">
      <alignment horizontal="right" vertical="center" wrapText="1"/>
    </xf>
    <xf numFmtId="0" fontId="34" fillId="0" borderId="40" xfId="2" applyFont="1" applyBorder="1" applyAlignment="1">
      <alignment vertical="center" wrapText="1"/>
    </xf>
    <xf numFmtId="0" fontId="34" fillId="0" borderId="40" xfId="2" applyFont="1" applyBorder="1" applyAlignment="1">
      <alignment horizontal="left" vertical="center" wrapText="1"/>
    </xf>
    <xf numFmtId="0" fontId="34" fillId="0" borderId="43" xfId="5" applyFont="1" applyBorder="1" applyAlignment="1">
      <alignment vertical="center" wrapText="1"/>
    </xf>
    <xf numFmtId="0" fontId="1" fillId="0" borderId="45" xfId="2" applyBorder="1" applyAlignment="1">
      <alignment horizontal="left" vertical="center" shrinkToFit="1"/>
    </xf>
    <xf numFmtId="0" fontId="1" fillId="0" borderId="45" xfId="2" applyBorder="1" applyAlignment="1">
      <alignment vertical="center" textRotation="180" shrinkToFit="1"/>
    </xf>
    <xf numFmtId="0" fontId="1" fillId="2" borderId="38" xfId="2" applyFill="1" applyBorder="1" applyAlignment="1">
      <alignment horizontal="center" vertical="center" shrinkToFit="1"/>
    </xf>
    <xf numFmtId="0" fontId="1" fillId="3" borderId="38" xfId="3" applyFill="1" applyBorder="1" applyAlignment="1">
      <alignment horizontal="left" vertical="center"/>
    </xf>
    <xf numFmtId="0" fontId="34" fillId="0" borderId="70" xfId="2" applyFont="1" applyBorder="1" applyAlignment="1">
      <alignment vertical="center" wrapText="1"/>
    </xf>
    <xf numFmtId="0" fontId="34" fillId="0" borderId="43" xfId="4" applyFont="1" applyBorder="1" applyAlignment="1">
      <alignment vertical="center" wrapText="1"/>
    </xf>
    <xf numFmtId="0" fontId="1" fillId="0" borderId="40" xfId="2" applyBorder="1" applyAlignment="1">
      <alignment horizontal="left" vertical="center" wrapText="1" shrinkToFit="1"/>
    </xf>
    <xf numFmtId="0" fontId="34" fillId="0" borderId="61" xfId="2" applyFont="1" applyBorder="1" applyAlignment="1">
      <alignment vertical="center" wrapText="1"/>
    </xf>
    <xf numFmtId="0" fontId="34" fillId="0" borderId="43" xfId="6" applyFont="1" applyBorder="1" applyAlignment="1">
      <alignment vertical="center" wrapText="1"/>
    </xf>
    <xf numFmtId="0" fontId="1" fillId="0" borderId="59" xfId="2" applyBorder="1" applyAlignment="1">
      <alignment horizontal="center" vertical="center"/>
    </xf>
    <xf numFmtId="0" fontId="1" fillId="0" borderId="62" xfId="2" applyBorder="1" applyAlignment="1">
      <alignment vertical="center" textRotation="180" shrinkToFit="1"/>
    </xf>
    <xf numFmtId="0" fontId="1" fillId="0" borderId="40" xfId="2" applyBorder="1" applyAlignment="1">
      <alignment vertical="center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0" fillId="2" borderId="38" xfId="2" applyFont="1" applyFill="1" applyBorder="1" applyAlignment="1">
      <alignment horizontal="center" vertical="center" shrinkToFit="1"/>
    </xf>
    <xf numFmtId="0" fontId="34" fillId="0" borderId="43" xfId="2" applyFont="1" applyBorder="1" applyAlignment="1">
      <alignment horizontal="left" vertical="center" wrapText="1"/>
    </xf>
    <xf numFmtId="0" fontId="1" fillId="0" borderId="43" xfId="2" applyBorder="1" applyAlignment="1">
      <alignment vertical="center" wrapText="1"/>
    </xf>
    <xf numFmtId="0" fontId="1" fillId="4" borderId="50" xfId="2" applyFill="1" applyBorder="1" applyAlignment="1">
      <alignment horizontal="center" vertical="center" shrinkToFit="1"/>
    </xf>
    <xf numFmtId="0" fontId="0" fillId="4" borderId="50" xfId="2" applyFont="1" applyFill="1" applyBorder="1" applyAlignment="1">
      <alignment horizontal="center" vertical="center" shrinkToFit="1"/>
    </xf>
    <xf numFmtId="0" fontId="39" fillId="0" borderId="38" xfId="0" applyFont="1" applyBorder="1" applyAlignment="1">
      <alignment vertical="center" wrapText="1"/>
    </xf>
    <xf numFmtId="0" fontId="40" fillId="0" borderId="38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43" xfId="0" applyFont="1" applyBorder="1" applyAlignment="1">
      <alignment vertical="center" wrapText="1"/>
    </xf>
    <xf numFmtId="0" fontId="29" fillId="0" borderId="38" xfId="0" applyFont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43" fillId="0" borderId="43" xfId="0" applyFont="1" applyBorder="1" applyAlignment="1">
      <alignment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177" fontId="1" fillId="0" borderId="71" xfId="2" applyNumberFormat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 wrapText="1"/>
    </xf>
    <xf numFmtId="177" fontId="1" fillId="5" borderId="3" xfId="2" applyNumberFormat="1" applyFill="1" applyBorder="1" applyAlignment="1">
      <alignment horizontal="center" vertical="center" wrapText="1"/>
    </xf>
    <xf numFmtId="177" fontId="1" fillId="5" borderId="4" xfId="2" applyNumberFormat="1" applyFill="1" applyBorder="1" applyAlignment="1">
      <alignment horizontal="center" vertical="center" wrapText="1"/>
    </xf>
    <xf numFmtId="177" fontId="1" fillId="5" borderId="71" xfId="2" applyNumberFormat="1" applyFill="1" applyBorder="1" applyAlignment="1">
      <alignment horizontal="center" vertical="center" wrapText="1"/>
    </xf>
    <xf numFmtId="0" fontId="48" fillId="0" borderId="7" xfId="2" applyFont="1" applyBorder="1" applyAlignment="1">
      <alignment horizontal="center" vertical="center" wrapText="1"/>
    </xf>
    <xf numFmtId="0" fontId="48" fillId="0" borderId="8" xfId="2" applyFont="1" applyBorder="1" applyAlignment="1">
      <alignment horizontal="center" vertical="center" wrapText="1"/>
    </xf>
    <xf numFmtId="0" fontId="48" fillId="0" borderId="9" xfId="2" applyFont="1" applyBorder="1" applyAlignment="1">
      <alignment horizontal="center" vertical="center" wrapText="1"/>
    </xf>
    <xf numFmtId="0" fontId="48" fillId="0" borderId="10" xfId="2" applyFont="1" applyBorder="1" applyAlignment="1">
      <alignment horizontal="center" vertical="center" wrapText="1"/>
    </xf>
    <xf numFmtId="0" fontId="48" fillId="0" borderId="12" xfId="2" applyFont="1" applyBorder="1" applyAlignment="1">
      <alignment horizontal="center" vertical="center" wrapText="1"/>
    </xf>
    <xf numFmtId="0" fontId="35" fillId="0" borderId="0" xfId="2" applyFont="1" applyAlignment="1">
      <alignment horizontal="left" vertical="center"/>
    </xf>
    <xf numFmtId="0" fontId="20" fillId="0" borderId="11" xfId="2" applyFont="1" applyBorder="1" applyAlignment="1">
      <alignment horizontal="center" vertical="center" shrinkToFit="1"/>
    </xf>
    <xf numFmtId="0" fontId="20" fillId="0" borderId="15" xfId="2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shrinkToFit="1"/>
    </xf>
    <xf numFmtId="0" fontId="20" fillId="0" borderId="10" xfId="2" applyFont="1" applyBorder="1" applyAlignment="1">
      <alignment horizontal="center" vertical="center" shrinkToFit="1"/>
    </xf>
    <xf numFmtId="0" fontId="16" fillId="0" borderId="7" xfId="2" applyFont="1" applyBorder="1" applyAlignment="1">
      <alignment horizontal="center" vertical="center" shrinkToFit="1"/>
    </xf>
    <xf numFmtId="0" fontId="16" fillId="0" borderId="8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0" fontId="16" fillId="0" borderId="15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 shrinkToFit="1"/>
    </xf>
    <xf numFmtId="0" fontId="24" fillId="0" borderId="16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176" fontId="1" fillId="0" borderId="2" xfId="2" applyNumberFormat="1" applyBorder="1" applyAlignment="1">
      <alignment horizontal="right" vertical="center" wrapText="1"/>
    </xf>
    <xf numFmtId="176" fontId="1" fillId="0" borderId="3" xfId="2" applyNumberFormat="1" applyBorder="1" applyAlignment="1">
      <alignment horizontal="right" vertical="center" wrapText="1"/>
    </xf>
    <xf numFmtId="176" fontId="1" fillId="0" borderId="5" xfId="2" applyNumberFormat="1" applyBorder="1" applyAlignment="1">
      <alignment horizontal="right" vertical="center" wrapText="1"/>
    </xf>
    <xf numFmtId="0" fontId="9" fillId="0" borderId="18" xfId="1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20" fillId="0" borderId="14" xfId="2" applyFont="1" applyBorder="1" applyAlignment="1">
      <alignment horizontal="center" vertical="center" shrinkToFit="1"/>
    </xf>
    <xf numFmtId="0" fontId="18" fillId="0" borderId="14" xfId="2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 shrinkToFit="1"/>
    </xf>
    <xf numFmtId="0" fontId="12" fillId="0" borderId="14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48" fillId="0" borderId="10" xfId="2" applyFont="1" applyBorder="1" applyAlignment="1">
      <alignment horizontal="center" vertical="center" wrapText="1"/>
    </xf>
    <xf numFmtId="0" fontId="48" fillId="0" borderId="8" xfId="2" applyFont="1" applyBorder="1" applyAlignment="1">
      <alignment horizontal="center" vertical="center" wrapText="1"/>
    </xf>
    <xf numFmtId="0" fontId="48" fillId="0" borderId="9" xfId="2" applyFont="1" applyBorder="1" applyAlignment="1">
      <alignment horizontal="center" vertical="center" wrapText="1"/>
    </xf>
    <xf numFmtId="0" fontId="49" fillId="0" borderId="7" xfId="2" applyFont="1" applyBorder="1" applyAlignment="1">
      <alignment horizontal="center" vertical="center" shrinkToFit="1"/>
    </xf>
    <xf numFmtId="0" fontId="49" fillId="0" borderId="8" xfId="2" applyFont="1" applyBorder="1" applyAlignment="1">
      <alignment horizontal="center" vertical="center" shrinkToFit="1"/>
    </xf>
    <xf numFmtId="0" fontId="49" fillId="0" borderId="9" xfId="2" applyFont="1" applyBorder="1" applyAlignment="1">
      <alignment horizontal="center" vertical="center" shrinkToFit="1"/>
    </xf>
    <xf numFmtId="0" fontId="49" fillId="0" borderId="10" xfId="2" applyFont="1" applyBorder="1" applyAlignment="1">
      <alignment horizontal="center" vertical="center" shrinkToFit="1"/>
    </xf>
    <xf numFmtId="0" fontId="49" fillId="0" borderId="11" xfId="2" applyFont="1" applyBorder="1" applyAlignment="1">
      <alignment horizontal="center" vertical="center" shrinkToFit="1"/>
    </xf>
    <xf numFmtId="0" fontId="49" fillId="0" borderId="15" xfId="2" applyFont="1" applyBorder="1" applyAlignment="1">
      <alignment horizontal="center" vertical="center" shrinkToFit="1"/>
    </xf>
    <xf numFmtId="0" fontId="47" fillId="0" borderId="7" xfId="2" applyFont="1" applyBorder="1" applyAlignment="1">
      <alignment horizontal="center" vertical="center" shrinkToFit="1"/>
    </xf>
    <xf numFmtId="0" fontId="47" fillId="0" borderId="8" xfId="2" applyFont="1" applyBorder="1" applyAlignment="1">
      <alignment horizontal="center" vertical="center" shrinkToFit="1"/>
    </xf>
    <xf numFmtId="0" fontId="47" fillId="0" borderId="9" xfId="2" applyFont="1" applyBorder="1" applyAlignment="1">
      <alignment horizontal="center" vertical="center" shrinkToFit="1"/>
    </xf>
    <xf numFmtId="0" fontId="47" fillId="0" borderId="10" xfId="2" applyFont="1" applyBorder="1" applyAlignment="1">
      <alignment horizontal="center" vertical="center" shrinkToFit="1"/>
    </xf>
    <xf numFmtId="0" fontId="47" fillId="0" borderId="11" xfId="2" applyFont="1" applyBorder="1" applyAlignment="1">
      <alignment horizontal="center" vertical="center" shrinkToFit="1"/>
    </xf>
    <xf numFmtId="0" fontId="47" fillId="0" borderId="15" xfId="2" applyFont="1" applyBorder="1" applyAlignment="1">
      <alignment horizontal="center" vertical="center" shrinkToFit="1"/>
    </xf>
    <xf numFmtId="0" fontId="46" fillId="0" borderId="7" xfId="2" applyFont="1" applyBorder="1" applyAlignment="1">
      <alignment horizontal="center" vertical="center" shrinkToFit="1"/>
    </xf>
    <xf numFmtId="0" fontId="46" fillId="0" borderId="8" xfId="2" applyFont="1" applyBorder="1" applyAlignment="1">
      <alignment horizontal="center" vertical="center" shrinkToFit="1"/>
    </xf>
    <xf numFmtId="0" fontId="46" fillId="0" borderId="9" xfId="2" applyFont="1" applyBorder="1" applyAlignment="1">
      <alignment horizontal="center" vertical="center" shrinkToFit="1"/>
    </xf>
    <xf numFmtId="0" fontId="46" fillId="0" borderId="10" xfId="2" applyFont="1" applyBorder="1" applyAlignment="1">
      <alignment horizontal="center" vertical="center" shrinkToFit="1"/>
    </xf>
    <xf numFmtId="0" fontId="46" fillId="0" borderId="11" xfId="2" applyFont="1" applyBorder="1" applyAlignment="1">
      <alignment horizontal="center" vertical="center" shrinkToFit="1"/>
    </xf>
    <xf numFmtId="0" fontId="46" fillId="0" borderId="15" xfId="2" applyFont="1" applyBorder="1" applyAlignment="1">
      <alignment horizontal="center" vertical="center" shrinkToFit="1"/>
    </xf>
    <xf numFmtId="0" fontId="44" fillId="0" borderId="11" xfId="2" applyFont="1" applyBorder="1" applyAlignment="1">
      <alignment horizontal="center" vertical="center" shrinkToFit="1"/>
    </xf>
    <xf numFmtId="0" fontId="44" fillId="0" borderId="15" xfId="2" applyFont="1" applyBorder="1" applyAlignment="1">
      <alignment horizontal="center" vertical="center" shrinkToFit="1"/>
    </xf>
    <xf numFmtId="0" fontId="45" fillId="0" borderId="7" xfId="2" applyFont="1" applyBorder="1" applyAlignment="1">
      <alignment horizontal="center" vertical="center"/>
    </xf>
    <xf numFmtId="0" fontId="45" fillId="0" borderId="8" xfId="2" applyFont="1" applyBorder="1" applyAlignment="1">
      <alignment horizontal="center" vertical="center"/>
    </xf>
    <xf numFmtId="0" fontId="45" fillId="0" borderId="9" xfId="2" applyFont="1" applyBorder="1" applyAlignment="1">
      <alignment horizontal="center" vertical="center"/>
    </xf>
    <xf numFmtId="0" fontId="45" fillId="0" borderId="10" xfId="2" applyFont="1" applyBorder="1" applyAlignment="1">
      <alignment horizontal="center" vertical="center"/>
    </xf>
    <xf numFmtId="0" fontId="45" fillId="0" borderId="11" xfId="2" applyFont="1" applyBorder="1" applyAlignment="1">
      <alignment horizontal="center" vertical="center"/>
    </xf>
    <xf numFmtId="0" fontId="45" fillId="0" borderId="15" xfId="2" applyFont="1" applyBorder="1" applyAlignment="1">
      <alignment horizontal="center" vertical="center"/>
    </xf>
    <xf numFmtId="176" fontId="1" fillId="5" borderId="2" xfId="2" applyNumberFormat="1" applyFill="1" applyBorder="1" applyAlignment="1">
      <alignment horizontal="right" vertical="center" wrapText="1"/>
    </xf>
    <xf numFmtId="176" fontId="1" fillId="5" borderId="3" xfId="2" applyNumberFormat="1" applyFill="1" applyBorder="1" applyAlignment="1">
      <alignment horizontal="right" vertical="center" wrapText="1"/>
    </xf>
    <xf numFmtId="176" fontId="1" fillId="5" borderId="5" xfId="2" applyNumberFormat="1" applyFill="1" applyBorder="1" applyAlignment="1">
      <alignment horizontal="right" vertical="center" wrapText="1"/>
    </xf>
    <xf numFmtId="0" fontId="44" fillId="0" borderId="7" xfId="2" applyFont="1" applyBorder="1" applyAlignment="1">
      <alignment horizontal="center" vertical="center" shrinkToFit="1"/>
    </xf>
    <xf numFmtId="0" fontId="44" fillId="0" borderId="8" xfId="2" applyFont="1" applyBorder="1" applyAlignment="1">
      <alignment horizontal="center" vertical="center" shrinkToFit="1"/>
    </xf>
    <xf numFmtId="0" fontId="44" fillId="0" borderId="9" xfId="2" applyFont="1" applyBorder="1" applyAlignment="1">
      <alignment horizontal="center" vertical="center" shrinkToFit="1"/>
    </xf>
    <xf numFmtId="0" fontId="44" fillId="0" borderId="10" xfId="2" applyFont="1" applyBorder="1" applyAlignment="1">
      <alignment horizontal="center" vertical="center" shrinkToFit="1"/>
    </xf>
    <xf numFmtId="0" fontId="49" fillId="0" borderId="14" xfId="2" applyFont="1" applyBorder="1" applyAlignment="1">
      <alignment horizontal="center" vertical="center" shrinkToFit="1"/>
    </xf>
    <xf numFmtId="0" fontId="47" fillId="0" borderId="14" xfId="2" applyFont="1" applyBorder="1" applyAlignment="1">
      <alignment horizontal="center" vertical="center" shrinkToFit="1"/>
    </xf>
    <xf numFmtId="0" fontId="45" fillId="0" borderId="14" xfId="2" applyFont="1" applyBorder="1" applyAlignment="1">
      <alignment horizontal="center" vertical="center"/>
    </xf>
    <xf numFmtId="0" fontId="46" fillId="0" borderId="14" xfId="2" applyFont="1" applyBorder="1" applyAlignment="1">
      <alignment horizontal="center" vertical="center" shrinkToFit="1"/>
    </xf>
    <xf numFmtId="0" fontId="1" fillId="0" borderId="37" xfId="2" applyBorder="1" applyAlignment="1">
      <alignment horizontal="center" vertical="center" textRotation="180" shrinkToFit="1"/>
    </xf>
    <xf numFmtId="0" fontId="1" fillId="0" borderId="34" xfId="2" applyBorder="1" applyAlignment="1">
      <alignment horizontal="center" vertical="center" wrapText="1" shrinkToFit="1"/>
    </xf>
    <xf numFmtId="0" fontId="1" fillId="0" borderId="40" xfId="2" applyBorder="1" applyAlignment="1">
      <alignment horizontal="center" vertical="center" wrapText="1" shrinkToFit="1"/>
    </xf>
    <xf numFmtId="0" fontId="1" fillId="0" borderId="66" xfId="2" applyBorder="1" applyAlignment="1">
      <alignment horizontal="center" vertical="center" wrapText="1" shrinkToFit="1"/>
    </xf>
    <xf numFmtId="0" fontId="1" fillId="0" borderId="36" xfId="2" applyBorder="1" applyAlignment="1">
      <alignment horizontal="center" vertical="center" textRotation="255" shrinkToFit="1"/>
    </xf>
    <xf numFmtId="0" fontId="1" fillId="0" borderId="45" xfId="2" applyBorder="1" applyAlignment="1">
      <alignment horizontal="center" vertical="center" wrapText="1" shrinkToFit="1"/>
    </xf>
    <xf numFmtId="0" fontId="1" fillId="0" borderId="56" xfId="2" applyBorder="1" applyAlignment="1">
      <alignment horizontal="center" vertical="center" wrapText="1" shrinkToFit="1"/>
    </xf>
    <xf numFmtId="0" fontId="1" fillId="0" borderId="46" xfId="2" applyBorder="1" applyAlignment="1">
      <alignment horizontal="center" vertical="center" wrapText="1" shrinkToFit="1"/>
    </xf>
    <xf numFmtId="0" fontId="25" fillId="0" borderId="0" xfId="2" applyFont="1" applyAlignment="1">
      <alignment horizontal="center" shrinkToFit="1"/>
    </xf>
    <xf numFmtId="0" fontId="1" fillId="0" borderId="31" xfId="2" applyBorder="1" applyAlignment="1">
      <alignment horizontal="center" vertical="center" textRotation="180" shrinkToFit="1"/>
    </xf>
    <xf numFmtId="0" fontId="1" fillId="0" borderId="32" xfId="2" applyBorder="1" applyAlignment="1">
      <alignment horizontal="center" vertical="center" wrapText="1" shrinkToFit="1"/>
    </xf>
    <xf numFmtId="0" fontId="38" fillId="0" borderId="0" xfId="2" applyFont="1" applyAlignment="1">
      <alignment horizontal="right" vertical="top"/>
    </xf>
    <xf numFmtId="0" fontId="35" fillId="0" borderId="0" xfId="2" applyFont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0" xfId="1"/>
    <xf numFmtId="0" fontId="50" fillId="0" borderId="11" xfId="1" applyFont="1" applyBorder="1" applyAlignment="1">
      <alignment vertical="center"/>
    </xf>
    <xf numFmtId="0" fontId="1" fillId="0" borderId="0" xfId="1" applyFont="1"/>
    <xf numFmtId="0" fontId="51" fillId="6" borderId="54" xfId="2" applyFont="1" applyFill="1" applyBorder="1" applyAlignment="1">
      <alignment horizontal="center" vertical="center" shrinkToFit="1"/>
    </xf>
    <xf numFmtId="0" fontId="51" fillId="6" borderId="72" xfId="2" applyFont="1" applyFill="1" applyBorder="1" applyAlignment="1">
      <alignment horizontal="center" vertical="center" shrinkToFit="1"/>
    </xf>
    <xf numFmtId="0" fontId="51" fillId="6" borderId="73" xfId="2" applyFont="1" applyFill="1" applyBorder="1" applyAlignment="1">
      <alignment horizontal="center" vertical="center" shrinkToFit="1"/>
    </xf>
    <xf numFmtId="0" fontId="51" fillId="6" borderId="74" xfId="2" applyFont="1" applyFill="1" applyBorder="1" applyAlignment="1">
      <alignment horizontal="center" vertical="center" shrinkToFit="1"/>
    </xf>
    <xf numFmtId="0" fontId="51" fillId="6" borderId="75" xfId="2" applyFont="1" applyFill="1" applyBorder="1" applyAlignment="1">
      <alignment horizontal="center" vertical="center"/>
    </xf>
    <xf numFmtId="0" fontId="51" fillId="6" borderId="76" xfId="2" applyFont="1" applyFill="1" applyBorder="1" applyAlignment="1">
      <alignment horizontal="center" vertical="center"/>
    </xf>
    <xf numFmtId="0" fontId="51" fillId="6" borderId="77" xfId="2" applyFont="1" applyFill="1" applyBorder="1" applyAlignment="1">
      <alignment horizontal="center" vertical="center"/>
    </xf>
    <xf numFmtId="0" fontId="51" fillId="6" borderId="78" xfId="2" applyFont="1" applyFill="1" applyBorder="1" applyAlignment="1">
      <alignment horizontal="center" vertical="center"/>
    </xf>
    <xf numFmtId="0" fontId="52" fillId="6" borderId="78" xfId="2" applyFont="1" applyFill="1" applyBorder="1" applyAlignment="1">
      <alignment horizontal="center" vertical="center" shrinkToFit="1"/>
    </xf>
    <xf numFmtId="0" fontId="52" fillId="6" borderId="75" xfId="2" applyFont="1" applyFill="1" applyBorder="1" applyAlignment="1">
      <alignment horizontal="center" vertical="center" shrinkToFit="1"/>
    </xf>
    <xf numFmtId="0" fontId="52" fillId="6" borderId="76" xfId="2" applyFont="1" applyFill="1" applyBorder="1" applyAlignment="1">
      <alignment horizontal="center" vertical="center" shrinkToFit="1"/>
    </xf>
    <xf numFmtId="0" fontId="52" fillId="6" borderId="77" xfId="2" applyFont="1" applyFill="1" applyBorder="1" applyAlignment="1">
      <alignment horizontal="center" vertical="center" shrinkToFit="1"/>
    </xf>
    <xf numFmtId="0" fontId="52" fillId="6" borderId="79" xfId="2" applyFont="1" applyFill="1" applyBorder="1" applyAlignment="1">
      <alignment horizontal="center" vertical="center" shrinkToFit="1"/>
    </xf>
    <xf numFmtId="0" fontId="52" fillId="6" borderId="78" xfId="2" applyFont="1" applyFill="1" applyBorder="1" applyAlignment="1">
      <alignment horizontal="center" vertical="center"/>
    </xf>
    <xf numFmtId="0" fontId="52" fillId="6" borderId="75" xfId="2" applyFont="1" applyFill="1" applyBorder="1" applyAlignment="1">
      <alignment horizontal="center" vertical="center"/>
    </xf>
    <xf numFmtId="0" fontId="52" fillId="6" borderId="76" xfId="2" applyFont="1" applyFill="1" applyBorder="1" applyAlignment="1">
      <alignment horizontal="center" vertical="center"/>
    </xf>
    <xf numFmtId="0" fontId="52" fillId="6" borderId="77" xfId="2" applyFont="1" applyFill="1" applyBorder="1" applyAlignment="1">
      <alignment horizontal="center" vertical="center"/>
    </xf>
    <xf numFmtId="0" fontId="52" fillId="6" borderId="80" xfId="2" applyFont="1" applyFill="1" applyBorder="1" applyAlignment="1">
      <alignment horizontal="center" vertical="center" shrinkToFit="1"/>
    </xf>
    <xf numFmtId="0" fontId="52" fillId="6" borderId="81" xfId="2" applyFont="1" applyFill="1" applyBorder="1" applyAlignment="1">
      <alignment horizontal="center" vertical="center" shrinkToFit="1"/>
    </xf>
    <xf numFmtId="0" fontId="52" fillId="6" borderId="82" xfId="2" applyFont="1" applyFill="1" applyBorder="1" applyAlignment="1">
      <alignment horizontal="center" vertical="center" shrinkToFit="1"/>
    </xf>
    <xf numFmtId="0" fontId="52" fillId="6" borderId="83" xfId="2" applyFont="1" applyFill="1" applyBorder="1" applyAlignment="1">
      <alignment horizontal="center" vertical="center" shrinkToFit="1"/>
    </xf>
    <xf numFmtId="177" fontId="53" fillId="7" borderId="11" xfId="2" applyNumberFormat="1" applyFont="1" applyFill="1" applyBorder="1" applyAlignment="1">
      <alignment horizontal="center" vertical="center" wrapText="1"/>
    </xf>
    <xf numFmtId="177" fontId="53" fillId="7" borderId="9" xfId="2" applyNumberFormat="1" applyFont="1" applyFill="1" applyBorder="1" applyAlignment="1">
      <alignment horizontal="center" vertical="center" wrapText="1"/>
    </xf>
    <xf numFmtId="177" fontId="53" fillId="7" borderId="8" xfId="2" applyNumberFormat="1" applyFont="1" applyFill="1" applyBorder="1" applyAlignment="1">
      <alignment horizontal="center" vertical="center" wrapText="1"/>
    </xf>
    <xf numFmtId="177" fontId="53" fillId="7" borderId="10" xfId="2" applyNumberFormat="1" applyFont="1" applyFill="1" applyBorder="1" applyAlignment="1">
      <alignment horizontal="center" vertical="center" wrapText="1"/>
    </xf>
    <xf numFmtId="0" fontId="51" fillId="6" borderId="84" xfId="2" applyFont="1" applyFill="1" applyBorder="1" applyAlignment="1">
      <alignment horizontal="center" vertical="center" shrinkToFit="1"/>
    </xf>
    <xf numFmtId="0" fontId="51" fillId="6" borderId="85" xfId="2" applyFont="1" applyFill="1" applyBorder="1" applyAlignment="1">
      <alignment horizontal="center" vertical="center" shrinkToFit="1"/>
    </xf>
    <xf numFmtId="0" fontId="51" fillId="6" borderId="86" xfId="2" applyFont="1" applyFill="1" applyBorder="1" applyAlignment="1">
      <alignment horizontal="center" vertical="center"/>
    </xf>
    <xf numFmtId="0" fontId="51" fillId="6" borderId="87" xfId="2" applyFont="1" applyFill="1" applyBorder="1" applyAlignment="1">
      <alignment horizontal="center" vertical="center"/>
    </xf>
    <xf numFmtId="0" fontId="52" fillId="6" borderId="86" xfId="2" applyFont="1" applyFill="1" applyBorder="1" applyAlignment="1">
      <alignment horizontal="center" vertical="center" shrinkToFit="1"/>
    </xf>
    <xf numFmtId="0" fontId="52" fillId="6" borderId="87" xfId="2" applyFont="1" applyFill="1" applyBorder="1" applyAlignment="1">
      <alignment horizontal="center" vertical="center" shrinkToFit="1"/>
    </xf>
    <xf numFmtId="0" fontId="52" fillId="6" borderId="86" xfId="2" applyFont="1" applyFill="1" applyBorder="1" applyAlignment="1">
      <alignment horizontal="center" vertical="center"/>
    </xf>
    <xf numFmtId="0" fontId="52" fillId="6" borderId="87" xfId="2" applyFont="1" applyFill="1" applyBorder="1" applyAlignment="1">
      <alignment horizontal="center" vertical="center"/>
    </xf>
    <xf numFmtId="0" fontId="52" fillId="6" borderId="88" xfId="2" applyFont="1" applyFill="1" applyBorder="1" applyAlignment="1">
      <alignment horizontal="center" vertical="center" shrinkToFit="1"/>
    </xf>
    <xf numFmtId="0" fontId="51" fillId="6" borderId="80" xfId="2" applyFont="1" applyFill="1" applyBorder="1" applyAlignment="1">
      <alignment horizontal="center" vertical="center" shrinkToFit="1"/>
    </xf>
    <xf numFmtId="0" fontId="52" fillId="6" borderId="89" xfId="2" applyFont="1" applyFill="1" applyBorder="1" applyAlignment="1">
      <alignment horizontal="center" vertical="center" shrinkToFit="1"/>
    </xf>
    <xf numFmtId="177" fontId="54" fillId="7" borderId="11" xfId="2" applyNumberFormat="1" applyFont="1" applyFill="1" applyBorder="1" applyAlignment="1">
      <alignment horizontal="center" vertical="center" wrapText="1"/>
    </xf>
    <xf numFmtId="0" fontId="55" fillId="0" borderId="11" xfId="1" applyFont="1" applyBorder="1" applyAlignment="1">
      <alignment vertical="center"/>
    </xf>
    <xf numFmtId="0" fontId="56" fillId="6" borderId="90" xfId="2" applyFont="1" applyFill="1" applyBorder="1" applyAlignment="1">
      <alignment horizontal="center" vertical="center" shrinkToFit="1"/>
    </xf>
    <xf numFmtId="0" fontId="56" fillId="6" borderId="91" xfId="2" applyFont="1" applyFill="1" applyBorder="1" applyAlignment="1">
      <alignment horizontal="center" vertical="center" shrinkToFit="1"/>
    </xf>
    <xf numFmtId="0" fontId="56" fillId="6" borderId="92" xfId="2" applyFont="1" applyFill="1" applyBorder="1" applyAlignment="1">
      <alignment horizontal="center" vertical="center" shrinkToFit="1"/>
    </xf>
    <xf numFmtId="0" fontId="51" fillId="6" borderId="90" xfId="2" applyFont="1" applyFill="1" applyBorder="1" applyAlignment="1">
      <alignment horizontal="center" vertical="center" shrinkToFit="1"/>
    </xf>
    <xf numFmtId="0" fontId="51" fillId="6" borderId="91" xfId="2" applyFont="1" applyFill="1" applyBorder="1" applyAlignment="1">
      <alignment horizontal="center" vertical="center" shrinkToFit="1"/>
    </xf>
    <xf numFmtId="0" fontId="51" fillId="6" borderId="92" xfId="2" applyFont="1" applyFill="1" applyBorder="1" applyAlignment="1">
      <alignment horizontal="center" vertical="center" shrinkToFit="1"/>
    </xf>
    <xf numFmtId="0" fontId="51" fillId="6" borderId="90" xfId="2" applyFont="1" applyFill="1" applyBorder="1" applyAlignment="1">
      <alignment horizontal="center" shrinkToFit="1"/>
    </xf>
    <xf numFmtId="0" fontId="51" fillId="6" borderId="91" xfId="2" applyFont="1" applyFill="1" applyBorder="1" applyAlignment="1">
      <alignment horizontal="center" shrinkToFit="1"/>
    </xf>
    <xf numFmtId="0" fontId="51" fillId="6" borderId="92" xfId="2" applyFont="1" applyFill="1" applyBorder="1" applyAlignment="1">
      <alignment horizontal="center" shrinkToFit="1"/>
    </xf>
    <xf numFmtId="0" fontId="56" fillId="6" borderId="75" xfId="2" applyFont="1" applyFill="1" applyBorder="1" applyAlignment="1">
      <alignment horizontal="center" vertical="center"/>
    </xf>
    <xf numFmtId="0" fontId="56" fillId="6" borderId="76" xfId="2" applyFont="1" applyFill="1" applyBorder="1" applyAlignment="1">
      <alignment horizontal="center" vertical="center"/>
    </xf>
    <xf numFmtId="0" fontId="56" fillId="6" borderId="77" xfId="2" applyFont="1" applyFill="1" applyBorder="1" applyAlignment="1">
      <alignment horizontal="center" vertical="center"/>
    </xf>
    <xf numFmtId="0" fontId="51" fillId="6" borderId="78" xfId="2" applyFont="1" applyFill="1" applyBorder="1" applyAlignment="1">
      <alignment horizontal="center" vertical="center" wrapText="1"/>
    </xf>
    <xf numFmtId="0" fontId="57" fillId="6" borderId="75" xfId="2" applyFont="1" applyFill="1" applyBorder="1" applyAlignment="1">
      <alignment horizontal="center" vertical="center" shrinkToFit="1"/>
    </xf>
    <xf numFmtId="0" fontId="57" fillId="6" borderId="76" xfId="2" applyFont="1" applyFill="1" applyBorder="1" applyAlignment="1">
      <alignment horizontal="center" vertical="center" shrinkToFit="1"/>
    </xf>
    <xf numFmtId="0" fontId="57" fillId="6" borderId="77" xfId="2" applyFont="1" applyFill="1" applyBorder="1" applyAlignment="1">
      <alignment horizontal="center" vertical="center" shrinkToFit="1"/>
    </xf>
    <xf numFmtId="0" fontId="58" fillId="6" borderId="75" xfId="2" applyFont="1" applyFill="1" applyBorder="1" applyAlignment="1">
      <alignment horizontal="center" vertical="center" shrinkToFit="1"/>
    </xf>
    <xf numFmtId="0" fontId="58" fillId="6" borderId="76" xfId="2" applyFont="1" applyFill="1" applyBorder="1" applyAlignment="1">
      <alignment horizontal="center" vertical="center" shrinkToFit="1"/>
    </xf>
    <xf numFmtId="0" fontId="58" fillId="6" borderId="77" xfId="2" applyFont="1" applyFill="1" applyBorder="1" applyAlignment="1">
      <alignment horizontal="center" vertical="center" shrinkToFit="1"/>
    </xf>
    <xf numFmtId="0" fontId="59" fillId="6" borderId="75" xfId="2" applyFont="1" applyFill="1" applyBorder="1" applyAlignment="1">
      <alignment horizontal="center" vertical="center"/>
    </xf>
    <xf numFmtId="0" fontId="59" fillId="6" borderId="76" xfId="2" applyFont="1" applyFill="1" applyBorder="1" applyAlignment="1">
      <alignment horizontal="center" vertical="center"/>
    </xf>
    <xf numFmtId="0" fontId="59" fillId="6" borderId="77" xfId="2" applyFont="1" applyFill="1" applyBorder="1" applyAlignment="1">
      <alignment horizontal="center" vertical="center"/>
    </xf>
    <xf numFmtId="0" fontId="52" fillId="6" borderId="75" xfId="2" applyFont="1" applyFill="1" applyBorder="1" applyAlignment="1">
      <alignment horizontal="center"/>
    </xf>
    <xf numFmtId="0" fontId="52" fillId="6" borderId="76" xfId="2" applyFont="1" applyFill="1" applyBorder="1" applyAlignment="1">
      <alignment horizontal="center"/>
    </xf>
    <xf numFmtId="0" fontId="52" fillId="6" borderId="77" xfId="2" applyFont="1" applyFill="1" applyBorder="1" applyAlignment="1">
      <alignment horizontal="center"/>
    </xf>
    <xf numFmtId="0" fontId="60" fillId="6" borderId="81" xfId="2" applyFont="1" applyFill="1" applyBorder="1" applyAlignment="1">
      <alignment horizontal="center" vertical="center" shrinkToFit="1"/>
    </xf>
    <xf numFmtId="0" fontId="60" fillId="6" borderId="82" xfId="2" applyFont="1" applyFill="1" applyBorder="1" applyAlignment="1">
      <alignment horizontal="center" vertical="center" shrinkToFit="1"/>
    </xf>
    <xf numFmtId="0" fontId="60" fillId="6" borderId="83" xfId="2" applyFont="1" applyFill="1" applyBorder="1" applyAlignment="1">
      <alignment horizontal="center" vertical="center" shrinkToFit="1"/>
    </xf>
    <xf numFmtId="0" fontId="51" fillId="6" borderId="81" xfId="2" applyFont="1" applyFill="1" applyBorder="1" applyAlignment="1">
      <alignment horizontal="center" shrinkToFit="1"/>
    </xf>
    <xf numFmtId="0" fontId="51" fillId="6" borderId="82" xfId="2" applyFont="1" applyFill="1" applyBorder="1" applyAlignment="1">
      <alignment horizontal="center" shrinkToFit="1"/>
    </xf>
    <xf numFmtId="0" fontId="51" fillId="6" borderId="83" xfId="2" applyFont="1" applyFill="1" applyBorder="1" applyAlignment="1">
      <alignment horizontal="center" shrinkToFit="1"/>
    </xf>
    <xf numFmtId="0" fontId="60" fillId="6" borderId="72" xfId="2" applyFont="1" applyFill="1" applyBorder="1" applyAlignment="1">
      <alignment horizontal="center" vertical="center" shrinkToFit="1"/>
    </xf>
    <xf numFmtId="0" fontId="60" fillId="6" borderId="73" xfId="2" applyFont="1" applyFill="1" applyBorder="1" applyAlignment="1">
      <alignment horizontal="center" vertical="center" shrinkToFit="1"/>
    </xf>
    <xf numFmtId="0" fontId="60" fillId="6" borderId="74" xfId="2" applyFont="1" applyFill="1" applyBorder="1" applyAlignment="1">
      <alignment horizontal="center" vertical="center" shrinkToFit="1"/>
    </xf>
    <xf numFmtId="0" fontId="61" fillId="6" borderId="72" xfId="2" applyFont="1" applyFill="1" applyBorder="1" applyAlignment="1">
      <alignment horizontal="center" vertical="center" shrinkToFit="1"/>
    </xf>
    <xf numFmtId="0" fontId="61" fillId="6" borderId="73" xfId="2" applyFont="1" applyFill="1" applyBorder="1" applyAlignment="1">
      <alignment horizontal="center" vertical="center" shrinkToFit="1"/>
    </xf>
    <xf numFmtId="0" fontId="61" fillId="6" borderId="74" xfId="2" applyFont="1" applyFill="1" applyBorder="1" applyAlignment="1">
      <alignment horizontal="center" vertical="center" shrinkToFit="1"/>
    </xf>
    <xf numFmtId="177" fontId="53" fillId="6" borderId="72" xfId="2" applyNumberFormat="1" applyFont="1" applyFill="1" applyBorder="1" applyAlignment="1">
      <alignment horizontal="center" vertical="center" wrapText="1"/>
    </xf>
    <xf numFmtId="177" fontId="53" fillId="6" borderId="73" xfId="2" applyNumberFormat="1" applyFont="1" applyFill="1" applyBorder="1" applyAlignment="1">
      <alignment horizontal="center" vertical="center" wrapText="1"/>
    </xf>
    <xf numFmtId="177" fontId="53" fillId="6" borderId="74" xfId="2" applyNumberFormat="1" applyFont="1" applyFill="1" applyBorder="1" applyAlignment="1">
      <alignment horizontal="center" vertical="center" wrapText="1"/>
    </xf>
    <xf numFmtId="0" fontId="62" fillId="6" borderId="72" xfId="2" applyFont="1" applyFill="1" applyBorder="1" applyAlignment="1">
      <alignment horizontal="left" vertical="center" wrapText="1"/>
    </xf>
    <xf numFmtId="0" fontId="62" fillId="6" borderId="73" xfId="2" applyFont="1" applyFill="1" applyBorder="1" applyAlignment="1">
      <alignment horizontal="left" vertical="center" wrapText="1"/>
    </xf>
    <xf numFmtId="0" fontId="62" fillId="6" borderId="74" xfId="2" applyFont="1" applyFill="1" applyBorder="1" applyAlignment="1">
      <alignment horizontal="left" vertical="center" wrapText="1"/>
    </xf>
    <xf numFmtId="0" fontId="60" fillId="6" borderId="55" xfId="2" applyFont="1" applyFill="1" applyBorder="1" applyAlignment="1">
      <alignment horizontal="center" vertical="center" shrinkToFit="1"/>
    </xf>
    <xf numFmtId="0" fontId="60" fillId="6" borderId="0" xfId="2" applyFont="1" applyFill="1" applyBorder="1" applyAlignment="1">
      <alignment horizontal="center" vertical="center" shrinkToFit="1"/>
    </xf>
    <xf numFmtId="0" fontId="60" fillId="6" borderId="61" xfId="2" applyFont="1" applyFill="1" applyBorder="1" applyAlignment="1">
      <alignment horizontal="center" vertical="center" shrinkToFit="1"/>
    </xf>
    <xf numFmtId="0" fontId="61" fillId="6" borderId="55" xfId="2" applyFont="1" applyFill="1" applyBorder="1" applyAlignment="1">
      <alignment horizontal="center" vertical="center" shrinkToFit="1"/>
    </xf>
    <xf numFmtId="0" fontId="61" fillId="6" borderId="0" xfId="2" applyFont="1" applyFill="1" applyBorder="1" applyAlignment="1">
      <alignment horizontal="center" vertical="center" shrinkToFit="1"/>
    </xf>
    <xf numFmtId="0" fontId="61" fillId="6" borderId="61" xfId="2" applyFont="1" applyFill="1" applyBorder="1" applyAlignment="1">
      <alignment horizontal="center" vertical="center" shrinkToFit="1"/>
    </xf>
    <xf numFmtId="177" fontId="53" fillId="6" borderId="55" xfId="2" applyNumberFormat="1" applyFont="1" applyFill="1" applyBorder="1" applyAlignment="1">
      <alignment horizontal="center" vertical="center" wrapText="1"/>
    </xf>
    <xf numFmtId="177" fontId="53" fillId="6" borderId="0" xfId="2" applyNumberFormat="1" applyFont="1" applyFill="1" applyBorder="1" applyAlignment="1">
      <alignment horizontal="center" vertical="center" wrapText="1"/>
    </xf>
    <xf numFmtId="177" fontId="53" fillId="6" borderId="61" xfId="2" applyNumberFormat="1" applyFont="1" applyFill="1" applyBorder="1" applyAlignment="1">
      <alignment horizontal="center" vertical="center" wrapText="1"/>
    </xf>
    <xf numFmtId="0" fontId="62" fillId="6" borderId="55" xfId="2" applyFont="1" applyFill="1" applyBorder="1" applyAlignment="1">
      <alignment horizontal="left" vertical="center" wrapText="1"/>
    </xf>
    <xf numFmtId="0" fontId="62" fillId="6" borderId="0" xfId="2" applyFont="1" applyFill="1" applyBorder="1" applyAlignment="1">
      <alignment horizontal="left" vertical="center" wrapText="1"/>
    </xf>
    <xf numFmtId="0" fontId="62" fillId="6" borderId="61" xfId="2" applyFont="1" applyFill="1" applyBorder="1" applyAlignment="1">
      <alignment horizontal="left" vertical="center" wrapText="1"/>
    </xf>
    <xf numFmtId="0" fontId="62" fillId="6" borderId="93" xfId="2" applyFont="1" applyFill="1" applyBorder="1" applyAlignment="1">
      <alignment horizontal="left" vertical="center" wrapText="1"/>
    </xf>
    <xf numFmtId="0" fontId="62" fillId="6" borderId="94" xfId="2" applyFont="1" applyFill="1" applyBorder="1" applyAlignment="1">
      <alignment horizontal="left" vertical="center" wrapText="1"/>
    </xf>
    <xf numFmtId="0" fontId="63" fillId="6" borderId="95" xfId="2" applyFont="1" applyFill="1" applyBorder="1" applyAlignment="1">
      <alignment horizontal="left" vertical="center" wrapText="1"/>
    </xf>
    <xf numFmtId="177" fontId="53" fillId="6" borderId="96" xfId="2" applyNumberFormat="1" applyFont="1" applyFill="1" applyBorder="1" applyAlignment="1">
      <alignment horizontal="center" vertical="center" wrapText="1"/>
    </xf>
    <xf numFmtId="177" fontId="53" fillId="6" borderId="97" xfId="2" applyNumberFormat="1" applyFont="1" applyFill="1" applyBorder="1" applyAlignment="1">
      <alignment horizontal="center" vertical="center" wrapText="1"/>
    </xf>
    <xf numFmtId="177" fontId="53" fillId="6" borderId="98" xfId="2" applyNumberFormat="1" applyFont="1" applyFill="1" applyBorder="1" applyAlignment="1">
      <alignment horizontal="center" vertical="center" wrapText="1"/>
    </xf>
    <xf numFmtId="0" fontId="60" fillId="6" borderId="70" xfId="2" applyFont="1" applyFill="1" applyBorder="1" applyAlignment="1">
      <alignment horizontal="center" vertical="center" shrinkToFit="1"/>
    </xf>
    <xf numFmtId="0" fontId="60" fillId="6" borderId="99" xfId="2" applyFont="1" applyFill="1" applyBorder="1" applyAlignment="1">
      <alignment horizontal="center" vertical="center" shrinkToFit="1"/>
    </xf>
    <xf numFmtId="0" fontId="60" fillId="6" borderId="100" xfId="2" applyFont="1" applyFill="1" applyBorder="1" applyAlignment="1">
      <alignment horizontal="center" vertical="center" shrinkToFit="1"/>
    </xf>
    <xf numFmtId="0" fontId="61" fillId="6" borderId="70" xfId="2" applyFont="1" applyFill="1" applyBorder="1" applyAlignment="1">
      <alignment horizontal="center" vertical="center" shrinkToFit="1"/>
    </xf>
    <xf numFmtId="0" fontId="61" fillId="6" borderId="99" xfId="2" applyFont="1" applyFill="1" applyBorder="1" applyAlignment="1">
      <alignment horizontal="center" vertical="center" shrinkToFit="1"/>
    </xf>
    <xf numFmtId="0" fontId="61" fillId="6" borderId="100" xfId="2" applyFont="1" applyFill="1" applyBorder="1" applyAlignment="1">
      <alignment horizontal="center" vertical="center" shrinkToFit="1"/>
    </xf>
    <xf numFmtId="177" fontId="53" fillId="6" borderId="70" xfId="2" applyNumberFormat="1" applyFont="1" applyFill="1" applyBorder="1" applyAlignment="1">
      <alignment horizontal="center" vertical="center" wrapText="1"/>
    </xf>
    <xf numFmtId="177" fontId="53" fillId="6" borderId="99" xfId="2" applyNumberFormat="1" applyFont="1" applyFill="1" applyBorder="1" applyAlignment="1">
      <alignment horizontal="center" vertical="center" wrapText="1"/>
    </xf>
    <xf numFmtId="177" fontId="53" fillId="6" borderId="100" xfId="2" applyNumberFormat="1" applyFont="1" applyFill="1" applyBorder="1" applyAlignment="1">
      <alignment horizontal="center" vertical="center" wrapText="1"/>
    </xf>
    <xf numFmtId="177" fontId="65" fillId="6" borderId="100" xfId="2" applyNumberFormat="1" applyFont="1" applyFill="1" applyBorder="1" applyAlignment="1">
      <alignment horizontal="center" vertical="center" wrapText="1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left" vertical="center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66" fillId="0" borderId="101" xfId="2" applyFont="1" applyBorder="1" applyAlignment="1">
      <alignment horizontal="center" vertical="center"/>
    </xf>
    <xf numFmtId="0" fontId="35" fillId="0" borderId="57" xfId="2" applyFont="1" applyBorder="1" applyAlignment="1">
      <alignment horizontal="left"/>
    </xf>
    <xf numFmtId="0" fontId="35" fillId="0" borderId="102" xfId="2" applyFont="1" applyBorder="1" applyAlignment="1">
      <alignment horizontal="right"/>
    </xf>
    <xf numFmtId="0" fontId="26" fillId="0" borderId="57" xfId="2" applyFont="1" applyFill="1" applyBorder="1" applyAlignment="1">
      <alignment horizontal="center" vertical="center" wrapText="1" shrinkToFit="1"/>
    </xf>
    <xf numFmtId="0" fontId="67" fillId="0" borderId="57" xfId="2" applyFont="1" applyBorder="1" applyAlignment="1">
      <alignment horizontal="left" vertical="center" shrinkToFit="1"/>
    </xf>
    <xf numFmtId="0" fontId="67" fillId="0" borderId="57" xfId="2" applyFont="1" applyFill="1" applyBorder="1" applyAlignment="1">
      <alignment vertical="center" textRotation="180" shrinkToFit="1"/>
    </xf>
    <xf numFmtId="0" fontId="67" fillId="0" borderId="103" xfId="2" applyFont="1" applyBorder="1" applyAlignment="1">
      <alignment horizontal="left" vertical="center" shrinkToFit="1"/>
    </xf>
    <xf numFmtId="0" fontId="67" fillId="0" borderId="54" xfId="2" applyFont="1" applyFill="1" applyBorder="1" applyAlignment="1">
      <alignment vertical="center" textRotation="180" shrinkToFit="1"/>
    </xf>
    <xf numFmtId="0" fontId="67" fillId="0" borderId="102" xfId="2" applyFont="1" applyBorder="1" applyAlignment="1">
      <alignment horizontal="left" vertical="center" shrinkToFit="1"/>
    </xf>
    <xf numFmtId="0" fontId="67" fillId="6" borderId="104" xfId="2" applyFont="1" applyFill="1" applyBorder="1" applyAlignment="1">
      <alignment horizontal="left" vertical="center" shrinkToFit="1"/>
    </xf>
    <xf numFmtId="0" fontId="67" fillId="6" borderId="103" xfId="2" applyFont="1" applyFill="1" applyBorder="1" applyAlignment="1">
      <alignment vertical="center" textRotation="180" shrinkToFit="1"/>
    </xf>
    <xf numFmtId="0" fontId="67" fillId="6" borderId="54" xfId="2" applyFont="1" applyFill="1" applyBorder="1" applyAlignment="1">
      <alignment horizontal="left" vertical="center" shrinkToFit="1"/>
    </xf>
    <xf numFmtId="0" fontId="68" fillId="6" borderId="102" xfId="2" applyFont="1" applyFill="1" applyBorder="1" applyAlignment="1">
      <alignment horizontal="left" vertical="center" shrinkToFit="1"/>
    </xf>
    <xf numFmtId="0" fontId="68" fillId="6" borderId="57" xfId="2" applyFont="1" applyFill="1" applyBorder="1" applyAlignment="1">
      <alignment vertical="center" textRotation="180" shrinkToFit="1"/>
    </xf>
    <xf numFmtId="0" fontId="68" fillId="6" borderId="105" xfId="2" applyFont="1" applyFill="1" applyBorder="1" applyAlignment="1">
      <alignment horizontal="left" vertical="center" shrinkToFit="1"/>
    </xf>
    <xf numFmtId="0" fontId="1" fillId="0" borderId="73" xfId="2" applyFont="1" applyBorder="1" applyAlignment="1">
      <alignment horizontal="right"/>
    </xf>
    <xf numFmtId="0" fontId="1" fillId="0" borderId="105" xfId="2" applyFont="1" applyFill="1" applyBorder="1" applyAlignment="1">
      <alignment horizontal="center" vertical="center" shrinkToFit="1"/>
    </xf>
    <xf numFmtId="0" fontId="66" fillId="0" borderId="106" xfId="2" applyFont="1" applyBorder="1" applyAlignment="1">
      <alignment horizontal="center" vertical="center"/>
    </xf>
    <xf numFmtId="0" fontId="35" fillId="0" borderId="40" xfId="2" applyFont="1" applyBorder="1" applyAlignment="1">
      <alignment horizontal="left" vertical="center"/>
    </xf>
    <xf numFmtId="0" fontId="35" fillId="0" borderId="41" xfId="2" applyFont="1" applyBorder="1">
      <alignment vertical="center"/>
    </xf>
    <xf numFmtId="0" fontId="26" fillId="0" borderId="40" xfId="2" applyFont="1" applyFill="1" applyBorder="1" applyAlignment="1">
      <alignment horizontal="center" vertical="center" wrapText="1" shrinkToFit="1"/>
    </xf>
    <xf numFmtId="0" fontId="69" fillId="0" borderId="40" xfId="2" applyFont="1" applyFill="1" applyBorder="1" applyAlignment="1">
      <alignment horizontal="left" vertical="center" shrinkToFit="1"/>
    </xf>
    <xf numFmtId="0" fontId="69" fillId="0" borderId="40" xfId="2" applyFont="1" applyFill="1" applyBorder="1" applyAlignment="1">
      <alignment vertical="center" textRotation="180" shrinkToFit="1"/>
    </xf>
    <xf numFmtId="0" fontId="69" fillId="0" borderId="40" xfId="2" applyFont="1" applyBorder="1" applyAlignment="1">
      <alignment horizontal="left" vertical="center" shrinkToFit="1"/>
    </xf>
    <xf numFmtId="0" fontId="70" fillId="6" borderId="40" xfId="2" applyFont="1" applyFill="1" applyBorder="1" applyAlignment="1">
      <alignment horizontal="left" vertical="center" shrinkToFit="1"/>
    </xf>
    <xf numFmtId="0" fontId="67" fillId="0" borderId="40" xfId="2" applyFont="1" applyBorder="1" applyAlignment="1">
      <alignment horizontal="left" vertical="center" shrinkToFit="1"/>
    </xf>
    <xf numFmtId="0" fontId="67" fillId="0" borderId="40" xfId="2" applyFont="1" applyFill="1" applyBorder="1" applyAlignment="1">
      <alignment vertical="center" textRotation="180" shrinkToFit="1"/>
    </xf>
    <xf numFmtId="0" fontId="67" fillId="6" borderId="40" xfId="2" applyFont="1" applyFill="1" applyBorder="1" applyAlignment="1">
      <alignment horizontal="left" vertical="center" shrinkToFit="1"/>
    </xf>
    <xf numFmtId="0" fontId="68" fillId="6" borderId="40" xfId="2" applyFont="1" applyFill="1" applyBorder="1" applyAlignment="1">
      <alignment horizontal="left" vertical="center" shrinkToFit="1"/>
    </xf>
    <xf numFmtId="0" fontId="1" fillId="0" borderId="107" xfId="2" applyFont="1" applyBorder="1">
      <alignment vertical="center"/>
    </xf>
    <xf numFmtId="0" fontId="1" fillId="0" borderId="108" xfId="2" applyFont="1" applyFill="1" applyBorder="1" applyAlignment="1">
      <alignment horizontal="center" vertical="center" shrinkToFit="1"/>
    </xf>
    <xf numFmtId="0" fontId="35" fillId="0" borderId="40" xfId="2" applyFont="1" applyBorder="1" applyAlignment="1">
      <alignment horizontal="center"/>
    </xf>
    <xf numFmtId="0" fontId="35" fillId="0" borderId="41" xfId="2" applyFont="1" applyBorder="1" applyAlignment="1">
      <alignment horizontal="right"/>
    </xf>
    <xf numFmtId="0" fontId="67" fillId="6" borderId="45" xfId="2" applyFont="1" applyFill="1" applyBorder="1" applyAlignment="1">
      <alignment horizontal="left" vertical="center" shrinkToFit="1"/>
    </xf>
    <xf numFmtId="0" fontId="26" fillId="6" borderId="63" xfId="2" applyFont="1" applyFill="1" applyBorder="1" applyAlignment="1">
      <alignment horizontal="left" vertical="center" shrinkToFit="1"/>
    </xf>
    <xf numFmtId="0" fontId="71" fillId="6" borderId="40" xfId="2" applyFont="1" applyFill="1" applyBorder="1" applyAlignment="1">
      <alignment vertical="center" textRotation="180" shrinkToFit="1"/>
    </xf>
    <xf numFmtId="0" fontId="26" fillId="6" borderId="62" xfId="2" applyFont="1" applyFill="1" applyBorder="1" applyAlignment="1">
      <alignment horizontal="left" vertical="center" shrinkToFit="1"/>
    </xf>
    <xf numFmtId="0" fontId="70" fillId="6" borderId="63" xfId="2" applyFont="1" applyFill="1" applyBorder="1" applyAlignment="1">
      <alignment horizontal="left" vertical="center" shrinkToFit="1"/>
    </xf>
    <xf numFmtId="0" fontId="70" fillId="6" borderId="40" xfId="2" applyFont="1" applyFill="1" applyBorder="1" applyAlignment="1">
      <alignment vertical="center" textRotation="180" shrinkToFit="1"/>
    </xf>
    <xf numFmtId="0" fontId="70" fillId="6" borderId="62" xfId="2" applyFont="1" applyFill="1" applyBorder="1" applyAlignment="1">
      <alignment horizontal="left" vertical="center" shrinkToFit="1"/>
    </xf>
    <xf numFmtId="0" fontId="70" fillId="0" borderId="40" xfId="2" applyFont="1" applyFill="1" applyBorder="1" applyAlignment="1">
      <alignment horizontal="left" vertical="center" shrinkToFit="1"/>
    </xf>
    <xf numFmtId="0" fontId="70" fillId="0" borderId="40" xfId="2" applyFont="1" applyFill="1" applyBorder="1" applyAlignment="1">
      <alignment vertical="center" textRotation="180" shrinkToFit="1"/>
    </xf>
    <xf numFmtId="0" fontId="67" fillId="6" borderId="43" xfId="2" applyFont="1" applyFill="1" applyBorder="1" applyAlignment="1">
      <alignment vertical="center" textRotation="180" shrinkToFit="1"/>
    </xf>
    <xf numFmtId="0" fontId="67" fillId="6" borderId="41" xfId="2" applyFont="1" applyFill="1" applyBorder="1" applyAlignment="1">
      <alignment horizontal="left" vertical="center" shrinkToFit="1"/>
    </xf>
    <xf numFmtId="0" fontId="67" fillId="6" borderId="63" xfId="2" applyFont="1" applyFill="1" applyBorder="1" applyAlignment="1">
      <alignment horizontal="left" vertical="center" shrinkToFit="1"/>
    </xf>
    <xf numFmtId="0" fontId="67" fillId="6" borderId="40" xfId="2" applyFont="1" applyFill="1" applyBorder="1" applyAlignment="1">
      <alignment vertical="center" textRotation="180" shrinkToFit="1"/>
    </xf>
    <xf numFmtId="0" fontId="67" fillId="6" borderId="62" xfId="2" applyFont="1" applyFill="1" applyBorder="1" applyAlignment="1">
      <alignment horizontal="left" vertical="center" shrinkToFit="1"/>
    </xf>
    <xf numFmtId="0" fontId="38" fillId="0" borderId="31" xfId="2" applyFont="1" applyBorder="1" applyAlignment="1">
      <alignment horizontal="center" vertical="center" textRotation="180" shrinkToFit="1"/>
    </xf>
    <xf numFmtId="0" fontId="35" fillId="0" borderId="62" xfId="2" applyFont="1" applyBorder="1" applyAlignment="1">
      <alignment horizontal="center" vertical="center" textRotation="255" shrinkToFit="1"/>
    </xf>
    <xf numFmtId="0" fontId="35" fillId="0" borderId="40" xfId="2" applyFont="1" applyBorder="1" applyAlignment="1">
      <alignment horizontal="center" vertical="center"/>
    </xf>
    <xf numFmtId="0" fontId="72" fillId="6" borderId="63" xfId="2" applyFont="1" applyFill="1" applyBorder="1" applyAlignment="1">
      <alignment horizontal="left" vertical="center" shrinkToFit="1"/>
    </xf>
    <xf numFmtId="0" fontId="72" fillId="6" borderId="40" xfId="2" applyFont="1" applyFill="1" applyBorder="1" applyAlignment="1">
      <alignment vertical="center" textRotation="180" shrinkToFit="1"/>
    </xf>
    <xf numFmtId="0" fontId="72" fillId="6" borderId="62" xfId="2" applyFont="1" applyFill="1" applyBorder="1" applyAlignment="1">
      <alignment horizontal="left" vertical="center" shrinkToFit="1"/>
    </xf>
    <xf numFmtId="0" fontId="69" fillId="6" borderId="40" xfId="2" applyFont="1" applyFill="1" applyBorder="1" applyAlignment="1">
      <alignment vertical="center" textRotation="180" shrinkToFit="1"/>
    </xf>
    <xf numFmtId="0" fontId="67" fillId="6" borderId="43" xfId="2" applyFont="1" applyFill="1" applyBorder="1" applyAlignment="1">
      <alignment horizontal="left" vertical="center" shrinkToFit="1"/>
    </xf>
    <xf numFmtId="0" fontId="67" fillId="6" borderId="0" xfId="2" applyFont="1" applyFill="1" applyBorder="1" applyAlignment="1">
      <alignment horizontal="left" vertical="center" shrinkToFit="1"/>
    </xf>
    <xf numFmtId="0" fontId="35" fillId="0" borderId="62" xfId="2" applyFont="1" applyBorder="1" applyAlignment="1">
      <alignment horizontal="center"/>
    </xf>
    <xf numFmtId="180" fontId="1" fillId="0" borderId="0" xfId="2" applyNumberFormat="1" applyFont="1" applyBorder="1" applyAlignment="1">
      <alignment horizontal="center" vertical="center"/>
    </xf>
    <xf numFmtId="179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69" fillId="6" borderId="45" xfId="2" applyFont="1" applyFill="1" applyBorder="1" applyAlignment="1">
      <alignment horizontal="left" vertical="center" shrinkToFit="1"/>
    </xf>
    <xf numFmtId="0" fontId="67" fillId="0" borderId="63" xfId="2" applyFont="1" applyBorder="1" applyAlignment="1">
      <alignment horizontal="left" vertical="center" shrinkToFit="1"/>
    </xf>
    <xf numFmtId="0" fontId="67" fillId="0" borderId="62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center" vertical="center"/>
    </xf>
    <xf numFmtId="0" fontId="35" fillId="0" borderId="40" xfId="2" applyFont="1" applyBorder="1" applyAlignment="1">
      <alignment horizontal="center" vertical="center" shrinkToFit="1"/>
    </xf>
    <xf numFmtId="0" fontId="70" fillId="6" borderId="45" xfId="2" applyFont="1" applyFill="1" applyBorder="1" applyAlignment="1">
      <alignment horizontal="left" vertical="center" shrinkToFit="1"/>
    </xf>
    <xf numFmtId="0" fontId="69" fillId="6" borderId="70" xfId="2" applyFont="1" applyFill="1" applyBorder="1" applyAlignment="1">
      <alignment horizontal="left" vertical="center" shrinkToFit="1"/>
    </xf>
    <xf numFmtId="0" fontId="69" fillId="6" borderId="38" xfId="2" applyFont="1" applyFill="1" applyBorder="1" applyAlignment="1">
      <alignment horizontal="left" vertical="center" shrinkToFit="1"/>
    </xf>
    <xf numFmtId="0" fontId="69" fillId="6" borderId="100" xfId="2" applyFont="1" applyFill="1" applyBorder="1" applyAlignment="1">
      <alignment horizontal="left" vertical="center" shrinkToFit="1"/>
    </xf>
    <xf numFmtId="0" fontId="66" fillId="0" borderId="109" xfId="2" applyFont="1" applyBorder="1" applyAlignment="1">
      <alignment horizontal="center" vertical="center"/>
    </xf>
    <xf numFmtId="0" fontId="35" fillId="0" borderId="34" xfId="2" applyFont="1" applyBorder="1" applyAlignment="1">
      <alignment horizontal="center" vertical="center"/>
    </xf>
    <xf numFmtId="0" fontId="35" fillId="0" borderId="33" xfId="2" applyFont="1" applyBorder="1">
      <alignment vertical="center"/>
    </xf>
    <xf numFmtId="0" fontId="67" fillId="8" borderId="37" xfId="2" applyFont="1" applyFill="1" applyBorder="1" applyAlignment="1">
      <alignment horizontal="center" vertical="center" shrinkToFit="1"/>
    </xf>
    <xf numFmtId="0" fontId="67" fillId="8" borderId="110" xfId="2" applyFont="1" applyFill="1" applyBorder="1" applyAlignment="1">
      <alignment horizontal="center" vertical="center" shrinkToFit="1"/>
    </xf>
    <xf numFmtId="0" fontId="67" fillId="8" borderId="69" xfId="2" applyFont="1" applyFill="1" applyBorder="1" applyAlignment="1">
      <alignment horizontal="center" vertical="center" shrinkToFit="1"/>
    </xf>
    <xf numFmtId="0" fontId="67" fillId="8" borderId="11" xfId="2" applyFont="1" applyFill="1" applyBorder="1" applyAlignment="1">
      <alignment horizontal="center" vertical="center" shrinkToFit="1"/>
    </xf>
    <xf numFmtId="0" fontId="67" fillId="8" borderId="111" xfId="2" applyFont="1" applyFill="1" applyBorder="1" applyAlignment="1">
      <alignment horizontal="center" vertical="center" shrinkToFit="1"/>
    </xf>
    <xf numFmtId="0" fontId="67" fillId="8" borderId="50" xfId="2" applyFont="1" applyFill="1" applyBorder="1" applyAlignment="1">
      <alignment horizontal="center" vertical="center" shrinkToFit="1"/>
    </xf>
    <xf numFmtId="0" fontId="38" fillId="0" borderId="37" xfId="2" applyFont="1" applyBorder="1" applyAlignment="1">
      <alignment horizontal="center" vertical="center" textRotation="180" shrinkToFit="1"/>
    </xf>
    <xf numFmtId="0" fontId="35" fillId="0" borderId="108" xfId="2" applyFont="1" applyBorder="1" applyAlignment="1">
      <alignment horizontal="center"/>
    </xf>
    <xf numFmtId="0" fontId="66" fillId="6" borderId="63" xfId="2" applyFont="1" applyFill="1" applyBorder="1" applyAlignment="1">
      <alignment horizontal="center" vertical="center"/>
    </xf>
    <xf numFmtId="0" fontId="35" fillId="0" borderId="40" xfId="2" applyFont="1" applyBorder="1" applyAlignment="1">
      <alignment horizontal="left"/>
    </xf>
    <xf numFmtId="0" fontId="66" fillId="0" borderId="41" xfId="2" applyFont="1" applyBorder="1" applyAlignment="1">
      <alignment horizontal="right"/>
    </xf>
    <xf numFmtId="0" fontId="1" fillId="0" borderId="45" xfId="2" applyFont="1" applyBorder="1" applyAlignment="1">
      <alignment horizontal="right"/>
    </xf>
    <xf numFmtId="0" fontId="1" fillId="0" borderId="62" xfId="2" applyFont="1" applyFill="1" applyBorder="1" applyAlignment="1">
      <alignment horizontal="center" vertical="center" shrinkToFit="1"/>
    </xf>
    <xf numFmtId="0" fontId="66" fillId="0" borderId="41" xfId="2" applyFont="1" applyBorder="1">
      <alignment vertical="center"/>
    </xf>
    <xf numFmtId="0" fontId="26" fillId="6" borderId="40" xfId="2" applyFont="1" applyFill="1" applyBorder="1" applyAlignment="1">
      <alignment horizontal="left" vertical="center" shrinkToFit="1"/>
    </xf>
    <xf numFmtId="0" fontId="73" fillId="6" borderId="40" xfId="2" applyFont="1" applyFill="1" applyBorder="1" applyAlignment="1">
      <alignment horizontal="left" vertical="center" shrinkToFit="1"/>
    </xf>
    <xf numFmtId="0" fontId="1" fillId="0" borderId="32" xfId="2" applyFont="1" applyBorder="1">
      <alignment vertical="center"/>
    </xf>
    <xf numFmtId="0" fontId="72" fillId="6" borderId="40" xfId="2" applyFont="1" applyFill="1" applyBorder="1" applyAlignment="1">
      <alignment horizontal="left" vertical="center" shrinkToFit="1"/>
    </xf>
    <xf numFmtId="0" fontId="67" fillId="0" borderId="40" xfId="2" applyFont="1" applyFill="1" applyBorder="1" applyAlignment="1">
      <alignment horizontal="left" vertical="center" shrinkToFit="1"/>
    </xf>
    <xf numFmtId="0" fontId="68" fillId="0" borderId="40" xfId="2" applyFont="1" applyFill="1" applyBorder="1" applyAlignment="1">
      <alignment horizontal="left" vertical="center" shrinkToFit="1"/>
    </xf>
    <xf numFmtId="0" fontId="69" fillId="6" borderId="40" xfId="2" applyFont="1" applyFill="1" applyBorder="1" applyAlignment="1">
      <alignment horizontal="left" vertical="center" shrinkToFit="1"/>
    </xf>
    <xf numFmtId="0" fontId="69" fillId="6" borderId="41" xfId="2" applyFont="1" applyFill="1" applyBorder="1" applyAlignment="1">
      <alignment horizontal="left" vertical="center" shrinkToFit="1"/>
    </xf>
    <xf numFmtId="0" fontId="69" fillId="6" borderId="62" xfId="2" applyFont="1" applyFill="1" applyBorder="1" applyAlignment="1">
      <alignment horizontal="left" vertical="center" shrinkToFit="1"/>
    </xf>
    <xf numFmtId="0" fontId="66" fillId="6" borderId="112" xfId="2" applyFont="1" applyFill="1" applyBorder="1" applyAlignment="1">
      <alignment horizontal="center" vertical="center"/>
    </xf>
    <xf numFmtId="0" fontId="66" fillId="0" borderId="33" xfId="2" applyFont="1" applyBorder="1">
      <alignment vertical="center"/>
    </xf>
    <xf numFmtId="0" fontId="67" fillId="0" borderId="0" xfId="2" applyFont="1">
      <alignment vertical="center"/>
    </xf>
    <xf numFmtId="0" fontId="67" fillId="0" borderId="0" xfId="2" applyFont="1" applyBorder="1">
      <alignment vertical="center"/>
    </xf>
    <xf numFmtId="0" fontId="67" fillId="0" borderId="0" xfId="2" applyFont="1" applyBorder="1" applyAlignment="1">
      <alignment horizontal="center" vertical="center"/>
    </xf>
    <xf numFmtId="0" fontId="67" fillId="0" borderId="53" xfId="2" applyFont="1" applyBorder="1">
      <alignment vertical="center"/>
    </xf>
    <xf numFmtId="0" fontId="1" fillId="0" borderId="61" xfId="2" applyFont="1" applyBorder="1" applyAlignment="1">
      <alignment horizontal="center" vertical="center" shrinkToFit="1"/>
    </xf>
    <xf numFmtId="0" fontId="70" fillId="0" borderId="40" xfId="2" applyFont="1" applyBorder="1" applyAlignment="1">
      <alignment horizontal="left" vertical="center" shrinkToFit="1"/>
    </xf>
    <xf numFmtId="0" fontId="67" fillId="0" borderId="32" xfId="2" applyFont="1" applyBorder="1">
      <alignment vertical="center"/>
    </xf>
    <xf numFmtId="0" fontId="35" fillId="0" borderId="62" xfId="2" applyFont="1" applyFill="1" applyBorder="1" applyAlignment="1">
      <alignment horizontal="center" vertical="center" textRotation="255" shrinkToFit="1"/>
    </xf>
    <xf numFmtId="0" fontId="35" fillId="0" borderId="62" xfId="2" applyFont="1" applyFill="1" applyBorder="1" applyAlignment="1">
      <alignment horizontal="center"/>
    </xf>
    <xf numFmtId="0" fontId="35" fillId="0" borderId="108" xfId="2" applyFont="1" applyFill="1" applyBorder="1" applyAlignment="1">
      <alignment horizontal="center"/>
    </xf>
    <xf numFmtId="0" fontId="35" fillId="0" borderId="106" xfId="2" applyFont="1" applyBorder="1" applyAlignment="1">
      <alignment horizontal="center"/>
    </xf>
    <xf numFmtId="0" fontId="35" fillId="0" borderId="106" xfId="2" applyFont="1" applyBorder="1" applyAlignment="1">
      <alignment horizontal="center" vertical="center"/>
    </xf>
    <xf numFmtId="0" fontId="26" fillId="6" borderId="40" xfId="2" applyFont="1" applyFill="1" applyBorder="1" applyAlignment="1">
      <alignment vertical="center" textRotation="180" shrinkToFit="1"/>
    </xf>
    <xf numFmtId="0" fontId="68" fillId="0" borderId="40" xfId="2" applyFont="1" applyBorder="1" applyAlignment="1">
      <alignment horizontal="left" vertical="center" shrinkToFit="1"/>
    </xf>
    <xf numFmtId="0" fontId="68" fillId="0" borderId="40" xfId="2" applyFont="1" applyFill="1" applyBorder="1" applyAlignment="1">
      <alignment vertical="center" textRotation="180" shrinkToFit="1"/>
    </xf>
    <xf numFmtId="0" fontId="69" fillId="6" borderId="63" xfId="2" applyFont="1" applyFill="1" applyBorder="1" applyAlignment="1">
      <alignment horizontal="left" vertical="center" shrinkToFit="1"/>
    </xf>
    <xf numFmtId="0" fontId="69" fillId="6" borderId="45" xfId="2" applyFont="1" applyFill="1" applyBorder="1" applyAlignment="1">
      <alignment vertical="center" textRotation="180" shrinkToFit="1"/>
    </xf>
    <xf numFmtId="0" fontId="69" fillId="6" borderId="43" xfId="2" applyFont="1" applyFill="1" applyBorder="1" applyAlignment="1">
      <alignment horizontal="left" vertical="center" shrinkToFit="1"/>
    </xf>
    <xf numFmtId="0" fontId="35" fillId="6" borderId="106" xfId="2" applyFont="1" applyFill="1" applyBorder="1" applyAlignment="1">
      <alignment horizontal="center" vertical="center"/>
    </xf>
    <xf numFmtId="0" fontId="1" fillId="0" borderId="40" xfId="2" applyFont="1" applyBorder="1" applyAlignment="1">
      <alignment horizontal="left" vertical="center" shrinkToFit="1"/>
    </xf>
    <xf numFmtId="0" fontId="35" fillId="6" borderId="109" xfId="2" applyFont="1" applyFill="1" applyBorder="1" applyAlignment="1">
      <alignment horizontal="center" vertical="center"/>
    </xf>
    <xf numFmtId="0" fontId="66" fillId="6" borderId="72" xfId="2" applyFont="1" applyFill="1" applyBorder="1" applyAlignment="1">
      <alignment horizontal="center" vertical="center"/>
    </xf>
    <xf numFmtId="0" fontId="35" fillId="0" borderId="57" xfId="2" applyFont="1" applyBorder="1" applyAlignment="1">
      <alignment horizontal="left" vertical="center"/>
    </xf>
    <xf numFmtId="0" fontId="67" fillId="0" borderId="46" xfId="2" applyFont="1" applyBorder="1" applyAlignment="1">
      <alignment horizontal="left" vertical="center" shrinkToFit="1"/>
    </xf>
    <xf numFmtId="0" fontId="67" fillId="0" borderId="46" xfId="2" applyFont="1" applyFill="1" applyBorder="1" applyAlignment="1">
      <alignment vertical="center" textRotation="180" shrinkToFit="1"/>
    </xf>
    <xf numFmtId="0" fontId="1" fillId="0" borderId="56" xfId="2" applyFont="1" applyBorder="1" applyAlignment="1">
      <alignment horizontal="right"/>
    </xf>
    <xf numFmtId="0" fontId="66" fillId="6" borderId="55" xfId="2" applyFont="1" applyFill="1" applyBorder="1" applyAlignment="1">
      <alignment horizontal="center" vertical="center"/>
    </xf>
    <xf numFmtId="0" fontId="1" fillId="0" borderId="43" xfId="2" applyFont="1" applyBorder="1" applyAlignment="1">
      <alignment vertical="center" shrinkToFit="1"/>
    </xf>
    <xf numFmtId="0" fontId="68" fillId="6" borderId="41" xfId="2" applyFont="1" applyFill="1" applyBorder="1" applyAlignment="1">
      <alignment horizontal="left" vertical="center" shrinkToFit="1"/>
    </xf>
    <xf numFmtId="0" fontId="70" fillId="6" borderId="0" xfId="2" applyFont="1" applyFill="1" applyBorder="1" applyAlignment="1">
      <alignment horizontal="left" vertical="center" shrinkToFit="1"/>
    </xf>
    <xf numFmtId="0" fontId="70" fillId="6" borderId="43" xfId="2" applyFont="1" applyFill="1" applyBorder="1" applyAlignment="1">
      <alignment vertical="center" textRotation="180" shrinkToFit="1"/>
    </xf>
    <xf numFmtId="0" fontId="70" fillId="6" borderId="41" xfId="2" applyFont="1" applyFill="1" applyBorder="1" applyAlignment="1">
      <alignment horizontal="left" vertical="center" shrinkToFit="1"/>
    </xf>
    <xf numFmtId="0" fontId="66" fillId="6" borderId="113" xfId="2" applyFont="1" applyFill="1" applyBorder="1" applyAlignment="1">
      <alignment horizontal="center" vertical="center"/>
    </xf>
    <xf numFmtId="0" fontId="26" fillId="0" borderId="34" xfId="2" applyFont="1" applyFill="1" applyBorder="1" applyAlignment="1">
      <alignment horizontal="center" vertical="center" wrapText="1" shrinkToFit="1"/>
    </xf>
    <xf numFmtId="0" fontId="38" fillId="8" borderId="37" xfId="2" applyFont="1" applyFill="1" applyBorder="1" applyAlignment="1">
      <alignment horizontal="center" vertical="center" wrapText="1" shrinkToFit="1"/>
    </xf>
    <xf numFmtId="0" fontId="38" fillId="0" borderId="0" xfId="2" applyFont="1">
      <alignment vertical="center"/>
    </xf>
    <xf numFmtId="0" fontId="35" fillId="0" borderId="114" xfId="2" applyFont="1" applyBorder="1" applyAlignment="1">
      <alignment horizontal="center" vertical="center"/>
    </xf>
    <xf numFmtId="0" fontId="35" fillId="0" borderId="115" xfId="2" applyFont="1" applyBorder="1" applyAlignment="1">
      <alignment horizontal="center" vertical="center"/>
    </xf>
    <xf numFmtId="0" fontId="35" fillId="0" borderId="116" xfId="2" applyFont="1" applyBorder="1" applyAlignment="1">
      <alignment horizontal="center" vertical="center"/>
    </xf>
    <xf numFmtId="0" fontId="38" fillId="0" borderId="115" xfId="2" applyFont="1" applyFill="1" applyBorder="1" applyAlignment="1">
      <alignment horizontal="center" vertical="center"/>
    </xf>
    <xf numFmtId="0" fontId="38" fillId="0" borderId="115" xfId="2" applyFont="1" applyFill="1" applyBorder="1" applyAlignment="1">
      <alignment horizontal="center" vertical="center" shrinkToFit="1"/>
    </xf>
    <xf numFmtId="0" fontId="38" fillId="0" borderId="117" xfId="2" applyFont="1" applyFill="1" applyBorder="1" applyAlignment="1">
      <alignment horizontal="center" vertical="center"/>
    </xf>
    <xf numFmtId="0" fontId="38" fillId="0" borderId="117" xfId="2" applyFont="1" applyBorder="1" applyAlignment="1">
      <alignment vertical="center" textRotation="255"/>
    </xf>
    <xf numFmtId="0" fontId="35" fillId="0" borderId="118" xfId="2" applyFont="1" applyBorder="1" applyAlignment="1">
      <alignment horizontal="center" vertical="center" textRotation="255"/>
    </xf>
    <xf numFmtId="0" fontId="35" fillId="0" borderId="0" xfId="2" applyFont="1" applyBorder="1" applyAlignment="1">
      <alignment horizontal="center"/>
    </xf>
    <xf numFmtId="0" fontId="35" fillId="0" borderId="0" xfId="2" applyFont="1" applyBorder="1" applyAlignment="1">
      <alignment horizontal="left"/>
    </xf>
    <xf numFmtId="0" fontId="35" fillId="0" borderId="0" xfId="2" applyFont="1" applyBorder="1" applyAlignment="1">
      <alignment horizontal="right"/>
    </xf>
    <xf numFmtId="0" fontId="1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74" fillId="0" borderId="0" xfId="2" applyFont="1" applyBorder="1" applyAlignment="1">
      <alignment horizontal="center" shrinkToFit="1"/>
    </xf>
    <xf numFmtId="0" fontId="74" fillId="0" borderId="0" xfId="2" applyFont="1" applyBorder="1" applyAlignment="1">
      <alignment horizontal="left"/>
    </xf>
    <xf numFmtId="0" fontId="35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left" shrinkToFit="1"/>
    </xf>
    <xf numFmtId="0" fontId="26" fillId="0" borderId="0" xfId="2" applyFont="1" applyFill="1" applyBorder="1" applyAlignment="1">
      <alignment horizontal="center" shrinkToFit="1"/>
    </xf>
    <xf numFmtId="0" fontId="26" fillId="0" borderId="0" xfId="2" applyFont="1" applyBorder="1" applyAlignment="1">
      <alignment horizontal="center" shrinkToFit="1"/>
    </xf>
    <xf numFmtId="0" fontId="67" fillId="0" borderId="0" xfId="2" applyFont="1" applyBorder="1" applyAlignment="1">
      <alignment horizontal="left" shrinkToFit="1"/>
    </xf>
    <xf numFmtId="0" fontId="67" fillId="0" borderId="0" xfId="2" applyFont="1" applyBorder="1" applyAlignment="1">
      <alignment horizontal="left" shrinkToFit="1"/>
    </xf>
    <xf numFmtId="0" fontId="75" fillId="0" borderId="0" xfId="2" applyFont="1" applyBorder="1" applyAlignment="1">
      <alignment horizontal="left" shrinkToFit="1"/>
    </xf>
    <xf numFmtId="0" fontId="76" fillId="0" borderId="0" xfId="2" applyFont="1" applyBorder="1" applyAlignment="1">
      <alignment horizontal="center" shrinkToFit="1"/>
    </xf>
    <xf numFmtId="0" fontId="35" fillId="0" borderId="119" xfId="2" applyFont="1" applyBorder="1" applyAlignment="1">
      <alignment horizontal="center" vertical="center"/>
    </xf>
    <xf numFmtId="0" fontId="72" fillId="6" borderId="104" xfId="2" applyFont="1" applyFill="1" applyBorder="1" applyAlignment="1">
      <alignment horizontal="left" vertical="center" shrinkToFit="1"/>
    </xf>
    <xf numFmtId="0" fontId="72" fillId="6" borderId="57" xfId="2" applyFont="1" applyFill="1" applyBorder="1" applyAlignment="1">
      <alignment vertical="center" textRotation="180" shrinkToFit="1"/>
    </xf>
    <xf numFmtId="0" fontId="72" fillId="6" borderId="105" xfId="2" applyFont="1" applyFill="1" applyBorder="1" applyAlignment="1">
      <alignment horizontal="left" vertical="center" shrinkToFit="1"/>
    </xf>
    <xf numFmtId="0" fontId="68" fillId="6" borderId="57" xfId="2" applyFont="1" applyFill="1" applyBorder="1" applyAlignment="1">
      <alignment horizontal="left" vertical="center" shrinkToFit="1"/>
    </xf>
    <xf numFmtId="0" fontId="67" fillId="6" borderId="73" xfId="2" applyFont="1" applyFill="1" applyBorder="1" applyAlignment="1">
      <alignment horizontal="left" vertical="center" shrinkToFit="1"/>
    </xf>
    <xf numFmtId="0" fontId="67" fillId="6" borderId="54" xfId="2" applyFont="1" applyFill="1" applyBorder="1" applyAlignment="1">
      <alignment vertical="center" textRotation="180" shrinkToFit="1"/>
    </xf>
    <xf numFmtId="0" fontId="67" fillId="6" borderId="102" xfId="2" applyFont="1" applyFill="1" applyBorder="1" applyAlignment="1">
      <alignment horizontal="left" vertical="center" shrinkToFit="1"/>
    </xf>
    <xf numFmtId="0" fontId="67" fillId="6" borderId="57" xfId="2" applyFont="1" applyFill="1" applyBorder="1" applyAlignment="1">
      <alignment horizontal="left" vertical="center" shrinkToFit="1"/>
    </xf>
    <xf numFmtId="0" fontId="68" fillId="6" borderId="104" xfId="2" applyFont="1" applyFill="1" applyBorder="1" applyAlignment="1">
      <alignment horizontal="left" vertical="center" shrinkToFit="1"/>
    </xf>
    <xf numFmtId="0" fontId="35" fillId="0" borderId="120" xfId="2" applyFont="1" applyBorder="1" applyAlignment="1">
      <alignment horizontal="center" vertical="center"/>
    </xf>
    <xf numFmtId="0" fontId="67" fillId="0" borderId="121" xfId="2" applyFont="1" applyBorder="1" applyAlignment="1">
      <alignment horizontal="left" vertical="center" shrinkToFit="1"/>
    </xf>
    <xf numFmtId="0" fontId="67" fillId="0" borderId="122" xfId="2" applyFont="1" applyBorder="1" applyAlignment="1">
      <alignment horizontal="left" vertical="center" shrinkToFit="1"/>
    </xf>
    <xf numFmtId="0" fontId="69" fillId="0" borderId="63" xfId="2" applyFont="1" applyBorder="1" applyAlignment="1">
      <alignment horizontal="left" vertical="center" shrinkToFit="1"/>
    </xf>
    <xf numFmtId="0" fontId="69" fillId="0" borderId="62" xfId="2" applyFont="1" applyBorder="1" applyAlignment="1">
      <alignment horizontal="left" vertical="center" shrinkToFit="1"/>
    </xf>
    <xf numFmtId="0" fontId="67" fillId="0" borderId="62" xfId="2" applyFont="1" applyBorder="1" applyAlignment="1">
      <alignment horizontal="left" vertical="center" shrinkToFit="1"/>
    </xf>
    <xf numFmtId="0" fontId="35" fillId="6" borderId="120" xfId="2" applyFont="1" applyFill="1" applyBorder="1" applyAlignment="1">
      <alignment horizontal="center" vertical="center"/>
    </xf>
    <xf numFmtId="0" fontId="69" fillId="6" borderId="43" xfId="2" applyFont="1" applyFill="1" applyBorder="1" applyAlignment="1">
      <alignment vertical="center" textRotation="180" shrinkToFit="1"/>
    </xf>
    <xf numFmtId="0" fontId="69" fillId="6" borderId="39" xfId="2" applyFont="1" applyFill="1" applyBorder="1" applyAlignment="1">
      <alignment horizontal="left" vertical="center" shrinkToFit="1"/>
    </xf>
    <xf numFmtId="0" fontId="69" fillId="6" borderId="123" xfId="2" applyFont="1" applyFill="1" applyBorder="1" applyAlignment="1">
      <alignment horizontal="left" vertical="center" shrinkToFit="1"/>
    </xf>
    <xf numFmtId="0" fontId="69" fillId="6" borderId="124" xfId="2" applyFont="1" applyFill="1" applyBorder="1" applyAlignment="1">
      <alignment horizontal="left" vertical="center" shrinkToFit="1"/>
    </xf>
    <xf numFmtId="0" fontId="67" fillId="8" borderId="125" xfId="2" applyFont="1" applyFill="1" applyBorder="1" applyAlignment="1">
      <alignment horizontal="center" vertical="center" shrinkToFit="1"/>
    </xf>
    <xf numFmtId="0" fontId="67" fillId="8" borderId="58" xfId="2" applyFont="1" applyFill="1" applyBorder="1" applyAlignment="1">
      <alignment horizontal="center" vertical="center" shrinkToFit="1"/>
    </xf>
    <xf numFmtId="0" fontId="67" fillId="8" borderId="49" xfId="2" applyFont="1" applyFill="1" applyBorder="1" applyAlignment="1">
      <alignment horizontal="center" vertical="center" shrinkToFit="1"/>
    </xf>
    <xf numFmtId="0" fontId="35" fillId="6" borderId="126" xfId="2" applyFont="1" applyFill="1" applyBorder="1" applyAlignment="1">
      <alignment horizontal="center" vertical="center"/>
    </xf>
    <xf numFmtId="0" fontId="67" fillId="8" borderId="46" xfId="2" applyFont="1" applyFill="1" applyBorder="1" applyAlignment="1">
      <alignment horizontal="center" vertical="center" shrinkToFit="1"/>
    </xf>
    <xf numFmtId="0" fontId="35" fillId="0" borderId="46" xfId="2" applyFont="1" applyBorder="1" applyAlignment="1">
      <alignment horizontal="left"/>
    </xf>
    <xf numFmtId="0" fontId="67" fillId="6" borderId="127" xfId="2" applyFont="1" applyFill="1" applyBorder="1" applyAlignment="1">
      <alignment horizontal="left" vertical="center" shrinkToFit="1"/>
    </xf>
    <xf numFmtId="0" fontId="67" fillId="6" borderId="72" xfId="2" applyFont="1" applyFill="1" applyBorder="1" applyAlignment="1">
      <alignment horizontal="left" vertical="center" shrinkToFit="1"/>
    </xf>
    <xf numFmtId="0" fontId="67" fillId="6" borderId="128" xfId="2" applyFont="1" applyFill="1" applyBorder="1" applyAlignment="1">
      <alignment horizontal="left" vertical="center" shrinkToFit="1"/>
    </xf>
    <xf numFmtId="0" fontId="68" fillId="6" borderId="63" xfId="2" applyFont="1" applyFill="1" applyBorder="1" applyAlignment="1">
      <alignment horizontal="left" vertical="center" shrinkToFit="1"/>
    </xf>
    <xf numFmtId="0" fontId="68" fillId="6" borderId="40" xfId="2" applyFont="1" applyFill="1" applyBorder="1" applyAlignment="1">
      <alignment vertical="center" textRotation="180" shrinkToFit="1"/>
    </xf>
    <xf numFmtId="0" fontId="68" fillId="6" borderId="62" xfId="2" applyFont="1" applyFill="1" applyBorder="1" applyAlignment="1">
      <alignment horizontal="left" vertical="center" shrinkToFit="1"/>
    </xf>
    <xf numFmtId="0" fontId="67" fillId="6" borderId="55" xfId="2" applyFont="1" applyFill="1" applyBorder="1" applyAlignment="1">
      <alignment vertical="center" textRotation="180" shrinkToFit="1"/>
    </xf>
    <xf numFmtId="0" fontId="67" fillId="0" borderId="55" xfId="2" applyFont="1" applyBorder="1">
      <alignment vertical="center"/>
    </xf>
    <xf numFmtId="0" fontId="67" fillId="0" borderId="63" xfId="2" applyFont="1" applyBorder="1">
      <alignment vertical="center"/>
    </xf>
    <xf numFmtId="0" fontId="67" fillId="0" borderId="129" xfId="2" applyFont="1" applyBorder="1" applyAlignment="1">
      <alignment horizontal="left" vertical="center" shrinkToFit="1"/>
    </xf>
    <xf numFmtId="0" fontId="67" fillId="0" borderId="129" xfId="2" applyFont="1" applyFill="1" applyBorder="1" applyAlignment="1">
      <alignment vertical="center" textRotation="180" shrinkToFit="1"/>
    </xf>
    <xf numFmtId="0" fontId="70" fillId="0" borderId="129" xfId="2" applyFont="1" applyFill="1" applyBorder="1" applyAlignment="1">
      <alignment horizontal="left" vertical="center" shrinkToFit="1"/>
    </xf>
    <xf numFmtId="0" fontId="67" fillId="0" borderId="45" xfId="2" applyFont="1" applyFill="1" applyBorder="1" applyAlignment="1">
      <alignment horizontal="left" vertical="center" shrinkToFit="1"/>
    </xf>
    <xf numFmtId="0" fontId="67" fillId="0" borderId="55" xfId="2" applyFont="1" applyFill="1" applyBorder="1" applyAlignment="1">
      <alignment vertical="center" textRotation="180" shrinkToFit="1"/>
    </xf>
    <xf numFmtId="0" fontId="67" fillId="0" borderId="63" xfId="2" applyFont="1" applyFill="1" applyBorder="1" applyAlignment="1">
      <alignment horizontal="left" vertical="center" shrinkToFit="1"/>
    </xf>
    <xf numFmtId="0" fontId="67" fillId="0" borderId="55" xfId="2" applyFont="1" applyBorder="1" applyAlignment="1">
      <alignment horizontal="left" vertical="center" shrinkToFit="1"/>
    </xf>
    <xf numFmtId="0" fontId="67" fillId="6" borderId="34" xfId="2" applyFont="1" applyFill="1" applyBorder="1" applyAlignment="1">
      <alignment horizontal="left" vertical="center" shrinkToFit="1"/>
    </xf>
    <xf numFmtId="0" fontId="67" fillId="0" borderId="38" xfId="2" applyFont="1" applyBorder="1" applyAlignment="1">
      <alignment horizontal="left" vertical="center" shrinkToFit="1"/>
    </xf>
    <xf numFmtId="0" fontId="67" fillId="0" borderId="41" xfId="2" applyFont="1" applyFill="1" applyBorder="1" applyAlignment="1">
      <alignment horizontal="left" vertical="center" shrinkToFit="1"/>
    </xf>
    <xf numFmtId="0" fontId="35" fillId="6" borderId="106" xfId="2" applyFont="1" applyFill="1" applyBorder="1" applyAlignment="1">
      <alignment horizontal="center"/>
    </xf>
    <xf numFmtId="0" fontId="70" fillId="6" borderId="43" xfId="2" applyFont="1" applyFill="1" applyBorder="1" applyAlignment="1">
      <alignment horizontal="left" vertical="center" shrinkToFit="1"/>
    </xf>
    <xf numFmtId="0" fontId="68" fillId="6" borderId="43" xfId="2" applyFont="1" applyFill="1" applyBorder="1" applyAlignment="1">
      <alignment horizontal="left" vertical="center" shrinkToFit="1"/>
    </xf>
    <xf numFmtId="0" fontId="26" fillId="0" borderId="40" xfId="2" applyFont="1" applyBorder="1" applyAlignment="1">
      <alignment horizontal="left" vertical="center" shrinkToFit="1"/>
    </xf>
    <xf numFmtId="0" fontId="26" fillId="0" borderId="40" xfId="2" applyFont="1" applyFill="1" applyBorder="1" applyAlignment="1">
      <alignment vertical="center" textRotation="180" shrinkToFit="1"/>
    </xf>
    <xf numFmtId="0" fontId="1" fillId="6" borderId="0" xfId="2" applyFont="1" applyFill="1">
      <alignment vertical="center"/>
    </xf>
    <xf numFmtId="0" fontId="35" fillId="0" borderId="109" xfId="2" applyFont="1" applyBorder="1" applyAlignment="1">
      <alignment horizontal="center" vertical="center"/>
    </xf>
    <xf numFmtId="0" fontId="38" fillId="0" borderId="115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/>
    </xf>
    <xf numFmtId="0" fontId="34" fillId="0" borderId="0" xfId="2" applyFont="1" applyFill="1">
      <alignment vertical="center"/>
    </xf>
    <xf numFmtId="0" fontId="34" fillId="0" borderId="0" xfId="2" applyFont="1" applyFill="1" applyBorder="1">
      <alignment vertical="center"/>
    </xf>
    <xf numFmtId="0" fontId="1" fillId="0" borderId="0" xfId="2" applyFont="1" applyBorder="1" applyAlignment="1">
      <alignment horizontal="right" vertical="top"/>
    </xf>
    <xf numFmtId="0" fontId="1" fillId="0" borderId="0" xfId="2" applyFont="1" applyBorder="1" applyAlignment="1">
      <alignment horizontal="right"/>
    </xf>
    <xf numFmtId="0" fontId="35" fillId="0" borderId="104" xfId="2" applyFont="1" applyBorder="1" applyAlignment="1">
      <alignment horizontal="center" vertical="center"/>
    </xf>
    <xf numFmtId="0" fontId="1" fillId="0" borderId="103" xfId="2" applyFont="1" applyBorder="1" applyAlignment="1">
      <alignment horizontal="right"/>
    </xf>
    <xf numFmtId="0" fontId="35" fillId="0" borderId="63" xfId="2" applyFont="1" applyBorder="1" applyAlignment="1">
      <alignment horizontal="center" vertical="center"/>
    </xf>
    <xf numFmtId="0" fontId="68" fillId="0" borderId="41" xfId="2" applyFont="1" applyFill="1" applyBorder="1" applyAlignment="1">
      <alignment horizontal="left" vertical="center" shrinkToFit="1"/>
    </xf>
    <xf numFmtId="0" fontId="68" fillId="0" borderId="62" xfId="2" applyFont="1" applyBorder="1" applyAlignment="1">
      <alignment horizontal="left" vertical="center" shrinkToFit="1"/>
    </xf>
    <xf numFmtId="0" fontId="35" fillId="6" borderId="112" xfId="2" applyFont="1" applyFill="1" applyBorder="1" applyAlignment="1">
      <alignment horizontal="center" vertical="center"/>
    </xf>
    <xf numFmtId="0" fontId="35" fillId="0" borderId="130" xfId="2" applyFont="1" applyBorder="1" applyAlignment="1">
      <alignment horizontal="center" vertical="center"/>
    </xf>
    <xf numFmtId="0" fontId="78" fillId="0" borderId="40" xfId="2" applyFont="1" applyFill="1" applyBorder="1" applyAlignment="1">
      <alignment horizontal="left" vertical="center" shrinkToFit="1"/>
    </xf>
    <xf numFmtId="0" fontId="26" fillId="6" borderId="45" xfId="2" applyFont="1" applyFill="1" applyBorder="1" applyAlignment="1">
      <alignment horizontal="left" vertical="center" shrinkToFit="1"/>
    </xf>
    <xf numFmtId="0" fontId="26" fillId="6" borderId="43" xfId="2" applyFont="1" applyFill="1" applyBorder="1" applyAlignment="1">
      <alignment vertical="center" textRotation="180" shrinkToFit="1"/>
    </xf>
    <xf numFmtId="0" fontId="26" fillId="6" borderId="41" xfId="2" applyFont="1" applyFill="1" applyBorder="1" applyAlignment="1">
      <alignment horizontal="left" vertical="center" shrinkToFit="1"/>
    </xf>
    <xf numFmtId="0" fontId="35" fillId="6" borderId="63" xfId="2" applyFont="1" applyFill="1" applyBorder="1" applyAlignment="1">
      <alignment horizontal="center" vertical="center"/>
    </xf>
    <xf numFmtId="0" fontId="69" fillId="6" borderId="131" xfId="2" applyFont="1" applyFill="1" applyBorder="1" applyAlignment="1">
      <alignment horizontal="left" vertical="center" shrinkToFit="1"/>
    </xf>
    <xf numFmtId="0" fontId="35" fillId="0" borderId="112" xfId="2" applyFont="1" applyBorder="1" applyAlignment="1">
      <alignment horizontal="center" vertical="center"/>
    </xf>
    <xf numFmtId="0" fontId="35" fillId="6" borderId="33" xfId="2" applyFont="1" applyFill="1" applyBorder="1">
      <alignment vertical="center"/>
    </xf>
    <xf numFmtId="0" fontId="69" fillId="8" borderId="37" xfId="2" applyFont="1" applyFill="1" applyBorder="1" applyAlignment="1">
      <alignment horizontal="center" vertical="center" shrinkToFit="1"/>
    </xf>
    <xf numFmtId="0" fontId="67" fillId="0" borderId="0" xfId="2" applyFont="1" applyBorder="1" applyAlignment="1">
      <alignment horizontal="right"/>
    </xf>
    <xf numFmtId="0" fontId="35" fillId="0" borderId="72" xfId="2" applyFont="1" applyBorder="1" applyAlignment="1">
      <alignment horizontal="center" vertical="center"/>
    </xf>
    <xf numFmtId="0" fontId="67" fillId="0" borderId="45" xfId="2" applyFont="1" applyBorder="1" applyAlignment="1">
      <alignment horizontal="left" vertical="center" shrinkToFit="1"/>
    </xf>
    <xf numFmtId="0" fontId="67" fillId="0" borderId="41" xfId="2" applyFont="1" applyBorder="1" applyAlignment="1">
      <alignment horizontal="left" vertical="center" shrinkToFit="1"/>
    </xf>
    <xf numFmtId="0" fontId="35" fillId="0" borderId="55" xfId="2" applyFont="1" applyBorder="1" applyAlignment="1">
      <alignment horizontal="center" vertical="center"/>
    </xf>
    <xf numFmtId="0" fontId="1" fillId="6" borderId="0" xfId="2" applyFont="1" applyFill="1" applyBorder="1">
      <alignment vertical="center"/>
    </xf>
    <xf numFmtId="0" fontId="1" fillId="6" borderId="43" xfId="2" applyFont="1" applyFill="1" applyBorder="1" applyAlignment="1">
      <alignment vertical="center" shrinkToFit="1"/>
    </xf>
    <xf numFmtId="0" fontId="70" fillId="6" borderId="132" xfId="2" applyFont="1" applyFill="1" applyBorder="1" applyAlignment="1">
      <alignment horizontal="left" vertical="center" shrinkToFit="1"/>
    </xf>
    <xf numFmtId="0" fontId="67" fillId="6" borderId="124" xfId="2" applyFont="1" applyFill="1" applyBorder="1" applyAlignment="1">
      <alignment horizontal="left" vertical="center" shrinkToFit="1"/>
    </xf>
    <xf numFmtId="0" fontId="67" fillId="6" borderId="39" xfId="2" applyFont="1" applyFill="1" applyBorder="1" applyAlignment="1">
      <alignment horizontal="left" vertical="center" shrinkToFit="1"/>
    </xf>
    <xf numFmtId="0" fontId="67" fillId="6" borderId="123" xfId="2" applyFont="1" applyFill="1" applyBorder="1" applyAlignment="1">
      <alignment horizontal="left" vertical="center" shrinkToFit="1"/>
    </xf>
    <xf numFmtId="0" fontId="35" fillId="6" borderId="124" xfId="2" applyFont="1" applyFill="1" applyBorder="1" applyAlignment="1">
      <alignment horizontal="center" vertical="center"/>
    </xf>
    <xf numFmtId="0" fontId="67" fillId="8" borderId="31" xfId="2" applyFont="1" applyFill="1" applyBorder="1" applyAlignment="1">
      <alignment horizontal="center" vertical="center" shrinkToFit="1"/>
    </xf>
    <xf numFmtId="0" fontId="70" fillId="0" borderId="121" xfId="2" applyFont="1" applyBorder="1" applyAlignment="1">
      <alignment horizontal="left" vertical="center" shrinkToFit="1"/>
    </xf>
    <xf numFmtId="0" fontId="69" fillId="0" borderId="121" xfId="2" applyFont="1" applyBorder="1" applyAlignment="1">
      <alignment horizontal="left" vertical="center" shrinkToFit="1"/>
    </xf>
    <xf numFmtId="0" fontId="35" fillId="6" borderId="63" xfId="2" applyFont="1" applyFill="1" applyBorder="1" applyAlignment="1">
      <alignment horizontal="center"/>
    </xf>
    <xf numFmtId="0" fontId="69" fillId="0" borderId="45" xfId="2" applyFont="1" applyBorder="1" applyAlignment="1">
      <alignment horizontal="left" vertical="center" shrinkToFit="1"/>
    </xf>
    <xf numFmtId="0" fontId="69" fillId="0" borderId="54" xfId="2" applyFont="1" applyFill="1" applyBorder="1" applyAlignment="1">
      <alignment vertical="center" textRotation="180" shrinkToFit="1"/>
    </xf>
    <xf numFmtId="0" fontId="69" fillId="0" borderId="41" xfId="2" applyFont="1" applyFill="1" applyBorder="1" applyAlignment="1">
      <alignment horizontal="left" vertical="center" shrinkToFit="1"/>
    </xf>
    <xf numFmtId="0" fontId="69" fillId="0" borderId="43" xfId="2" applyFont="1" applyBorder="1" applyAlignment="1">
      <alignment horizontal="left" vertical="center" shrinkToFit="1"/>
    </xf>
    <xf numFmtId="0" fontId="71" fillId="6" borderId="40" xfId="2" applyFont="1" applyFill="1" applyBorder="1" applyAlignment="1">
      <alignment horizontal="left" vertical="center" shrinkToFit="1"/>
    </xf>
    <xf numFmtId="0" fontId="67" fillId="6" borderId="38" xfId="2" applyFont="1" applyFill="1" applyBorder="1" applyAlignment="1">
      <alignment vertical="center" textRotation="180" shrinkToFit="1"/>
    </xf>
    <xf numFmtId="0" fontId="25" fillId="0" borderId="0" xfId="2" applyFont="1" applyBorder="1" applyAlignment="1">
      <alignment horizontal="center" vertical="center"/>
    </xf>
    <xf numFmtId="0" fontId="34" fillId="0" borderId="0" xfId="2" applyFont="1" applyFill="1" applyBorder="1" applyAlignment="1">
      <alignment horizontal="center" shrinkToFit="1"/>
    </xf>
    <xf numFmtId="0" fontId="71" fillId="0" borderId="0" xfId="2" applyFont="1" applyFill="1" applyBorder="1" applyAlignment="1">
      <alignment horizontal="center" shrinkToFit="1"/>
    </xf>
    <xf numFmtId="0" fontId="34" fillId="0" borderId="0" xfId="2" applyFont="1">
      <alignment vertical="center"/>
    </xf>
    <xf numFmtId="0" fontId="34" fillId="0" borderId="0" xfId="2" applyFont="1" applyBorder="1">
      <alignment vertical="center"/>
    </xf>
    <xf numFmtId="0" fontId="34" fillId="0" borderId="0" xfId="2" applyFont="1" applyBorder="1" applyAlignment="1">
      <alignment horizontal="center" vertical="center"/>
    </xf>
    <xf numFmtId="0" fontId="66" fillId="0" borderId="0" xfId="2" applyFont="1" applyAlignment="1">
      <alignment horizontal="center" vertical="center"/>
    </xf>
    <xf numFmtId="0" fontId="66" fillId="0" borderId="0" xfId="2" applyFont="1">
      <alignment vertical="center"/>
    </xf>
    <xf numFmtId="0" fontId="34" fillId="0" borderId="0" xfId="2" applyFont="1" applyAlignment="1">
      <alignment vertical="center" shrinkToFit="1"/>
    </xf>
    <xf numFmtId="0" fontId="34" fillId="0" borderId="0" xfId="2" applyFont="1" applyAlignment="1">
      <alignment horizontal="center" vertical="center"/>
    </xf>
    <xf numFmtId="0" fontId="66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left" vertical="center" shrinkToFit="1"/>
    </xf>
    <xf numFmtId="0" fontId="34" fillId="0" borderId="0" xfId="2" applyFont="1" applyBorder="1" applyAlignment="1">
      <alignment horizontal="left" vertical="center"/>
    </xf>
    <xf numFmtId="0" fontId="66" fillId="0" borderId="0" xfId="2" applyFont="1" applyBorder="1" applyAlignment="1">
      <alignment horizontal="left" vertical="center"/>
    </xf>
    <xf numFmtId="0" fontId="79" fillId="0" borderId="0" xfId="2" applyFont="1" applyBorder="1" applyAlignment="1">
      <alignment horizontal="right" vertical="top"/>
    </xf>
    <xf numFmtId="9" fontId="34" fillId="0" borderId="0" xfId="2" applyNumberFormat="1" applyFont="1" applyBorder="1">
      <alignment vertical="center"/>
    </xf>
    <xf numFmtId="0" fontId="69" fillId="0" borderId="57" xfId="2" applyFont="1" applyBorder="1" applyAlignment="1">
      <alignment horizontal="left" vertical="center" shrinkToFit="1"/>
    </xf>
    <xf numFmtId="0" fontId="69" fillId="0" borderId="57" xfId="2" applyFont="1" applyFill="1" applyBorder="1" applyAlignment="1">
      <alignment vertical="center" textRotation="180" shrinkToFit="1"/>
    </xf>
    <xf numFmtId="0" fontId="67" fillId="6" borderId="103" xfId="2" applyFont="1" applyFill="1" applyBorder="1" applyAlignment="1">
      <alignment horizontal="left" vertical="center" shrinkToFit="1"/>
    </xf>
    <xf numFmtId="0" fontId="67" fillId="0" borderId="57" xfId="2" applyFont="1" applyFill="1" applyBorder="1" applyAlignment="1">
      <alignment horizontal="left" vertical="center" shrinkToFit="1"/>
    </xf>
    <xf numFmtId="0" fontId="69" fillId="6" borderId="103" xfId="2" applyFont="1" applyFill="1" applyBorder="1" applyAlignment="1">
      <alignment horizontal="left" vertical="center" shrinkToFit="1"/>
    </xf>
    <xf numFmtId="0" fontId="67" fillId="6" borderId="74" xfId="2" applyFont="1" applyFill="1" applyBorder="1" applyAlignment="1">
      <alignment horizontal="left" vertical="center" shrinkToFit="1"/>
    </xf>
    <xf numFmtId="0" fontId="34" fillId="0" borderId="73" xfId="2" applyFont="1" applyBorder="1" applyAlignment="1">
      <alignment horizontal="right"/>
    </xf>
    <xf numFmtId="0" fontId="34" fillId="0" borderId="105" xfId="2" applyFont="1" applyFill="1" applyBorder="1" applyAlignment="1">
      <alignment horizontal="center" vertical="center" shrinkToFit="1"/>
    </xf>
    <xf numFmtId="0" fontId="67" fillId="6" borderId="55" xfId="2" applyFont="1" applyFill="1" applyBorder="1" applyAlignment="1">
      <alignment horizontal="left" vertical="center" shrinkToFit="1"/>
    </xf>
    <xf numFmtId="0" fontId="67" fillId="6" borderId="61" xfId="2" applyFont="1" applyFill="1" applyBorder="1" applyAlignment="1">
      <alignment horizontal="left" vertical="center" shrinkToFit="1"/>
    </xf>
    <xf numFmtId="0" fontId="34" fillId="0" borderId="107" xfId="2" applyFont="1" applyBorder="1">
      <alignment vertical="center"/>
    </xf>
    <xf numFmtId="0" fontId="70" fillId="0" borderId="63" xfId="2" applyFont="1" applyBorder="1" applyAlignment="1">
      <alignment horizontal="left" vertical="center" shrinkToFit="1"/>
    </xf>
    <xf numFmtId="0" fontId="70" fillId="0" borderId="62" xfId="2" applyFont="1" applyBorder="1" applyAlignment="1">
      <alignment horizontal="left" vertical="center" shrinkToFit="1"/>
    </xf>
    <xf numFmtId="0" fontId="79" fillId="0" borderId="31" xfId="2" applyFont="1" applyBorder="1" applyAlignment="1">
      <alignment horizontal="center" vertical="center" textRotation="180" shrinkToFit="1"/>
    </xf>
    <xf numFmtId="0" fontId="66" fillId="0" borderId="62" xfId="2" applyFont="1" applyBorder="1" applyAlignment="1">
      <alignment horizontal="center" vertical="center" textRotation="255" shrinkToFit="1"/>
    </xf>
    <xf numFmtId="0" fontId="66" fillId="0" borderId="62" xfId="2" applyFont="1" applyBorder="1" applyAlignment="1">
      <alignment horizontal="center"/>
    </xf>
    <xf numFmtId="180" fontId="34" fillId="0" borderId="0" xfId="2" applyNumberFormat="1" applyFont="1" applyBorder="1" applyAlignment="1">
      <alignment horizontal="center" vertical="center"/>
    </xf>
    <xf numFmtId="179" fontId="34" fillId="0" borderId="0" xfId="2" applyNumberFormat="1" applyFont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center" vertical="center"/>
    </xf>
    <xf numFmtId="0" fontId="80" fillId="0" borderId="0" xfId="2" applyFont="1">
      <alignment vertical="center"/>
    </xf>
    <xf numFmtId="0" fontId="35" fillId="6" borderId="113" xfId="2" applyFont="1" applyFill="1" applyBorder="1" applyAlignment="1">
      <alignment horizontal="center" vertical="center"/>
    </xf>
    <xf numFmtId="0" fontId="69" fillId="8" borderId="50" xfId="2" applyFont="1" applyFill="1" applyBorder="1" applyAlignment="1">
      <alignment horizontal="center" vertical="center" shrinkToFit="1"/>
    </xf>
    <xf numFmtId="0" fontId="79" fillId="0" borderId="37" xfId="2" applyFont="1" applyBorder="1" applyAlignment="1">
      <alignment horizontal="center" vertical="center" textRotation="180" shrinkToFit="1"/>
    </xf>
    <xf numFmtId="0" fontId="66" fillId="0" borderId="108" xfId="2" applyFont="1" applyBorder="1" applyAlignment="1">
      <alignment horizontal="center"/>
    </xf>
    <xf numFmtId="0" fontId="35" fillId="6" borderId="41" xfId="2" applyFont="1" applyFill="1" applyBorder="1" applyAlignment="1">
      <alignment horizontal="right"/>
    </xf>
    <xf numFmtId="0" fontId="34" fillId="0" borderId="45" xfId="2" applyFont="1" applyBorder="1" applyAlignment="1">
      <alignment horizontal="right"/>
    </xf>
    <xf numFmtId="0" fontId="34" fillId="0" borderId="62" xfId="2" applyFont="1" applyFill="1" applyBorder="1" applyAlignment="1">
      <alignment horizontal="center" vertical="center" shrinkToFit="1"/>
    </xf>
    <xf numFmtId="0" fontId="35" fillId="6" borderId="41" xfId="2" applyFont="1" applyFill="1" applyBorder="1">
      <alignment vertical="center"/>
    </xf>
    <xf numFmtId="0" fontId="34" fillId="0" borderId="32" xfId="2" applyFont="1" applyBorder="1">
      <alignment vertical="center"/>
    </xf>
    <xf numFmtId="0" fontId="68" fillId="6" borderId="0" xfId="2" applyFont="1" applyFill="1" applyBorder="1" applyAlignment="1">
      <alignment horizontal="left" vertical="center" shrinkToFit="1"/>
    </xf>
    <xf numFmtId="0" fontId="68" fillId="6" borderId="43" xfId="2" applyFont="1" applyFill="1" applyBorder="1" applyAlignment="1">
      <alignment vertical="center" textRotation="180" shrinkToFit="1"/>
    </xf>
    <xf numFmtId="0" fontId="69" fillId="0" borderId="0" xfId="2" applyFont="1">
      <alignment vertical="center"/>
    </xf>
    <xf numFmtId="0" fontId="69" fillId="0" borderId="0" xfId="2" applyFont="1" applyBorder="1">
      <alignment vertical="center"/>
    </xf>
    <xf numFmtId="0" fontId="69" fillId="0" borderId="0" xfId="2" applyFont="1" applyBorder="1" applyAlignment="1">
      <alignment horizontal="center" vertical="center"/>
    </xf>
    <xf numFmtId="0" fontId="67" fillId="6" borderId="57" xfId="2" applyFont="1" applyFill="1" applyBorder="1" applyAlignment="1">
      <alignment vertical="center" textRotation="180" shrinkToFit="1"/>
    </xf>
    <xf numFmtId="0" fontId="70" fillId="6" borderId="105" xfId="2" applyFont="1" applyFill="1" applyBorder="1" applyAlignment="1">
      <alignment horizontal="left" vertical="center" shrinkToFit="1"/>
    </xf>
    <xf numFmtId="0" fontId="69" fillId="0" borderId="53" xfId="2" applyFont="1" applyBorder="1">
      <alignment vertical="center"/>
    </xf>
    <xf numFmtId="0" fontId="34" fillId="0" borderId="61" xfId="2" applyFont="1" applyBorder="1" applyAlignment="1">
      <alignment horizontal="center" vertical="center" shrinkToFit="1"/>
    </xf>
    <xf numFmtId="0" fontId="69" fillId="0" borderId="32" xfId="2" applyFont="1" applyBorder="1">
      <alignment vertical="center"/>
    </xf>
    <xf numFmtId="0" fontId="66" fillId="0" borderId="62" xfId="2" applyFont="1" applyFill="1" applyBorder="1" applyAlignment="1">
      <alignment horizontal="center" vertical="center" textRotation="255" shrinkToFit="1"/>
    </xf>
    <xf numFmtId="0" fontId="69" fillId="6" borderId="121" xfId="2" applyFont="1" applyFill="1" applyBorder="1" applyAlignment="1">
      <alignment horizontal="left" vertical="center" shrinkToFit="1"/>
    </xf>
    <xf numFmtId="0" fontId="66" fillId="0" borderId="62" xfId="2" applyFont="1" applyFill="1" applyBorder="1" applyAlignment="1">
      <alignment horizontal="center"/>
    </xf>
    <xf numFmtId="0" fontId="35" fillId="6" borderId="55" xfId="2" applyFont="1" applyFill="1" applyBorder="1" applyAlignment="1">
      <alignment horizontal="center" vertical="center"/>
    </xf>
    <xf numFmtId="0" fontId="66" fillId="0" borderId="108" xfId="2" applyFont="1" applyFill="1" applyBorder="1" applyAlignment="1">
      <alignment horizontal="center"/>
    </xf>
    <xf numFmtId="0" fontId="35" fillId="0" borderId="63" xfId="2" applyFont="1" applyBorder="1" applyAlignment="1">
      <alignment horizontal="center"/>
    </xf>
    <xf numFmtId="0" fontId="67" fillId="6" borderId="63" xfId="2" applyFont="1" applyFill="1" applyBorder="1" applyAlignment="1">
      <alignment vertical="center" textRotation="180" shrinkToFit="1"/>
    </xf>
    <xf numFmtId="0" fontId="67" fillId="6" borderId="0" xfId="2" applyFont="1" applyFill="1" applyBorder="1">
      <alignment vertical="center"/>
    </xf>
    <xf numFmtId="0" fontId="67" fillId="6" borderId="55" xfId="2" applyFont="1" applyFill="1" applyBorder="1" applyAlignment="1">
      <alignment vertical="center" shrinkToFit="1"/>
    </xf>
    <xf numFmtId="0" fontId="67" fillId="6" borderId="63" xfId="2" applyFont="1" applyFill="1" applyBorder="1">
      <alignment vertical="center"/>
    </xf>
    <xf numFmtId="0" fontId="67" fillId="6" borderId="112" xfId="2" applyFont="1" applyFill="1" applyBorder="1" applyAlignment="1">
      <alignment horizontal="left" vertical="center" shrinkToFit="1"/>
    </xf>
    <xf numFmtId="0" fontId="67" fillId="0" borderId="127" xfId="2" applyFont="1" applyBorder="1" applyAlignment="1">
      <alignment horizontal="left" vertical="center" shrinkToFit="1"/>
    </xf>
    <xf numFmtId="0" fontId="69" fillId="0" borderId="127" xfId="2" applyFont="1" applyFill="1" applyBorder="1" applyAlignment="1">
      <alignment vertical="center" textRotation="180" shrinkToFit="1"/>
    </xf>
    <xf numFmtId="0" fontId="67" fillId="0" borderId="127" xfId="2" applyFont="1" applyFill="1" applyBorder="1" applyAlignment="1">
      <alignment horizontal="left" vertical="center" shrinkToFit="1"/>
    </xf>
    <xf numFmtId="0" fontId="69" fillId="6" borderId="0" xfId="2" applyFont="1" applyFill="1" applyBorder="1" applyAlignment="1">
      <alignment horizontal="left" vertical="center" shrinkToFit="1"/>
    </xf>
    <xf numFmtId="0" fontId="79" fillId="0" borderId="0" xfId="2" applyFont="1">
      <alignment vertical="center"/>
    </xf>
    <xf numFmtId="0" fontId="66" fillId="0" borderId="114" xfId="2" applyFont="1" applyBorder="1" applyAlignment="1">
      <alignment horizontal="center" vertical="center"/>
    </xf>
    <xf numFmtId="0" fontId="66" fillId="0" borderId="116" xfId="2" applyFont="1" applyBorder="1" applyAlignment="1">
      <alignment horizontal="center" vertical="center"/>
    </xf>
    <xf numFmtId="0" fontId="79" fillId="0" borderId="115" xfId="2" applyFont="1" applyFill="1" applyBorder="1" applyAlignment="1">
      <alignment horizontal="center" vertical="center"/>
    </xf>
    <xf numFmtId="0" fontId="79" fillId="0" borderId="117" xfId="2" applyFont="1" applyFill="1" applyBorder="1" applyAlignment="1">
      <alignment horizontal="center" vertical="center"/>
    </xf>
    <xf numFmtId="0" fontId="79" fillId="0" borderId="115" xfId="2" applyFont="1" applyFill="1" applyBorder="1" applyAlignment="1">
      <alignment horizontal="center" vertical="center" wrapText="1"/>
    </xf>
    <xf numFmtId="0" fontId="79" fillId="0" borderId="117" xfId="2" applyFont="1" applyBorder="1" applyAlignment="1">
      <alignment vertical="center" textRotation="255"/>
    </xf>
    <xf numFmtId="0" fontId="66" fillId="0" borderId="118" xfId="2" applyFont="1" applyBorder="1" applyAlignment="1">
      <alignment horizontal="center" vertical="center" textRotation="255"/>
    </xf>
    <xf numFmtId="0" fontId="66" fillId="0" borderId="0" xfId="2" applyFont="1" applyBorder="1" applyAlignment="1">
      <alignment horizontal="center"/>
    </xf>
    <xf numFmtId="0" fontId="66" fillId="0" borderId="0" xfId="2" applyFont="1" applyBorder="1" applyAlignment="1">
      <alignment horizontal="right"/>
    </xf>
    <xf numFmtId="0" fontId="34" fillId="0" borderId="0" xfId="2" applyFont="1" applyBorder="1" applyAlignment="1">
      <alignment horizontal="center" shrinkToFit="1"/>
    </xf>
    <xf numFmtId="0" fontId="34" fillId="0" borderId="0" xfId="2" applyFont="1" applyBorder="1" applyAlignment="1">
      <alignment horizontal="left"/>
    </xf>
    <xf numFmtId="0" fontId="66" fillId="0" borderId="0" xfId="2" applyFont="1" applyBorder="1" applyAlignment="1">
      <alignment horizontal="center" shrinkToFit="1"/>
    </xf>
    <xf numFmtId="0" fontId="71" fillId="0" borderId="0" xfId="2" applyFont="1" applyBorder="1" applyAlignment="1">
      <alignment horizontal="center" shrinkToFit="1"/>
    </xf>
    <xf numFmtId="0" fontId="69" fillId="0" borderId="0" xfId="2" applyFont="1" applyBorder="1" applyAlignment="1">
      <alignment horizontal="left" shrinkToFit="1"/>
    </xf>
    <xf numFmtId="0" fontId="69" fillId="0" borderId="0" xfId="2" applyFont="1" applyBorder="1" applyAlignment="1">
      <alignment horizontal="left" shrinkToFit="1"/>
    </xf>
    <xf numFmtId="0" fontId="81" fillId="0" borderId="0" xfId="2" applyFont="1" applyBorder="1" applyAlignment="1">
      <alignment horizontal="left" shrinkToFit="1"/>
    </xf>
  </cellXfs>
  <cellStyles count="7">
    <cellStyle name="一般" xfId="0" builtinId="0"/>
    <cellStyle name="一般 2 2 3" xfId="2"/>
    <cellStyle name="一般 3 2" xfId="4"/>
    <cellStyle name="一般 3 3" xfId="5"/>
    <cellStyle name="一般 5 2" xfId="6"/>
    <cellStyle name="一般_101.06" xfId="3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g"/><Relationship Id="rId13" Type="http://schemas.openxmlformats.org/officeDocument/2006/relationships/image" Target="../media/image15.jpeg"/><Relationship Id="rId3" Type="http://schemas.openxmlformats.org/officeDocument/2006/relationships/image" Target="../media/image7.jpeg"/><Relationship Id="rId7" Type="http://schemas.openxmlformats.org/officeDocument/2006/relationships/image" Target="../media/image11.jpg"/><Relationship Id="rId12" Type="http://schemas.openxmlformats.org/officeDocument/2006/relationships/image" Target="http://i02.pic.sogou.com/fc15e651ce247935" TargetMode="External"/><Relationship Id="rId17" Type="http://schemas.openxmlformats.org/officeDocument/2006/relationships/image" Target="../media/image19.jpeg"/><Relationship Id="rId2" Type="http://schemas.openxmlformats.org/officeDocument/2006/relationships/image" Target="../media/image6.jpg"/><Relationship Id="rId16" Type="http://schemas.openxmlformats.org/officeDocument/2006/relationships/image" Target="../media/image18.jp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4.jpeg"/><Relationship Id="rId5" Type="http://schemas.openxmlformats.org/officeDocument/2006/relationships/image" Target="../media/image9.jpg"/><Relationship Id="rId15" Type="http://schemas.openxmlformats.org/officeDocument/2006/relationships/image" Target="../media/image17.jpg"/><Relationship Id="rId10" Type="http://schemas.openxmlformats.org/officeDocument/2006/relationships/image" Target="http://img02.sogoucdn.com/app/a/100520093/ca86e620b9e623ff-e7ae36db714776c0-c3d4a1dbd3c2aa7af998d8b85db61e8c.jpg" TargetMode="External"/><Relationship Id="rId4" Type="http://schemas.openxmlformats.org/officeDocument/2006/relationships/image" Target="../media/image8.jpg"/><Relationship Id="rId9" Type="http://schemas.openxmlformats.org/officeDocument/2006/relationships/image" Target="../media/image13.jpeg"/><Relationship Id="rId14" Type="http://schemas.openxmlformats.org/officeDocument/2006/relationships/image" Target="../media/image1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11</xdr:row>
      <xdr:rowOff>57150</xdr:rowOff>
    </xdr:from>
    <xdr:to>
      <xdr:col>19</xdr:col>
      <xdr:colOff>514350</xdr:colOff>
      <xdr:row>18</xdr:row>
      <xdr:rowOff>76200</xdr:rowOff>
    </xdr:to>
    <xdr:pic>
      <xdr:nvPicPr>
        <xdr:cNvPr id="2" name="圖片 2" descr="雙十國慶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2362200"/>
          <a:ext cx="25527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66675</xdr:rowOff>
    </xdr:from>
    <xdr:to>
      <xdr:col>19</xdr:col>
      <xdr:colOff>447675</xdr:colOff>
      <xdr:row>9</xdr:row>
      <xdr:rowOff>57150</xdr:rowOff>
    </xdr:to>
    <xdr:pic>
      <xdr:nvPicPr>
        <xdr:cNvPr id="3" name="圖片 6" descr="中秋節1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485775"/>
          <a:ext cx="2438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2</xdr:row>
      <xdr:rowOff>47625</xdr:rowOff>
    </xdr:from>
    <xdr:to>
      <xdr:col>15</xdr:col>
      <xdr:colOff>504825</xdr:colOff>
      <xdr:row>9</xdr:row>
      <xdr:rowOff>47625</xdr:rowOff>
    </xdr:to>
    <xdr:pic>
      <xdr:nvPicPr>
        <xdr:cNvPr id="4" name="圖片 7" descr="中秋節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466725"/>
          <a:ext cx="25050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4</xdr:row>
      <xdr:rowOff>66675</xdr:rowOff>
    </xdr:from>
    <xdr:to>
      <xdr:col>11</xdr:col>
      <xdr:colOff>504825</xdr:colOff>
      <xdr:row>9</xdr:row>
      <xdr:rowOff>66675</xdr:rowOff>
    </xdr:to>
    <xdr:pic>
      <xdr:nvPicPr>
        <xdr:cNvPr id="5" name="圖片 33" descr="佐赫納拉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904875"/>
          <a:ext cx="1581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1</xdr:row>
      <xdr:rowOff>9525</xdr:rowOff>
    </xdr:from>
    <xdr:to>
      <xdr:col>10</xdr:col>
      <xdr:colOff>228600</xdr:colOff>
      <xdr:row>5</xdr:row>
      <xdr:rowOff>104775</xdr:rowOff>
    </xdr:to>
    <xdr:pic>
      <xdr:nvPicPr>
        <xdr:cNvPr id="6" name="圖片 33" descr="佐赫納拉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219075"/>
          <a:ext cx="1581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36</xdr:row>
      <xdr:rowOff>31750</xdr:rowOff>
    </xdr:from>
    <xdr:to>
      <xdr:col>20</xdr:col>
      <xdr:colOff>889000</xdr:colOff>
      <xdr:row>43</xdr:row>
      <xdr:rowOff>269875</xdr:rowOff>
    </xdr:to>
    <xdr:sp macro="" textlink="">
      <xdr:nvSpPr>
        <xdr:cNvPr id="2" name="文字方塊 1"/>
        <xdr:cNvSpPr txBox="1"/>
      </xdr:nvSpPr>
      <xdr:spPr>
        <a:xfrm>
          <a:off x="2152650" y="8785225"/>
          <a:ext cx="12252325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zh-TW" altLang="en-US" sz="7000">
              <a:solidFill>
                <a:srgbClr val="FF0000"/>
              </a:solidFill>
              <a:latin typeface="文鼎粗毛楷" pitchFamily="49" charset="-120"/>
              <a:ea typeface="文鼎粗毛楷" pitchFamily="49" charset="-120"/>
            </a:rPr>
            <a:t>國 慶 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16</xdr:col>
      <xdr:colOff>9524</xdr:colOff>
      <xdr:row>9</xdr:row>
      <xdr:rowOff>104776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D03A0723-B751-4058-9FAA-0B17A741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029824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123826</xdr:colOff>
      <xdr:row>0</xdr:row>
      <xdr:rowOff>100605</xdr:rowOff>
    </xdr:from>
    <xdr:to>
      <xdr:col>10</xdr:col>
      <xdr:colOff>342900</xdr:colOff>
      <xdr:row>9</xdr:row>
      <xdr:rowOff>85726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xmlns="" id="{4E91EF6A-7860-4AF4-A739-E71ABA2E9C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826" y="100605"/>
          <a:ext cx="6410324" cy="125194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781"/>
            </a:avLst>
          </a:prstTxWarp>
        </a:bodyPr>
        <a:lstStyle/>
        <a:p>
          <a:pPr algn="ctr" rtl="0">
            <a:buNone/>
          </a:pPr>
          <a:r>
            <a:rPr lang="zh-TW" altLang="en-US" sz="3600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玉美    公司 美味優質營養午餐菜單</a:t>
          </a:r>
        </a:p>
      </xdr:txBody>
    </xdr:sp>
    <xdr:clientData/>
  </xdr:twoCellAnchor>
  <xdr:twoCellAnchor editAs="oneCell">
    <xdr:from>
      <xdr:col>16</xdr:col>
      <xdr:colOff>38100</xdr:colOff>
      <xdr:row>0</xdr:row>
      <xdr:rowOff>9525</xdr:rowOff>
    </xdr:from>
    <xdr:to>
      <xdr:col>19</xdr:col>
      <xdr:colOff>590550</xdr:colOff>
      <xdr:row>10</xdr:row>
      <xdr:rowOff>219075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xmlns="" id="{9BAD6449-FEB9-44CC-ACFA-9F662B1D1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9525"/>
          <a:ext cx="2495550" cy="1609725"/>
        </a:xfrm>
        <a:prstGeom prst="rect">
          <a:avLst/>
        </a:prstGeom>
      </xdr:spPr>
    </xdr:pic>
    <xdr:clientData/>
  </xdr:twoCellAnchor>
  <xdr:twoCellAnchor>
    <xdr:from>
      <xdr:col>16</xdr:col>
      <xdr:colOff>66674</xdr:colOff>
      <xdr:row>10</xdr:row>
      <xdr:rowOff>180974</xdr:rowOff>
    </xdr:from>
    <xdr:to>
      <xdr:col>19</xdr:col>
      <xdr:colOff>590549</xdr:colOff>
      <xdr:row>19</xdr:row>
      <xdr:rowOff>85724</xdr:rowOff>
    </xdr:to>
    <xdr:pic>
      <xdr:nvPicPr>
        <xdr:cNvPr id="6" name="yui_3_3_0_15_1347863034859427">
          <a:extLst>
            <a:ext uri="{FF2B5EF4-FFF2-40B4-BE49-F238E27FC236}">
              <a16:creationId xmlns:a16="http://schemas.microsoft.com/office/drawing/2014/main" xmlns="" id="{D7A3F533-B127-4536-AF65-C3682401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4" y="1581149"/>
          <a:ext cx="246697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596900</xdr:colOff>
      <xdr:row>13</xdr:row>
      <xdr:rowOff>28576</xdr:rowOff>
    </xdr:from>
    <xdr:to>
      <xdr:col>13</xdr:col>
      <xdr:colOff>133350</xdr:colOff>
      <xdr:row>17</xdr:row>
      <xdr:rowOff>209551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AA5C3289-5185-4121-902C-6FD1C320C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8150" y="2114551"/>
          <a:ext cx="1422400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619124</xdr:colOff>
      <xdr:row>12</xdr:row>
      <xdr:rowOff>209550</xdr:rowOff>
    </xdr:from>
    <xdr:to>
      <xdr:col>4</xdr:col>
      <xdr:colOff>476249</xdr:colOff>
      <xdr:row>17</xdr:row>
      <xdr:rowOff>190500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F910283F-090A-4AC6-BDB4-B4A035C2B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4" y="2066925"/>
          <a:ext cx="1095375" cy="1095375"/>
        </a:xfrm>
        <a:prstGeom prst="rect">
          <a:avLst/>
        </a:prstGeom>
      </xdr:spPr>
    </xdr:pic>
    <xdr:clientData/>
  </xdr:twoCellAnchor>
  <xdr:twoCellAnchor editAs="oneCell">
    <xdr:from>
      <xdr:col>14</xdr:col>
      <xdr:colOff>542925</xdr:colOff>
      <xdr:row>20</xdr:row>
      <xdr:rowOff>28575</xdr:rowOff>
    </xdr:from>
    <xdr:to>
      <xdr:col>16</xdr:col>
      <xdr:colOff>581025</xdr:colOff>
      <xdr:row>23</xdr:row>
      <xdr:rowOff>212217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xmlns="" id="{735BD16E-EF2C-439A-9CC5-C4BD8AB0B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3495675"/>
          <a:ext cx="1333500" cy="869442"/>
        </a:xfrm>
        <a:prstGeom prst="rect">
          <a:avLst/>
        </a:prstGeom>
      </xdr:spPr>
    </xdr:pic>
    <xdr:clientData/>
  </xdr:twoCellAnchor>
  <xdr:twoCellAnchor editAs="oneCell">
    <xdr:from>
      <xdr:col>14</xdr:col>
      <xdr:colOff>495300</xdr:colOff>
      <xdr:row>40</xdr:row>
      <xdr:rowOff>171450</xdr:rowOff>
    </xdr:from>
    <xdr:to>
      <xdr:col>16</xdr:col>
      <xdr:colOff>523875</xdr:colOff>
      <xdr:row>46</xdr:row>
      <xdr:rowOff>152400</xdr:rowOff>
    </xdr:to>
    <xdr:pic>
      <xdr:nvPicPr>
        <xdr:cNvPr id="14" name="圖片 13">
          <a:extLst>
            <a:ext uri="{FF2B5EF4-FFF2-40B4-BE49-F238E27FC236}">
              <a16:creationId xmlns:a16="http://schemas.microsoft.com/office/drawing/2014/main" xmlns="" id="{B9589D67-6288-4CE2-B082-88DA33052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7772400"/>
          <a:ext cx="1323975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15018</xdr:colOff>
      <xdr:row>30</xdr:row>
      <xdr:rowOff>104775</xdr:rowOff>
    </xdr:from>
    <xdr:to>
      <xdr:col>8</xdr:col>
      <xdr:colOff>447675</xdr:colOff>
      <xdr:row>37</xdr:row>
      <xdr:rowOff>28575</xdr:rowOff>
    </xdr:to>
    <xdr:pic>
      <xdr:nvPicPr>
        <xdr:cNvPr id="16" name="圖片 15">
          <a:extLst>
            <a:ext uri="{FF2B5EF4-FFF2-40B4-BE49-F238E27FC236}">
              <a16:creationId xmlns:a16="http://schemas.microsoft.com/office/drawing/2014/main" xmlns="" id="{6195C6B4-4245-489A-B470-5C82BA802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8893" y="5638800"/>
          <a:ext cx="1051782" cy="1495425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42</xdr:row>
      <xdr:rowOff>38101</xdr:rowOff>
    </xdr:from>
    <xdr:to>
      <xdr:col>8</xdr:col>
      <xdr:colOff>163711</xdr:colOff>
      <xdr:row>47</xdr:row>
      <xdr:rowOff>38101</xdr:rowOff>
    </xdr:to>
    <xdr:pic>
      <xdr:nvPicPr>
        <xdr:cNvPr id="17" name="圖片 16" descr="http://img02.sogoucdn.com/app/a/100520093/ca86e620b9e623ff-e7ae36db714776c0-c3d4a1dbd3c2aa7af998d8b85db61e8c.jpg">
          <a:extLst>
            <a:ext uri="{FF2B5EF4-FFF2-40B4-BE49-F238E27FC236}">
              <a16:creationId xmlns:a16="http://schemas.microsoft.com/office/drawing/2014/main" xmlns="" id="{878715F0-2058-40C2-9CA6-8D77E364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096251"/>
          <a:ext cx="67806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20837</xdr:colOff>
      <xdr:row>41</xdr:row>
      <xdr:rowOff>180975</xdr:rowOff>
    </xdr:from>
    <xdr:to>
      <xdr:col>4</xdr:col>
      <xdr:colOff>449462</xdr:colOff>
      <xdr:row>46</xdr:row>
      <xdr:rowOff>152400</xdr:rowOff>
    </xdr:to>
    <xdr:pic>
      <xdr:nvPicPr>
        <xdr:cNvPr id="18" name="圖片 17" descr="http://i02.pic.sogou.com/fc15e651ce247935">
          <a:extLst>
            <a:ext uri="{FF2B5EF4-FFF2-40B4-BE49-F238E27FC236}">
              <a16:creationId xmlns:a16="http://schemas.microsoft.com/office/drawing/2014/main" xmlns="" id="{0F5A99B1-D714-4A89-9A2D-7AEB0A35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212" y="8010525"/>
          <a:ext cx="10477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144661</xdr:colOff>
      <xdr:row>31</xdr:row>
      <xdr:rowOff>190502</xdr:rowOff>
    </xdr:from>
    <xdr:to>
      <xdr:col>16</xdr:col>
      <xdr:colOff>468511</xdr:colOff>
      <xdr:row>36</xdr:row>
      <xdr:rowOff>142876</xdr:rowOff>
    </xdr:to>
    <xdr:pic>
      <xdr:nvPicPr>
        <xdr:cNvPr id="19" name="圖片 2" descr="描述: http://img01.sogoucdn.com/app/a/100520093/a9bb7fac9ef7d4ce-0bb8c1d92ed453b1-9457fd8b934a6bf40104af10acfb47ac.jpg">
          <a:extLst>
            <a:ext uri="{FF2B5EF4-FFF2-40B4-BE49-F238E27FC236}">
              <a16:creationId xmlns:a16="http://schemas.microsoft.com/office/drawing/2014/main" xmlns="" id="{FF0FD872-5559-4CE9-AB29-781A5C4B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7261" y="5953127"/>
          <a:ext cx="971550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520472</xdr:colOff>
      <xdr:row>22</xdr:row>
      <xdr:rowOff>152400</xdr:rowOff>
    </xdr:from>
    <xdr:to>
      <xdr:col>8</xdr:col>
      <xdr:colOff>581025</xdr:colOff>
      <xdr:row>27</xdr:row>
      <xdr:rowOff>142875</xdr:rowOff>
    </xdr:to>
    <xdr:pic>
      <xdr:nvPicPr>
        <xdr:cNvPr id="21" name="圖片 20">
          <a:extLst>
            <a:ext uri="{FF2B5EF4-FFF2-40B4-BE49-F238E27FC236}">
              <a16:creationId xmlns:a16="http://schemas.microsoft.com/office/drawing/2014/main" xmlns="" id="{70D27780-2CFE-405D-81A3-A779F0197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222" y="4076700"/>
          <a:ext cx="1298803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40</xdr:row>
      <xdr:rowOff>66675</xdr:rowOff>
    </xdr:from>
    <xdr:to>
      <xdr:col>12</xdr:col>
      <xdr:colOff>575338</xdr:colOff>
      <xdr:row>43</xdr:row>
      <xdr:rowOff>142875</xdr:rowOff>
    </xdr:to>
    <xdr:pic>
      <xdr:nvPicPr>
        <xdr:cNvPr id="22" name="圖片 21">
          <a:extLst>
            <a:ext uri="{FF2B5EF4-FFF2-40B4-BE49-F238E27FC236}">
              <a16:creationId xmlns:a16="http://schemas.microsoft.com/office/drawing/2014/main" xmlns="" id="{143A47E4-CB5D-4AF7-9796-F9537AEC2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7667625"/>
          <a:ext cx="1137313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486293</xdr:colOff>
      <xdr:row>30</xdr:row>
      <xdr:rowOff>114300</xdr:rowOff>
    </xdr:from>
    <xdr:to>
      <xdr:col>4</xdr:col>
      <xdr:colOff>457200</xdr:colOff>
      <xdr:row>34</xdr:row>
      <xdr:rowOff>171450</xdr:rowOff>
    </xdr:to>
    <xdr:pic>
      <xdr:nvPicPr>
        <xdr:cNvPr id="24" name="圖片 23">
          <a:extLst>
            <a:ext uri="{FF2B5EF4-FFF2-40B4-BE49-F238E27FC236}">
              <a16:creationId xmlns:a16="http://schemas.microsoft.com/office/drawing/2014/main" xmlns="" id="{D32C4DE0-CF98-4884-AB7B-998B5414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543" y="5648325"/>
          <a:ext cx="1209157" cy="971550"/>
        </a:xfrm>
        <a:prstGeom prst="rect">
          <a:avLst/>
        </a:prstGeom>
      </xdr:spPr>
    </xdr:pic>
    <xdr:clientData/>
  </xdr:twoCellAnchor>
  <xdr:twoCellAnchor editAs="oneCell">
    <xdr:from>
      <xdr:col>10</xdr:col>
      <xdr:colOff>568325</xdr:colOff>
      <xdr:row>13</xdr:row>
      <xdr:rowOff>47626</xdr:rowOff>
    </xdr:from>
    <xdr:to>
      <xdr:col>13</xdr:col>
      <xdr:colOff>104775</xdr:colOff>
      <xdr:row>18</xdr:row>
      <xdr:rowOff>1</xdr:rowOff>
    </xdr:to>
    <xdr:pic>
      <xdr:nvPicPr>
        <xdr:cNvPr id="20" name="圖片 19">
          <a:extLst>
            <a:ext uri="{FF2B5EF4-FFF2-40B4-BE49-F238E27FC236}">
              <a16:creationId xmlns:a16="http://schemas.microsoft.com/office/drawing/2014/main" xmlns="" id="{F1300088-C147-4273-B698-571FAEBAD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9575" y="2133601"/>
          <a:ext cx="1422400" cy="1066800"/>
        </a:xfrm>
        <a:prstGeom prst="rect">
          <a:avLst/>
        </a:prstGeom>
      </xdr:spPr>
    </xdr:pic>
    <xdr:clientData/>
  </xdr:twoCellAnchor>
  <xdr:twoCellAnchor editAs="oneCell">
    <xdr:from>
      <xdr:col>14</xdr:col>
      <xdr:colOff>514350</xdr:colOff>
      <xdr:row>20</xdr:row>
      <xdr:rowOff>47625</xdr:rowOff>
    </xdr:from>
    <xdr:to>
      <xdr:col>16</xdr:col>
      <xdr:colOff>552450</xdr:colOff>
      <xdr:row>24</xdr:row>
      <xdr:rowOff>2667</xdr:rowOff>
    </xdr:to>
    <xdr:pic>
      <xdr:nvPicPr>
        <xdr:cNvPr id="23" name="圖片 22">
          <a:extLst>
            <a:ext uri="{FF2B5EF4-FFF2-40B4-BE49-F238E27FC236}">
              <a16:creationId xmlns:a16="http://schemas.microsoft.com/office/drawing/2014/main" xmlns="" id="{64FC17E3-BFC2-4A27-8F7E-CB1EF9846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3514725"/>
          <a:ext cx="1333500" cy="869442"/>
        </a:xfrm>
        <a:prstGeom prst="rect">
          <a:avLst/>
        </a:prstGeom>
      </xdr:spPr>
    </xdr:pic>
    <xdr:clientData/>
  </xdr:twoCellAnchor>
  <xdr:twoCellAnchor editAs="oneCell">
    <xdr:from>
      <xdr:col>14</xdr:col>
      <xdr:colOff>466725</xdr:colOff>
      <xdr:row>40</xdr:row>
      <xdr:rowOff>190500</xdr:rowOff>
    </xdr:from>
    <xdr:to>
      <xdr:col>16</xdr:col>
      <xdr:colOff>495300</xdr:colOff>
      <xdr:row>46</xdr:row>
      <xdr:rowOff>171450</xdr:rowOff>
    </xdr:to>
    <xdr:pic>
      <xdr:nvPicPr>
        <xdr:cNvPr id="25" name="圖片 24">
          <a:extLst>
            <a:ext uri="{FF2B5EF4-FFF2-40B4-BE49-F238E27FC236}">
              <a16:creationId xmlns:a16="http://schemas.microsoft.com/office/drawing/2014/main" xmlns="" id="{C303A2A2-EAC0-4256-A162-53614B1E8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7791450"/>
          <a:ext cx="1323975" cy="1352550"/>
        </a:xfrm>
        <a:prstGeom prst="rect">
          <a:avLst/>
        </a:prstGeom>
      </xdr:spPr>
    </xdr:pic>
    <xdr:clientData/>
  </xdr:twoCellAnchor>
  <xdr:twoCellAnchor editAs="oneCell">
    <xdr:from>
      <xdr:col>6</xdr:col>
      <xdr:colOff>605568</xdr:colOff>
      <xdr:row>30</xdr:row>
      <xdr:rowOff>123825</xdr:rowOff>
    </xdr:from>
    <xdr:to>
      <xdr:col>8</xdr:col>
      <xdr:colOff>419100</xdr:colOff>
      <xdr:row>37</xdr:row>
      <xdr:rowOff>47625</xdr:rowOff>
    </xdr:to>
    <xdr:pic>
      <xdr:nvPicPr>
        <xdr:cNvPr id="26" name="圖片 25">
          <a:extLst>
            <a:ext uri="{FF2B5EF4-FFF2-40B4-BE49-F238E27FC236}">
              <a16:creationId xmlns:a16="http://schemas.microsoft.com/office/drawing/2014/main" xmlns="" id="{E6EFF51B-2AB3-4F33-B9C2-6D2BC1D1E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318" y="5657850"/>
          <a:ext cx="1051782" cy="1495425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42</xdr:row>
      <xdr:rowOff>57151</xdr:rowOff>
    </xdr:from>
    <xdr:to>
      <xdr:col>8</xdr:col>
      <xdr:colOff>135136</xdr:colOff>
      <xdr:row>47</xdr:row>
      <xdr:rowOff>57151</xdr:rowOff>
    </xdr:to>
    <xdr:pic>
      <xdr:nvPicPr>
        <xdr:cNvPr id="27" name="圖片 26" descr="http://img02.sogoucdn.com/app/a/100520093/ca86e620b9e623ff-e7ae36db714776c0-c3d4a1dbd3c2aa7af998d8b85db61e8c.jpg">
          <a:extLst>
            <a:ext uri="{FF2B5EF4-FFF2-40B4-BE49-F238E27FC236}">
              <a16:creationId xmlns:a16="http://schemas.microsoft.com/office/drawing/2014/main" xmlns="" id="{FB9D2895-23D1-498E-A0D6-FA311CFA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8115301"/>
          <a:ext cx="678061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116086</xdr:colOff>
      <xdr:row>31</xdr:row>
      <xdr:rowOff>209552</xdr:rowOff>
    </xdr:from>
    <xdr:to>
      <xdr:col>16</xdr:col>
      <xdr:colOff>439936</xdr:colOff>
      <xdr:row>36</xdr:row>
      <xdr:rowOff>161926</xdr:rowOff>
    </xdr:to>
    <xdr:pic>
      <xdr:nvPicPr>
        <xdr:cNvPr id="28" name="圖片 2" descr="描述: http://img01.sogoucdn.com/app/a/100520093/a9bb7fac9ef7d4ce-0bb8c1d92ed453b1-9457fd8b934a6bf40104af10acfb47ac.jpg">
          <a:extLst>
            <a:ext uri="{FF2B5EF4-FFF2-40B4-BE49-F238E27FC236}">
              <a16:creationId xmlns:a16="http://schemas.microsoft.com/office/drawing/2014/main" xmlns="" id="{22149803-28D1-4C45-96A1-2ED2396F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8686" y="5972177"/>
          <a:ext cx="971550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491897</xdr:colOff>
      <xdr:row>22</xdr:row>
      <xdr:rowOff>171450</xdr:rowOff>
    </xdr:from>
    <xdr:to>
      <xdr:col>8</xdr:col>
      <xdr:colOff>552450</xdr:colOff>
      <xdr:row>27</xdr:row>
      <xdr:rowOff>161925</xdr:rowOff>
    </xdr:to>
    <xdr:pic>
      <xdr:nvPicPr>
        <xdr:cNvPr id="29" name="圖片 28">
          <a:extLst>
            <a:ext uri="{FF2B5EF4-FFF2-40B4-BE49-F238E27FC236}">
              <a16:creationId xmlns:a16="http://schemas.microsoft.com/office/drawing/2014/main" xmlns="" id="{672EABD2-C2FD-462A-B83B-782785ADF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6647" y="4095750"/>
          <a:ext cx="1298803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40</xdr:row>
      <xdr:rowOff>85725</xdr:rowOff>
    </xdr:from>
    <xdr:to>
      <xdr:col>12</xdr:col>
      <xdr:colOff>546763</xdr:colOff>
      <xdr:row>43</xdr:row>
      <xdr:rowOff>161925</xdr:rowOff>
    </xdr:to>
    <xdr:pic>
      <xdr:nvPicPr>
        <xdr:cNvPr id="30" name="圖片 29">
          <a:extLst>
            <a:ext uri="{FF2B5EF4-FFF2-40B4-BE49-F238E27FC236}">
              <a16:creationId xmlns:a16="http://schemas.microsoft.com/office/drawing/2014/main" xmlns="" id="{DFF68D48-5F97-4A9D-B150-6731BE100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7686675"/>
          <a:ext cx="1137313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457718</xdr:colOff>
      <xdr:row>30</xdr:row>
      <xdr:rowOff>133350</xdr:rowOff>
    </xdr:from>
    <xdr:to>
      <xdr:col>4</xdr:col>
      <xdr:colOff>428625</xdr:colOff>
      <xdr:row>34</xdr:row>
      <xdr:rowOff>190500</xdr:rowOff>
    </xdr:to>
    <xdr:pic>
      <xdr:nvPicPr>
        <xdr:cNvPr id="31" name="圖片 30">
          <a:extLst>
            <a:ext uri="{FF2B5EF4-FFF2-40B4-BE49-F238E27FC236}">
              <a16:creationId xmlns:a16="http://schemas.microsoft.com/office/drawing/2014/main" xmlns="" id="{3BEED62E-4F47-4152-B5DF-EB58F690F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968" y="5667375"/>
          <a:ext cx="1209157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20379;&#39135;&#24037;&#22580;/14.&#20379;&#39135;&#33756;&#21934;/109menu/109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素食"/>
      <sheetName val="1005國小素"/>
      <sheetName val="1012國小素"/>
      <sheetName val="1019國小素"/>
      <sheetName val="1026國小素"/>
      <sheetName val="葷食菜單"/>
      <sheetName val="國中1"/>
      <sheetName val="國中2"/>
      <sheetName val="國中3"/>
      <sheetName val="國中4"/>
      <sheetName val="國中5"/>
      <sheetName val="國小菜單"/>
      <sheetName val="國小1"/>
      <sheetName val="國小2"/>
      <sheetName val="國小3"/>
      <sheetName val="國小4"/>
      <sheetName val="國小5"/>
      <sheetName val="彰化菜單"/>
      <sheetName val="第一週明細"/>
      <sheetName val="第二週明細"/>
      <sheetName val="第三週明細"/>
      <sheetName val="第四週明細"/>
      <sheetName val="第五週明細"/>
      <sheetName val="1001國小素"/>
      <sheetName val="1007國小素"/>
      <sheetName val="1014國小素"/>
      <sheetName val="1021國小素"/>
      <sheetName val="1028國小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V5">
            <v>0</v>
          </cell>
        </row>
        <row r="7">
          <cell r="V7">
            <v>0</v>
          </cell>
        </row>
        <row r="9">
          <cell r="V9">
            <v>0</v>
          </cell>
        </row>
        <row r="11">
          <cell r="V11">
            <v>0</v>
          </cell>
        </row>
        <row r="13">
          <cell r="V13">
            <v>0</v>
          </cell>
        </row>
        <row r="15">
          <cell r="V15">
            <v>0</v>
          </cell>
        </row>
        <row r="17">
          <cell r="V17">
            <v>0</v>
          </cell>
        </row>
        <row r="19">
          <cell r="V19">
            <v>0</v>
          </cell>
        </row>
        <row r="21">
          <cell r="V21">
            <v>0</v>
          </cell>
        </row>
        <row r="23">
          <cell r="V23">
            <v>0</v>
          </cell>
        </row>
        <row r="25">
          <cell r="V25">
            <v>0</v>
          </cell>
        </row>
        <row r="27">
          <cell r="V27">
            <v>0</v>
          </cell>
        </row>
        <row r="29">
          <cell r="V29">
            <v>0</v>
          </cell>
        </row>
        <row r="31">
          <cell r="V31">
            <v>0</v>
          </cell>
        </row>
        <row r="33">
          <cell r="V33">
            <v>0</v>
          </cell>
        </row>
        <row r="35">
          <cell r="V35">
            <v>0</v>
          </cell>
        </row>
        <row r="37">
          <cell r="V37">
            <v>0</v>
          </cell>
        </row>
        <row r="39">
          <cell r="V39">
            <v>0</v>
          </cell>
        </row>
        <row r="41">
          <cell r="V41">
            <v>0</v>
          </cell>
        </row>
        <row r="43">
          <cell r="V43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tabSelected="1" view="pageBreakPreview" topLeftCell="A34" zoomScale="110" zoomScaleNormal="100" zoomScaleSheetLayoutView="110" workbookViewId="0">
      <selection activeCell="W52" sqref="W52"/>
    </sheetView>
  </sheetViews>
  <sheetFormatPr defaultRowHeight="16.5"/>
  <cols>
    <col min="1" max="20" width="8.140625" style="336" customWidth="1"/>
    <col min="21" max="16384" width="9.140625" style="336"/>
  </cols>
  <sheetData>
    <row r="2" spans="1:20" ht="15" customHeight="1">
      <c r="A2" s="447" t="s">
        <v>406</v>
      </c>
      <c r="B2" s="445"/>
      <c r="C2" s="445"/>
      <c r="D2" s="445"/>
      <c r="E2" s="445"/>
      <c r="F2" s="445"/>
      <c r="G2" s="445"/>
      <c r="H2" s="444"/>
      <c r="I2" s="446"/>
      <c r="J2" s="445"/>
      <c r="K2" s="445"/>
      <c r="L2" s="444"/>
      <c r="M2" s="360" t="s">
        <v>405</v>
      </c>
      <c r="N2" s="360"/>
      <c r="O2" s="360"/>
      <c r="P2" s="360"/>
      <c r="Q2" s="360" t="s">
        <v>404</v>
      </c>
      <c r="R2" s="360"/>
      <c r="S2" s="360"/>
      <c r="T2" s="360"/>
    </row>
    <row r="3" spans="1:20" s="338" customFormat="1" ht="15" customHeight="1">
      <c r="A3" s="428"/>
      <c r="B3" s="427"/>
      <c r="C3" s="427"/>
      <c r="D3" s="427"/>
      <c r="E3" s="427"/>
      <c r="F3" s="427"/>
      <c r="G3" s="427"/>
      <c r="H3" s="426"/>
      <c r="I3" s="428"/>
      <c r="J3" s="427"/>
      <c r="K3" s="427"/>
      <c r="L3" s="426"/>
      <c r="M3" s="443"/>
      <c r="N3" s="442"/>
      <c r="O3" s="442"/>
      <c r="P3" s="441"/>
      <c r="Q3" s="440"/>
      <c r="R3" s="439"/>
      <c r="S3" s="439"/>
      <c r="T3" s="438"/>
    </row>
    <row r="4" spans="1:20" s="338" customFormat="1" ht="15" customHeight="1">
      <c r="A4" s="428"/>
      <c r="B4" s="427"/>
      <c r="C4" s="427"/>
      <c r="D4" s="427"/>
      <c r="E4" s="427"/>
      <c r="F4" s="427"/>
      <c r="G4" s="427"/>
      <c r="H4" s="426"/>
      <c r="I4" s="428"/>
      <c r="J4" s="427"/>
      <c r="K4" s="427"/>
      <c r="L4" s="426"/>
      <c r="M4" s="425"/>
      <c r="N4" s="424"/>
      <c r="O4" s="424"/>
      <c r="P4" s="423"/>
      <c r="Q4" s="422"/>
      <c r="R4" s="421"/>
      <c r="S4" s="421"/>
      <c r="T4" s="420"/>
    </row>
    <row r="5" spans="1:20" s="338" customFormat="1" ht="15" customHeight="1">
      <c r="A5" s="428"/>
      <c r="B5" s="427"/>
      <c r="C5" s="427"/>
      <c r="D5" s="427"/>
      <c r="E5" s="427"/>
      <c r="F5" s="427"/>
      <c r="G5" s="427"/>
      <c r="H5" s="426"/>
      <c r="I5" s="428"/>
      <c r="J5" s="427"/>
      <c r="K5" s="427"/>
      <c r="L5" s="426"/>
      <c r="M5" s="425"/>
      <c r="N5" s="424"/>
      <c r="O5" s="424"/>
      <c r="P5" s="423"/>
      <c r="Q5" s="422"/>
      <c r="R5" s="421"/>
      <c r="S5" s="421"/>
      <c r="T5" s="420"/>
    </row>
    <row r="6" spans="1:20" s="338" customFormat="1" ht="15" customHeight="1">
      <c r="A6" s="437"/>
      <c r="B6" s="436"/>
      <c r="C6" s="436"/>
      <c r="D6" s="436"/>
      <c r="E6" s="436"/>
      <c r="F6" s="436"/>
      <c r="G6" s="436"/>
      <c r="H6" s="435"/>
      <c r="I6" s="428"/>
      <c r="J6" s="427"/>
      <c r="K6" s="427"/>
      <c r="L6" s="426"/>
      <c r="M6" s="425"/>
      <c r="N6" s="424"/>
      <c r="O6" s="424"/>
      <c r="P6" s="423"/>
      <c r="Q6" s="422"/>
      <c r="R6" s="421"/>
      <c r="S6" s="421"/>
      <c r="T6" s="420"/>
    </row>
    <row r="7" spans="1:20" s="338" customFormat="1" ht="15" customHeight="1">
      <c r="A7" s="434" t="s">
        <v>403</v>
      </c>
      <c r="B7" s="433"/>
      <c r="C7" s="433"/>
      <c r="D7" s="433"/>
      <c r="E7" s="433"/>
      <c r="F7" s="433"/>
      <c r="G7" s="433"/>
      <c r="H7" s="432"/>
      <c r="I7" s="428"/>
      <c r="J7" s="427"/>
      <c r="K7" s="427"/>
      <c r="L7" s="426"/>
      <c r="M7" s="425"/>
      <c r="N7" s="424"/>
      <c r="O7" s="424"/>
      <c r="P7" s="423"/>
      <c r="Q7" s="422"/>
      <c r="R7" s="421"/>
      <c r="S7" s="421"/>
      <c r="T7" s="420"/>
    </row>
    <row r="8" spans="1:20" s="338" customFormat="1" ht="15" customHeight="1">
      <c r="A8" s="431"/>
      <c r="B8" s="430"/>
      <c r="C8" s="430"/>
      <c r="D8" s="430"/>
      <c r="E8" s="430"/>
      <c r="F8" s="430"/>
      <c r="G8" s="430"/>
      <c r="H8" s="429"/>
      <c r="I8" s="428"/>
      <c r="J8" s="427"/>
      <c r="K8" s="427"/>
      <c r="L8" s="426"/>
      <c r="M8" s="425"/>
      <c r="N8" s="424"/>
      <c r="O8" s="424"/>
      <c r="P8" s="423"/>
      <c r="Q8" s="422"/>
      <c r="R8" s="421"/>
      <c r="S8" s="421"/>
      <c r="T8" s="420"/>
    </row>
    <row r="9" spans="1:20" ht="8.1" customHeight="1">
      <c r="A9" s="431"/>
      <c r="B9" s="430"/>
      <c r="C9" s="430"/>
      <c r="D9" s="430"/>
      <c r="E9" s="430"/>
      <c r="F9" s="430"/>
      <c r="G9" s="430"/>
      <c r="H9" s="429"/>
      <c r="I9" s="428"/>
      <c r="J9" s="427"/>
      <c r="K9" s="427"/>
      <c r="L9" s="426"/>
      <c r="M9" s="425"/>
      <c r="N9" s="424"/>
      <c r="O9" s="424"/>
      <c r="P9" s="423"/>
      <c r="Q9" s="422"/>
      <c r="R9" s="421"/>
      <c r="S9" s="421"/>
      <c r="T9" s="420"/>
    </row>
    <row r="10" spans="1:20" ht="8.1" customHeight="1">
      <c r="A10" s="419"/>
      <c r="B10" s="418"/>
      <c r="C10" s="418"/>
      <c r="D10" s="418"/>
      <c r="E10" s="418"/>
      <c r="F10" s="418"/>
      <c r="G10" s="418"/>
      <c r="H10" s="417"/>
      <c r="I10" s="416"/>
      <c r="J10" s="415"/>
      <c r="K10" s="415"/>
      <c r="L10" s="414"/>
      <c r="M10" s="413"/>
      <c r="N10" s="412"/>
      <c r="O10" s="412"/>
      <c r="P10" s="411"/>
      <c r="Q10" s="410"/>
      <c r="R10" s="409"/>
      <c r="S10" s="409"/>
      <c r="T10" s="408"/>
    </row>
    <row r="11" spans="1:20" ht="15" customHeight="1">
      <c r="A11" s="363" t="s">
        <v>402</v>
      </c>
      <c r="B11" s="362"/>
      <c r="C11" s="362"/>
      <c r="D11" s="361"/>
      <c r="E11" s="360" t="s">
        <v>401</v>
      </c>
      <c r="F11" s="360"/>
      <c r="G11" s="360"/>
      <c r="H11" s="360"/>
      <c r="I11" s="360" t="s">
        <v>400</v>
      </c>
      <c r="J11" s="360"/>
      <c r="K11" s="360"/>
      <c r="L11" s="360"/>
      <c r="M11" s="360" t="s">
        <v>399</v>
      </c>
      <c r="N11" s="360"/>
      <c r="O11" s="360"/>
      <c r="P11" s="360"/>
      <c r="Q11" s="360" t="s">
        <v>398</v>
      </c>
      <c r="R11" s="360"/>
      <c r="S11" s="360"/>
      <c r="T11" s="360"/>
    </row>
    <row r="12" spans="1:20" s="338" customFormat="1" ht="15" customHeight="1">
      <c r="A12" s="359" t="s">
        <v>315</v>
      </c>
      <c r="B12" s="358"/>
      <c r="C12" s="358"/>
      <c r="D12" s="357"/>
      <c r="E12" s="407" t="s">
        <v>397</v>
      </c>
      <c r="F12" s="406"/>
      <c r="G12" s="406"/>
      <c r="H12" s="405"/>
      <c r="I12" s="358" t="s">
        <v>315</v>
      </c>
      <c r="J12" s="358"/>
      <c r="K12" s="358"/>
      <c r="L12" s="357"/>
      <c r="M12" s="359" t="s">
        <v>396</v>
      </c>
      <c r="N12" s="358"/>
      <c r="O12" s="358"/>
      <c r="P12" s="357"/>
      <c r="Q12" s="404"/>
      <c r="R12" s="403"/>
      <c r="S12" s="403"/>
      <c r="T12" s="402"/>
    </row>
    <row r="13" spans="1:20" s="338" customFormat="1" ht="15" customHeight="1">
      <c r="A13" s="355" t="s">
        <v>395</v>
      </c>
      <c r="B13" s="354"/>
      <c r="C13" s="354"/>
      <c r="D13" s="353"/>
      <c r="E13" s="401" t="s">
        <v>394</v>
      </c>
      <c r="F13" s="400"/>
      <c r="G13" s="400"/>
      <c r="H13" s="399"/>
      <c r="I13" s="354" t="s">
        <v>393</v>
      </c>
      <c r="J13" s="354"/>
      <c r="K13" s="354"/>
      <c r="L13" s="353"/>
      <c r="M13" s="355" t="s">
        <v>392</v>
      </c>
      <c r="N13" s="354"/>
      <c r="O13" s="354"/>
      <c r="P13" s="353"/>
      <c r="Q13" s="398"/>
      <c r="R13" s="397"/>
      <c r="S13" s="397"/>
      <c r="T13" s="396"/>
    </row>
    <row r="14" spans="1:20" s="338" customFormat="1" ht="15" customHeight="1">
      <c r="A14" s="350" t="s">
        <v>391</v>
      </c>
      <c r="B14" s="349"/>
      <c r="C14" s="349"/>
      <c r="D14" s="348"/>
      <c r="E14" s="350" t="s">
        <v>390</v>
      </c>
      <c r="F14" s="349"/>
      <c r="G14" s="349"/>
      <c r="H14" s="348"/>
      <c r="I14" s="349" t="s">
        <v>389</v>
      </c>
      <c r="J14" s="349"/>
      <c r="K14" s="349"/>
      <c r="L14" s="348"/>
      <c r="M14" s="350" t="s">
        <v>388</v>
      </c>
      <c r="N14" s="349"/>
      <c r="O14" s="349"/>
      <c r="P14" s="348"/>
      <c r="Q14" s="395"/>
      <c r="R14" s="394"/>
      <c r="S14" s="394"/>
      <c r="T14" s="393"/>
    </row>
    <row r="15" spans="1:20" s="338" customFormat="1" ht="15" customHeight="1">
      <c r="A15" s="350" t="s">
        <v>387</v>
      </c>
      <c r="B15" s="349"/>
      <c r="C15" s="349"/>
      <c r="D15" s="348"/>
      <c r="E15" s="350" t="s">
        <v>386</v>
      </c>
      <c r="F15" s="349"/>
      <c r="G15" s="349"/>
      <c r="H15" s="348"/>
      <c r="I15" s="349" t="s">
        <v>385</v>
      </c>
      <c r="J15" s="349"/>
      <c r="K15" s="349"/>
      <c r="L15" s="348"/>
      <c r="M15" s="350" t="s">
        <v>384</v>
      </c>
      <c r="N15" s="349"/>
      <c r="O15" s="349"/>
      <c r="P15" s="348"/>
      <c r="Q15" s="392"/>
      <c r="R15" s="391"/>
      <c r="S15" s="391"/>
      <c r="T15" s="390"/>
    </row>
    <row r="16" spans="1:20" s="338" customFormat="1" ht="15" customHeight="1">
      <c r="A16" s="389" t="s">
        <v>295</v>
      </c>
      <c r="B16" s="389"/>
      <c r="C16" s="389"/>
      <c r="D16" s="389"/>
      <c r="E16" s="389" t="s">
        <v>297</v>
      </c>
      <c r="F16" s="389"/>
      <c r="G16" s="389"/>
      <c r="H16" s="389"/>
      <c r="I16" s="346" t="s">
        <v>295</v>
      </c>
      <c r="J16" s="346"/>
      <c r="K16" s="346"/>
      <c r="L16" s="346"/>
      <c r="M16" s="345" t="s">
        <v>295</v>
      </c>
      <c r="N16" s="344"/>
      <c r="O16" s="344"/>
      <c r="P16" s="343"/>
      <c r="Q16" s="388"/>
      <c r="R16" s="387"/>
      <c r="S16" s="387"/>
      <c r="T16" s="386"/>
    </row>
    <row r="17" spans="1:20" s="338" customFormat="1" ht="15" customHeight="1">
      <c r="A17" s="382" t="s">
        <v>383</v>
      </c>
      <c r="B17" s="381"/>
      <c r="C17" s="381"/>
      <c r="D17" s="380"/>
      <c r="E17" s="385" t="s">
        <v>382</v>
      </c>
      <c r="F17" s="384"/>
      <c r="G17" s="384"/>
      <c r="H17" s="383"/>
      <c r="I17" s="339" t="s">
        <v>381</v>
      </c>
      <c r="J17" s="339"/>
      <c r="K17" s="339"/>
      <c r="L17" s="339"/>
      <c r="M17" s="382" t="s">
        <v>380</v>
      </c>
      <c r="N17" s="381"/>
      <c r="O17" s="381"/>
      <c r="P17" s="380"/>
      <c r="Q17" s="379"/>
      <c r="R17" s="378"/>
      <c r="S17" s="378"/>
      <c r="T17" s="377"/>
    </row>
    <row r="18" spans="1:20" ht="8.1" customHeight="1">
      <c r="A18" s="337" t="s">
        <v>289</v>
      </c>
      <c r="B18" s="337" t="str">
        <f>'國華第二週明細)'!W12</f>
        <v>707.8K</v>
      </c>
      <c r="C18" s="337" t="s">
        <v>14</v>
      </c>
      <c r="D18" s="337" t="str">
        <f>'國華第二週明細)'!W8</f>
        <v>23.0g</v>
      </c>
      <c r="E18" s="337" t="s">
        <v>289</v>
      </c>
      <c r="F18" s="337" t="str">
        <f>'國華第二週明細)'!W20</f>
        <v>707.0大卡</v>
      </c>
      <c r="G18" s="337" t="s">
        <v>14</v>
      </c>
      <c r="H18" s="337" t="str">
        <f>'國華第二週明細)'!W16</f>
        <v>22.5g</v>
      </c>
      <c r="I18" s="337" t="s">
        <v>289</v>
      </c>
      <c r="J18" s="337" t="str">
        <f>'國華第二週明細)'!W28</f>
        <v>704.0K</v>
      </c>
      <c r="K18" s="337" t="s">
        <v>14</v>
      </c>
      <c r="L18" s="337" t="str">
        <f>'國華第二週明細)'!W24</f>
        <v>22.0g</v>
      </c>
      <c r="M18" s="337" t="s">
        <v>289</v>
      </c>
      <c r="N18" s="337" t="str">
        <f>'國華第二週明細)'!W36</f>
        <v>702.6K</v>
      </c>
      <c r="O18" s="337" t="s">
        <v>14</v>
      </c>
      <c r="P18" s="337" t="str">
        <f>'國華第二週明細)'!W32</f>
        <v>23.0g</v>
      </c>
      <c r="Q18" s="376" t="s">
        <v>289</v>
      </c>
      <c r="R18" s="376" t="str">
        <f>'國華第二週明細)'!W44</f>
        <v>K</v>
      </c>
      <c r="S18" s="376" t="s">
        <v>14</v>
      </c>
      <c r="T18" s="376" t="str">
        <f>'國華第二週明細)'!W40</f>
        <v>g</v>
      </c>
    </row>
    <row r="19" spans="1:20" ht="8.1" customHeight="1">
      <c r="A19" s="337" t="s">
        <v>15</v>
      </c>
      <c r="B19" s="337" t="str">
        <f>'國華第二週明細)'!W6</f>
        <v>96.0g</v>
      </c>
      <c r="C19" s="337" t="s">
        <v>16</v>
      </c>
      <c r="D19" s="337" t="str">
        <f>'國華第二週明細)'!W10</f>
        <v>29.2g</v>
      </c>
      <c r="E19" s="337" t="s">
        <v>15</v>
      </c>
      <c r="F19" s="337" t="str">
        <f>'國華第二週明細)'!W14</f>
        <v>99.0g</v>
      </c>
      <c r="G19" s="337" t="s">
        <v>16</v>
      </c>
      <c r="H19" s="337" t="str">
        <f>'國華第二週明細)'!W18</f>
        <v>27.1g</v>
      </c>
      <c r="I19" s="337" t="s">
        <v>15</v>
      </c>
      <c r="J19" s="337" t="str">
        <f>'國華第二週明細)'!W22</f>
        <v>99.0g</v>
      </c>
      <c r="K19" s="337" t="s">
        <v>16</v>
      </c>
      <c r="L19" s="337" t="str">
        <f>'國華第二週明細)'!W26</f>
        <v>27.5g</v>
      </c>
      <c r="M19" s="337" t="s">
        <v>15</v>
      </c>
      <c r="N19" s="337" t="str">
        <f>'國華第二週明細)'!W30</f>
        <v>96.0g</v>
      </c>
      <c r="O19" s="337" t="s">
        <v>16</v>
      </c>
      <c r="P19" s="337" t="str">
        <f>'國華第二週明細)'!W34</f>
        <v>27.9g</v>
      </c>
      <c r="Q19" s="337" t="s">
        <v>15</v>
      </c>
      <c r="R19" s="337" t="str">
        <f>'國華第二週明細)'!W38</f>
        <v>g</v>
      </c>
      <c r="S19" s="337" t="s">
        <v>16</v>
      </c>
      <c r="T19" s="337" t="str">
        <f>'國華第二週明細)'!W42</f>
        <v>g</v>
      </c>
    </row>
    <row r="20" spans="1:20" ht="15" customHeight="1">
      <c r="A20" s="363" t="s">
        <v>379</v>
      </c>
      <c r="B20" s="362"/>
      <c r="C20" s="362"/>
      <c r="D20" s="361"/>
      <c r="E20" s="360" t="s">
        <v>378</v>
      </c>
      <c r="F20" s="360"/>
      <c r="G20" s="360"/>
      <c r="H20" s="360"/>
      <c r="I20" s="360" t="s">
        <v>377</v>
      </c>
      <c r="J20" s="360"/>
      <c r="K20" s="360"/>
      <c r="L20" s="360"/>
      <c r="M20" s="360" t="s">
        <v>376</v>
      </c>
      <c r="N20" s="375"/>
      <c r="O20" s="375"/>
      <c r="P20" s="375"/>
      <c r="Q20" s="360" t="s">
        <v>375</v>
      </c>
      <c r="R20" s="375"/>
      <c r="S20" s="375"/>
      <c r="T20" s="375"/>
    </row>
    <row r="21" spans="1:20" s="338" customFormat="1" ht="15" customHeight="1">
      <c r="A21" s="374" t="s">
        <v>315</v>
      </c>
      <c r="B21" s="356"/>
      <c r="C21" s="356"/>
      <c r="D21" s="356"/>
      <c r="E21" s="356" t="s">
        <v>374</v>
      </c>
      <c r="F21" s="356"/>
      <c r="G21" s="356"/>
      <c r="H21" s="356"/>
      <c r="I21" s="356" t="s">
        <v>315</v>
      </c>
      <c r="J21" s="356"/>
      <c r="K21" s="356"/>
      <c r="L21" s="356"/>
      <c r="M21" s="373" t="s">
        <v>373</v>
      </c>
      <c r="N21" s="373"/>
      <c r="O21" s="373"/>
      <c r="P21" s="373"/>
      <c r="Q21" s="356" t="s">
        <v>372</v>
      </c>
      <c r="R21" s="356"/>
      <c r="S21" s="356"/>
      <c r="T21" s="372"/>
    </row>
    <row r="22" spans="1:20" s="338" customFormat="1" ht="15" customHeight="1">
      <c r="A22" s="371" t="s">
        <v>371</v>
      </c>
      <c r="B22" s="352"/>
      <c r="C22" s="352"/>
      <c r="D22" s="352"/>
      <c r="E22" s="352" t="s">
        <v>370</v>
      </c>
      <c r="F22" s="352"/>
      <c r="G22" s="352"/>
      <c r="H22" s="352"/>
      <c r="I22" s="352" t="s">
        <v>369</v>
      </c>
      <c r="J22" s="352"/>
      <c r="K22" s="352"/>
      <c r="L22" s="352"/>
      <c r="M22" s="352" t="s">
        <v>368</v>
      </c>
      <c r="N22" s="352"/>
      <c r="O22" s="352"/>
      <c r="P22" s="352"/>
      <c r="Q22" s="352" t="s">
        <v>367</v>
      </c>
      <c r="R22" s="352"/>
      <c r="S22" s="352"/>
      <c r="T22" s="370"/>
    </row>
    <row r="23" spans="1:20" s="338" customFormat="1" ht="15" customHeight="1">
      <c r="A23" s="369" t="s">
        <v>366</v>
      </c>
      <c r="B23" s="347"/>
      <c r="C23" s="347"/>
      <c r="D23" s="347"/>
      <c r="E23" s="347" t="s">
        <v>365</v>
      </c>
      <c r="F23" s="347"/>
      <c r="G23" s="347"/>
      <c r="H23" s="347"/>
      <c r="I23" s="347" t="s">
        <v>364</v>
      </c>
      <c r="J23" s="347"/>
      <c r="K23" s="347"/>
      <c r="L23" s="347"/>
      <c r="M23" s="347" t="s">
        <v>363</v>
      </c>
      <c r="N23" s="347"/>
      <c r="O23" s="347"/>
      <c r="P23" s="347"/>
      <c r="Q23" s="347" t="s">
        <v>362</v>
      </c>
      <c r="R23" s="347"/>
      <c r="S23" s="347"/>
      <c r="T23" s="368"/>
    </row>
    <row r="24" spans="1:20" s="338" customFormat="1" ht="15" customHeight="1">
      <c r="A24" s="369" t="s">
        <v>361</v>
      </c>
      <c r="B24" s="347"/>
      <c r="C24" s="347"/>
      <c r="D24" s="347"/>
      <c r="E24" s="347" t="s">
        <v>360</v>
      </c>
      <c r="F24" s="347"/>
      <c r="G24" s="347"/>
      <c r="H24" s="347"/>
      <c r="I24" s="347" t="s">
        <v>359</v>
      </c>
      <c r="J24" s="347"/>
      <c r="K24" s="347"/>
      <c r="L24" s="347"/>
      <c r="M24" s="347" t="s">
        <v>358</v>
      </c>
      <c r="N24" s="347"/>
      <c r="O24" s="347"/>
      <c r="P24" s="347"/>
      <c r="Q24" s="347" t="s">
        <v>357</v>
      </c>
      <c r="R24" s="347"/>
      <c r="S24" s="347"/>
      <c r="T24" s="368"/>
    </row>
    <row r="25" spans="1:20" s="338" customFormat="1" ht="15" customHeight="1">
      <c r="A25" s="367" t="s">
        <v>295</v>
      </c>
      <c r="B25" s="346"/>
      <c r="C25" s="346"/>
      <c r="D25" s="346"/>
      <c r="E25" s="346" t="s">
        <v>297</v>
      </c>
      <c r="F25" s="346"/>
      <c r="G25" s="346"/>
      <c r="H25" s="346"/>
      <c r="I25" s="346" t="s">
        <v>295</v>
      </c>
      <c r="J25" s="346"/>
      <c r="K25" s="346"/>
      <c r="L25" s="346"/>
      <c r="M25" s="343" t="s">
        <v>295</v>
      </c>
      <c r="N25" s="346"/>
      <c r="O25" s="346"/>
      <c r="P25" s="346"/>
      <c r="Q25" s="346" t="s">
        <v>297</v>
      </c>
      <c r="R25" s="346"/>
      <c r="S25" s="346"/>
      <c r="T25" s="366"/>
    </row>
    <row r="26" spans="1:20" s="338" customFormat="1" ht="15" customHeight="1">
      <c r="A26" s="365" t="s">
        <v>356</v>
      </c>
      <c r="B26" s="339"/>
      <c r="C26" s="339"/>
      <c r="D26" s="339"/>
      <c r="E26" s="339" t="s">
        <v>355</v>
      </c>
      <c r="F26" s="339"/>
      <c r="G26" s="339"/>
      <c r="H26" s="339"/>
      <c r="I26" s="339" t="s">
        <v>354</v>
      </c>
      <c r="J26" s="339"/>
      <c r="K26" s="339"/>
      <c r="L26" s="339"/>
      <c r="M26" s="339" t="s">
        <v>353</v>
      </c>
      <c r="N26" s="339"/>
      <c r="O26" s="339"/>
      <c r="P26" s="339"/>
      <c r="Q26" s="339" t="s">
        <v>352</v>
      </c>
      <c r="R26" s="339"/>
      <c r="S26" s="339"/>
      <c r="T26" s="364"/>
    </row>
    <row r="27" spans="1:20" ht="8.1" customHeight="1">
      <c r="A27" s="337" t="s">
        <v>289</v>
      </c>
      <c r="B27" s="337" t="str">
        <f>國華第三週明細!W12</f>
        <v>710.5K</v>
      </c>
      <c r="C27" s="337" t="s">
        <v>14</v>
      </c>
      <c r="D27" s="337" t="str">
        <f>國華第三週明細!W8</f>
        <v>22.5g</v>
      </c>
      <c r="E27" s="337" t="s">
        <v>289</v>
      </c>
      <c r="F27" s="337" t="str">
        <f>國華第三週明細!W20</f>
        <v>736.0K</v>
      </c>
      <c r="G27" s="337" t="s">
        <v>14</v>
      </c>
      <c r="H27" s="337" t="str">
        <f>國華第三週明細!W16</f>
        <v>23.5g</v>
      </c>
      <c r="I27" s="337" t="s">
        <v>289</v>
      </c>
      <c r="J27" s="337" t="str">
        <f>國華第三週明細!W28</f>
        <v>702.0K</v>
      </c>
      <c r="K27" s="337" t="s">
        <v>14</v>
      </c>
      <c r="L27" s="337" t="str">
        <f>國華第三週明細!W24</f>
        <v>23.0g</v>
      </c>
      <c r="M27" s="337" t="s">
        <v>289</v>
      </c>
      <c r="N27" s="337" t="str">
        <f>國華第三週明細!W36</f>
        <v>690.5K</v>
      </c>
      <c r="O27" s="337" t="s">
        <v>14</v>
      </c>
      <c r="P27" s="337" t="str">
        <f>國華第三週明細!W32</f>
        <v>22.5g</v>
      </c>
      <c r="Q27" s="337" t="s">
        <v>289</v>
      </c>
      <c r="R27" s="337" t="str">
        <f>國華第三週明細!W44</f>
        <v>713.0K</v>
      </c>
      <c r="S27" s="337" t="s">
        <v>14</v>
      </c>
      <c r="T27" s="337" t="str">
        <f>國華第三週明細!W40</f>
        <v>23.0g</v>
      </c>
    </row>
    <row r="28" spans="1:20" ht="8.1" customHeight="1">
      <c r="A28" s="337" t="s">
        <v>15</v>
      </c>
      <c r="B28" s="337" t="str">
        <f>國華第三週明細!W6</f>
        <v>97.5g</v>
      </c>
      <c r="C28" s="337" t="s">
        <v>16</v>
      </c>
      <c r="D28" s="337" t="str">
        <f>國華第三週明細!W10</f>
        <v>27.5g</v>
      </c>
      <c r="E28" s="337" t="s">
        <v>15</v>
      </c>
      <c r="F28" s="337" t="str">
        <f>國華第三週明細!W14</f>
        <v>100.0g</v>
      </c>
      <c r="G28" s="337" t="s">
        <v>16</v>
      </c>
      <c r="H28" s="337" t="str">
        <f>國華第三週明細!W18</f>
        <v>31.2g</v>
      </c>
      <c r="I28" s="337" t="s">
        <v>15</v>
      </c>
      <c r="J28" s="337" t="str">
        <f>國華第三週明細!W22</f>
        <v>95.5g</v>
      </c>
      <c r="K28" s="337" t="s">
        <v>16</v>
      </c>
      <c r="L28" s="337" t="str">
        <f>國華第三週明細!W26</f>
        <v xml:space="preserve"> 28.2g</v>
      </c>
      <c r="M28" s="337" t="s">
        <v>15</v>
      </c>
      <c r="N28" s="337" t="str">
        <f>國華第三週明細!W30</f>
        <v>95.0g</v>
      </c>
      <c r="O28" s="337" t="s">
        <v>16</v>
      </c>
      <c r="P28" s="337" t="str">
        <f>國華第三週明細!W34</f>
        <v>27.0g</v>
      </c>
      <c r="Q28" s="337" t="s">
        <v>15</v>
      </c>
      <c r="R28" s="337" t="str">
        <f>國華第三週明細!W38</f>
        <v>98.0g</v>
      </c>
      <c r="S28" s="337" t="s">
        <v>16</v>
      </c>
      <c r="T28" s="337" t="str">
        <f>國華第三週明細!W42</f>
        <v>28.5g</v>
      </c>
    </row>
    <row r="29" spans="1:20" ht="15" customHeight="1">
      <c r="A29" s="363" t="s">
        <v>351</v>
      </c>
      <c r="B29" s="362"/>
      <c r="C29" s="362"/>
      <c r="D29" s="361"/>
      <c r="E29" s="360" t="s">
        <v>350</v>
      </c>
      <c r="F29" s="360"/>
      <c r="G29" s="360"/>
      <c r="H29" s="360"/>
      <c r="I29" s="360" t="s">
        <v>349</v>
      </c>
      <c r="J29" s="360"/>
      <c r="K29" s="360"/>
      <c r="L29" s="360"/>
      <c r="M29" s="360" t="s">
        <v>348</v>
      </c>
      <c r="N29" s="360"/>
      <c r="O29" s="360"/>
      <c r="P29" s="360"/>
      <c r="Q29" s="360" t="s">
        <v>347</v>
      </c>
      <c r="R29" s="360"/>
      <c r="S29" s="360"/>
      <c r="T29" s="360"/>
    </row>
    <row r="30" spans="1:20" s="338" customFormat="1" ht="15" customHeight="1">
      <c r="A30" s="356" t="s">
        <v>315</v>
      </c>
      <c r="B30" s="356"/>
      <c r="C30" s="356"/>
      <c r="D30" s="356"/>
      <c r="E30" s="356" t="s">
        <v>346</v>
      </c>
      <c r="F30" s="356"/>
      <c r="G30" s="356"/>
      <c r="H30" s="356"/>
      <c r="I30" s="356" t="s">
        <v>315</v>
      </c>
      <c r="J30" s="356"/>
      <c r="K30" s="356"/>
      <c r="L30" s="356"/>
      <c r="M30" s="356" t="s">
        <v>345</v>
      </c>
      <c r="N30" s="356"/>
      <c r="O30" s="356"/>
      <c r="P30" s="356"/>
      <c r="Q30" s="356" t="s">
        <v>344</v>
      </c>
      <c r="R30" s="356"/>
      <c r="S30" s="356"/>
      <c r="T30" s="356"/>
    </row>
    <row r="31" spans="1:20" s="338" customFormat="1" ht="15" customHeight="1">
      <c r="A31" s="352" t="s">
        <v>343</v>
      </c>
      <c r="B31" s="352"/>
      <c r="C31" s="352"/>
      <c r="D31" s="352"/>
      <c r="E31" s="352" t="s">
        <v>342</v>
      </c>
      <c r="F31" s="352"/>
      <c r="G31" s="352"/>
      <c r="H31" s="352"/>
      <c r="I31" s="352" t="s">
        <v>341</v>
      </c>
      <c r="J31" s="352"/>
      <c r="K31" s="352"/>
      <c r="L31" s="352"/>
      <c r="M31" s="352" t="s">
        <v>340</v>
      </c>
      <c r="N31" s="352"/>
      <c r="O31" s="352"/>
      <c r="P31" s="352"/>
      <c r="Q31" s="352" t="s">
        <v>339</v>
      </c>
      <c r="R31" s="352"/>
      <c r="S31" s="352"/>
      <c r="T31" s="352"/>
    </row>
    <row r="32" spans="1:20" s="338" customFormat="1" ht="15" customHeight="1">
      <c r="A32" s="347" t="s">
        <v>338</v>
      </c>
      <c r="B32" s="347"/>
      <c r="C32" s="347"/>
      <c r="D32" s="347"/>
      <c r="E32" s="350" t="s">
        <v>337</v>
      </c>
      <c r="F32" s="349"/>
      <c r="G32" s="349"/>
      <c r="H32" s="348"/>
      <c r="I32" s="347" t="s">
        <v>336</v>
      </c>
      <c r="J32" s="347"/>
      <c r="K32" s="347"/>
      <c r="L32" s="347"/>
      <c r="M32" s="347" t="s">
        <v>335</v>
      </c>
      <c r="N32" s="347"/>
      <c r="O32" s="347"/>
      <c r="P32" s="347"/>
      <c r="Q32" s="350" t="s">
        <v>334</v>
      </c>
      <c r="R32" s="349"/>
      <c r="S32" s="349"/>
      <c r="T32" s="348"/>
    </row>
    <row r="33" spans="1:20" s="338" customFormat="1" ht="15" customHeight="1">
      <c r="A33" s="347" t="s">
        <v>333</v>
      </c>
      <c r="B33" s="347"/>
      <c r="C33" s="347"/>
      <c r="D33" s="347"/>
      <c r="E33" s="347" t="s">
        <v>332</v>
      </c>
      <c r="F33" s="347"/>
      <c r="G33" s="347"/>
      <c r="H33" s="347"/>
      <c r="I33" s="347" t="s">
        <v>331</v>
      </c>
      <c r="J33" s="347"/>
      <c r="K33" s="347"/>
      <c r="L33" s="347"/>
      <c r="M33" s="347" t="s">
        <v>330</v>
      </c>
      <c r="N33" s="347"/>
      <c r="O33" s="347"/>
      <c r="P33" s="347"/>
      <c r="Q33" s="347" t="s">
        <v>329</v>
      </c>
      <c r="R33" s="347"/>
      <c r="S33" s="347"/>
      <c r="T33" s="347"/>
    </row>
    <row r="34" spans="1:20" s="338" customFormat="1" ht="15" customHeight="1">
      <c r="A34" s="346" t="s">
        <v>297</v>
      </c>
      <c r="B34" s="346"/>
      <c r="C34" s="346"/>
      <c r="D34" s="346"/>
      <c r="E34" s="346" t="s">
        <v>295</v>
      </c>
      <c r="F34" s="346"/>
      <c r="G34" s="346"/>
      <c r="H34" s="346"/>
      <c r="I34" s="346" t="s">
        <v>295</v>
      </c>
      <c r="J34" s="346"/>
      <c r="K34" s="346"/>
      <c r="L34" s="346"/>
      <c r="M34" s="346" t="s">
        <v>295</v>
      </c>
      <c r="N34" s="346"/>
      <c r="O34" s="346"/>
      <c r="P34" s="346"/>
      <c r="Q34" s="346" t="s">
        <v>297</v>
      </c>
      <c r="R34" s="346"/>
      <c r="S34" s="346"/>
      <c r="T34" s="346"/>
    </row>
    <row r="35" spans="1:20" s="338" customFormat="1" ht="15" customHeight="1">
      <c r="A35" s="339" t="s">
        <v>328</v>
      </c>
      <c r="B35" s="339"/>
      <c r="C35" s="339"/>
      <c r="D35" s="339"/>
      <c r="E35" s="339" t="s">
        <v>327</v>
      </c>
      <c r="F35" s="339"/>
      <c r="G35" s="339"/>
      <c r="H35" s="339"/>
      <c r="I35" s="339" t="s">
        <v>326</v>
      </c>
      <c r="J35" s="339"/>
      <c r="K35" s="339"/>
      <c r="L35" s="339"/>
      <c r="M35" s="339" t="s">
        <v>325</v>
      </c>
      <c r="N35" s="339"/>
      <c r="O35" s="339"/>
      <c r="P35" s="339"/>
      <c r="Q35" s="339" t="s">
        <v>324</v>
      </c>
      <c r="R35" s="339"/>
      <c r="S35" s="339"/>
      <c r="T35" s="339"/>
    </row>
    <row r="36" spans="1:20" ht="8.1" customHeight="1">
      <c r="A36" s="337" t="s">
        <v>289</v>
      </c>
      <c r="B36" s="337" t="str">
        <f>國華第四週明細!W12</f>
        <v>712.0K</v>
      </c>
      <c r="C36" s="337" t="s">
        <v>14</v>
      </c>
      <c r="D36" s="337" t="str">
        <f>國華第四週明細!W8</f>
        <v>22.5g</v>
      </c>
      <c r="E36" s="337" t="s">
        <v>289</v>
      </c>
      <c r="F36" s="337" t="str">
        <f>國華第四週明細!W20</f>
        <v>710.0K</v>
      </c>
      <c r="G36" s="337" t="s">
        <v>14</v>
      </c>
      <c r="H36" s="337" t="str">
        <f>國華第四週明細!W16</f>
        <v>23.0g</v>
      </c>
      <c r="I36" s="337" t="s">
        <v>289</v>
      </c>
      <c r="J36" s="337" t="str">
        <f>國華第四週明細!W28</f>
        <v>702.6K</v>
      </c>
      <c r="K36" s="337" t="s">
        <v>14</v>
      </c>
      <c r="L36" s="337" t="str">
        <f>國華第四週明細!W24</f>
        <v>23.0g</v>
      </c>
      <c r="M36" s="337" t="s">
        <v>289</v>
      </c>
      <c r="N36" s="337" t="str">
        <f>國華第四週明細!W36</f>
        <v>696.6K</v>
      </c>
      <c r="O36" s="337" t="s">
        <v>14</v>
      </c>
      <c r="P36" s="337" t="str">
        <f>國華第四週明細!W32</f>
        <v>23.0g</v>
      </c>
      <c r="Q36" s="337" t="s">
        <v>289</v>
      </c>
      <c r="R36" s="337" t="str">
        <f>國華第四週明細!W44</f>
        <v>697.0K</v>
      </c>
      <c r="S36" s="337" t="s">
        <v>323</v>
      </c>
      <c r="T36" s="337" t="str">
        <f>國華第四週明細!W40</f>
        <v>23.0g</v>
      </c>
    </row>
    <row r="37" spans="1:20" ht="8.1" customHeight="1">
      <c r="A37" s="337" t="s">
        <v>15</v>
      </c>
      <c r="B37" s="337" t="str">
        <f>國華第四週明細!W6</f>
        <v>99.0g</v>
      </c>
      <c r="C37" s="337" t="s">
        <v>16</v>
      </c>
      <c r="D37" s="337" t="str">
        <f>國華第四週明細!W10</f>
        <v>28.3g</v>
      </c>
      <c r="E37" s="337" t="s">
        <v>15</v>
      </c>
      <c r="F37" s="337" t="str">
        <f>國華第四週明細!W14</f>
        <v>95.0g</v>
      </c>
      <c r="G37" s="337" t="s">
        <v>16</v>
      </c>
      <c r="H37" s="337" t="str">
        <f>國華第四週明細!W18</f>
        <v>30.7g</v>
      </c>
      <c r="I37" s="337" t="s">
        <v>15</v>
      </c>
      <c r="J37" s="337" t="str">
        <f>國華第四週明細!W22</f>
        <v>95.0g</v>
      </c>
      <c r="K37" s="337" t="s">
        <v>322</v>
      </c>
      <c r="L37" s="337" t="str">
        <f>國華第四週明細!W26</f>
        <v>28.9g</v>
      </c>
      <c r="M37" s="337" t="s">
        <v>15</v>
      </c>
      <c r="N37" s="337" t="str">
        <f>國華第四週明細!W30</f>
        <v>95.0g</v>
      </c>
      <c r="O37" s="337" t="s">
        <v>16</v>
      </c>
      <c r="P37" s="337" t="str">
        <f>國華第四週明細!W34</f>
        <v>27.4g</v>
      </c>
      <c r="Q37" s="337" t="s">
        <v>15</v>
      </c>
      <c r="R37" s="337" t="str">
        <f>國華第四週明細!W38</f>
        <v>97.0g</v>
      </c>
      <c r="S37" s="337" t="s">
        <v>16</v>
      </c>
      <c r="T37" s="337" t="str">
        <f>國華第四週明細!W42</f>
        <v xml:space="preserve"> 27.0g</v>
      </c>
    </row>
    <row r="38" spans="1:20" ht="15" customHeight="1">
      <c r="A38" s="363" t="s">
        <v>321</v>
      </c>
      <c r="B38" s="362"/>
      <c r="C38" s="362"/>
      <c r="D38" s="361"/>
      <c r="E38" s="360" t="s">
        <v>320</v>
      </c>
      <c r="F38" s="360"/>
      <c r="G38" s="360"/>
      <c r="H38" s="360"/>
      <c r="I38" s="360" t="s">
        <v>319</v>
      </c>
      <c r="J38" s="360"/>
      <c r="K38" s="360"/>
      <c r="L38" s="360"/>
      <c r="M38" s="360" t="s">
        <v>318</v>
      </c>
      <c r="N38" s="360"/>
      <c r="O38" s="360"/>
      <c r="P38" s="360"/>
      <c r="Q38" s="360" t="s">
        <v>317</v>
      </c>
      <c r="R38" s="360"/>
      <c r="S38" s="360"/>
      <c r="T38" s="360"/>
    </row>
    <row r="39" spans="1:20" s="338" customFormat="1" ht="15" customHeight="1">
      <c r="A39" s="359" t="s">
        <v>315</v>
      </c>
      <c r="B39" s="358"/>
      <c r="C39" s="358"/>
      <c r="D39" s="357"/>
      <c r="E39" s="359" t="s">
        <v>316</v>
      </c>
      <c r="F39" s="358"/>
      <c r="G39" s="358"/>
      <c r="H39" s="357"/>
      <c r="I39" s="356" t="s">
        <v>315</v>
      </c>
      <c r="J39" s="356"/>
      <c r="K39" s="356"/>
      <c r="L39" s="356"/>
      <c r="M39" s="356" t="s">
        <v>314</v>
      </c>
      <c r="N39" s="356"/>
      <c r="O39" s="356"/>
      <c r="P39" s="356"/>
      <c r="Q39" s="356" t="s">
        <v>313</v>
      </c>
      <c r="R39" s="356"/>
      <c r="S39" s="356"/>
      <c r="T39" s="356"/>
    </row>
    <row r="40" spans="1:20" s="338" customFormat="1" ht="15" customHeight="1">
      <c r="A40" s="355" t="s">
        <v>312</v>
      </c>
      <c r="B40" s="354"/>
      <c r="C40" s="354"/>
      <c r="D40" s="353"/>
      <c r="E40" s="355" t="s">
        <v>311</v>
      </c>
      <c r="F40" s="354"/>
      <c r="G40" s="354"/>
      <c r="H40" s="353"/>
      <c r="I40" s="355" t="s">
        <v>310</v>
      </c>
      <c r="J40" s="354"/>
      <c r="K40" s="354"/>
      <c r="L40" s="353"/>
      <c r="M40" s="352" t="s">
        <v>309</v>
      </c>
      <c r="N40" s="352"/>
      <c r="O40" s="352"/>
      <c r="P40" s="352"/>
      <c r="Q40" s="352" t="s">
        <v>308</v>
      </c>
      <c r="R40" s="352"/>
      <c r="S40" s="352"/>
      <c r="T40" s="352"/>
    </row>
    <row r="41" spans="1:20" s="338" customFormat="1" ht="15" customHeight="1">
      <c r="A41" s="350" t="s">
        <v>307</v>
      </c>
      <c r="B41" s="349"/>
      <c r="C41" s="349"/>
      <c r="D41" s="348"/>
      <c r="E41" s="350" t="s">
        <v>306</v>
      </c>
      <c r="F41" s="349"/>
      <c r="G41" s="349"/>
      <c r="H41" s="348"/>
      <c r="I41" s="350" t="s">
        <v>305</v>
      </c>
      <c r="J41" s="349"/>
      <c r="K41" s="349"/>
      <c r="L41" s="348"/>
      <c r="M41" s="347" t="s">
        <v>304</v>
      </c>
      <c r="N41" s="347"/>
      <c r="O41" s="347"/>
      <c r="P41" s="347"/>
      <c r="Q41" s="347" t="s">
        <v>303</v>
      </c>
      <c r="R41" s="347"/>
      <c r="S41" s="347"/>
      <c r="T41" s="347"/>
    </row>
    <row r="42" spans="1:20" s="338" customFormat="1" ht="15" customHeight="1">
      <c r="A42" s="350" t="s">
        <v>302</v>
      </c>
      <c r="B42" s="349"/>
      <c r="C42" s="349"/>
      <c r="D42" s="348"/>
      <c r="E42" s="350" t="s">
        <v>301</v>
      </c>
      <c r="F42" s="349"/>
      <c r="G42" s="349"/>
      <c r="H42" s="351"/>
      <c r="I42" s="350" t="s">
        <v>300</v>
      </c>
      <c r="J42" s="349"/>
      <c r="K42" s="349"/>
      <c r="L42" s="348"/>
      <c r="M42" s="347" t="s">
        <v>299</v>
      </c>
      <c r="N42" s="347"/>
      <c r="O42" s="347"/>
      <c r="P42" s="347"/>
      <c r="Q42" s="347" t="s">
        <v>298</v>
      </c>
      <c r="R42" s="347"/>
      <c r="S42" s="347"/>
      <c r="T42" s="347"/>
    </row>
    <row r="43" spans="1:20" s="338" customFormat="1" ht="15" customHeight="1">
      <c r="A43" s="346" t="s">
        <v>297</v>
      </c>
      <c r="B43" s="346"/>
      <c r="C43" s="346"/>
      <c r="D43" s="346"/>
      <c r="E43" s="345" t="s">
        <v>295</v>
      </c>
      <c r="F43" s="344"/>
      <c r="G43" s="344"/>
      <c r="H43" s="343"/>
      <c r="I43" s="345" t="s">
        <v>296</v>
      </c>
      <c r="J43" s="344"/>
      <c r="K43" s="344"/>
      <c r="L43" s="343"/>
      <c r="M43" s="346" t="s">
        <v>295</v>
      </c>
      <c r="N43" s="346"/>
      <c r="O43" s="346"/>
      <c r="P43" s="346"/>
      <c r="Q43" s="345" t="s">
        <v>295</v>
      </c>
      <c r="R43" s="344"/>
      <c r="S43" s="344"/>
      <c r="T43" s="343"/>
    </row>
    <row r="44" spans="1:20" s="338" customFormat="1" ht="15" customHeight="1">
      <c r="A44" s="342" t="s">
        <v>294</v>
      </c>
      <c r="B44" s="341"/>
      <c r="C44" s="341"/>
      <c r="D44" s="340"/>
      <c r="E44" s="342" t="s">
        <v>293</v>
      </c>
      <c r="F44" s="341"/>
      <c r="G44" s="341"/>
      <c r="H44" s="340"/>
      <c r="I44" s="342" t="s">
        <v>292</v>
      </c>
      <c r="J44" s="341"/>
      <c r="K44" s="341"/>
      <c r="L44" s="340"/>
      <c r="M44" s="339" t="s">
        <v>291</v>
      </c>
      <c r="N44" s="339"/>
      <c r="O44" s="339"/>
      <c r="P44" s="339"/>
      <c r="Q44" s="339" t="s">
        <v>290</v>
      </c>
      <c r="R44" s="339"/>
      <c r="S44" s="339"/>
      <c r="T44" s="339"/>
    </row>
    <row r="45" spans="1:20" ht="8.1" customHeight="1">
      <c r="A45" s="337" t="s">
        <v>289</v>
      </c>
      <c r="B45" s="337" t="str">
        <f>國華第五週明細!W12</f>
        <v>697.7K</v>
      </c>
      <c r="C45" s="337" t="s">
        <v>14</v>
      </c>
      <c r="D45" s="337" t="str">
        <f>國華第五週明細!W8</f>
        <v>22.5g</v>
      </c>
      <c r="E45" s="337" t="s">
        <v>289</v>
      </c>
      <c r="F45" s="337" t="str">
        <f>國華第五週明細!W20</f>
        <v>704.5K</v>
      </c>
      <c r="G45" s="337" t="s">
        <v>14</v>
      </c>
      <c r="H45" s="337" t="str">
        <f>國華第五週明細!W16</f>
        <v>22.5g</v>
      </c>
      <c r="I45" s="337" t="s">
        <v>289</v>
      </c>
      <c r="J45" s="337" t="str">
        <f>國華第五週明細!W28</f>
        <v>690.0K</v>
      </c>
      <c r="K45" s="337" t="s">
        <v>14</v>
      </c>
      <c r="L45" s="337" t="str">
        <f>國華第五週明細!W24</f>
        <v>22.0g</v>
      </c>
      <c r="M45" s="337" t="s">
        <v>289</v>
      </c>
      <c r="N45" s="337" t="str">
        <f>國華第五週明細!W36</f>
        <v>680.5K</v>
      </c>
      <c r="O45" s="337" t="s">
        <v>14</v>
      </c>
      <c r="P45" s="337" t="str">
        <f>國華第五週明細!W32</f>
        <v>22.5g</v>
      </c>
      <c r="Q45" s="337" t="s">
        <v>289</v>
      </c>
      <c r="R45" s="337" t="str">
        <f>國華第五週明細!W44</f>
        <v>705.6K</v>
      </c>
      <c r="S45" s="337" t="s">
        <v>14</v>
      </c>
      <c r="T45" s="337" t="str">
        <f>國華第五週明細!W40</f>
        <v>23.0g</v>
      </c>
    </row>
    <row r="46" spans="1:20" ht="8.1" customHeight="1">
      <c r="A46" s="337" t="s">
        <v>15</v>
      </c>
      <c r="B46" s="337" t="str">
        <f>國華第五週明細!W6</f>
        <v>95.0g</v>
      </c>
      <c r="C46" s="337" t="s">
        <v>16</v>
      </c>
      <c r="D46" s="337" t="str">
        <f>國華第五週明細!W10</f>
        <v>28.8g</v>
      </c>
      <c r="E46" s="337" t="s">
        <v>15</v>
      </c>
      <c r="F46" s="337" t="str">
        <f>國華第五週明細!W14</f>
        <v>98.0g</v>
      </c>
      <c r="G46" s="337" t="s">
        <v>16</v>
      </c>
      <c r="H46" s="337" t="str">
        <f>國華第五週明細!W18</f>
        <v>27.5g</v>
      </c>
      <c r="I46" s="337" t="s">
        <v>15</v>
      </c>
      <c r="J46" s="337" t="str">
        <f>國華第五週明細!W22</f>
        <v>95.0g</v>
      </c>
      <c r="K46" s="337" t="s">
        <v>16</v>
      </c>
      <c r="L46" s="337" t="str">
        <f>國華第五週明細!W26</f>
        <v>27.8g</v>
      </c>
      <c r="M46" s="337" t="s">
        <v>15</v>
      </c>
      <c r="N46" s="337" t="str">
        <f>國華第五週明細!W30</f>
        <v>92.0g</v>
      </c>
      <c r="O46" s="337" t="s">
        <v>16</v>
      </c>
      <c r="P46" s="337" t="str">
        <f>國華第五週明細!W34</f>
        <v>27.5g</v>
      </c>
      <c r="Q46" s="337" t="s">
        <v>15</v>
      </c>
      <c r="R46" s="337" t="str">
        <f>國華第五週明細!W38</f>
        <v>96.0g</v>
      </c>
      <c r="S46" s="337" t="s">
        <v>16</v>
      </c>
      <c r="T46" s="337" t="str">
        <f>國華第五週明細!W42</f>
        <v>28.5g</v>
      </c>
    </row>
  </sheetData>
  <mergeCells count="147">
    <mergeCell ref="I12:L12"/>
    <mergeCell ref="E20:H20"/>
    <mergeCell ref="Q14:T14"/>
    <mergeCell ref="I15:L15"/>
    <mergeCell ref="M15:P15"/>
    <mergeCell ref="Q15:T15"/>
    <mergeCell ref="E15:H15"/>
    <mergeCell ref="Q20:T20"/>
    <mergeCell ref="Q13:T13"/>
    <mergeCell ref="M16:P16"/>
    <mergeCell ref="I16:L16"/>
    <mergeCell ref="Q16:T16"/>
    <mergeCell ref="Q26:T26"/>
    <mergeCell ref="I24:L24"/>
    <mergeCell ref="I13:L13"/>
    <mergeCell ref="M13:P13"/>
    <mergeCell ref="I22:L22"/>
    <mergeCell ref="Q23:T23"/>
    <mergeCell ref="Q24:T24"/>
    <mergeCell ref="Q25:T25"/>
    <mergeCell ref="M31:P31"/>
    <mergeCell ref="M17:P17"/>
    <mergeCell ref="I29:L29"/>
    <mergeCell ref="I26:L26"/>
    <mergeCell ref="M30:P30"/>
    <mergeCell ref="M26:P26"/>
    <mergeCell ref="E23:H23"/>
    <mergeCell ref="I23:L23"/>
    <mergeCell ref="I21:L21"/>
    <mergeCell ref="Q21:T21"/>
    <mergeCell ref="Q22:T22"/>
    <mergeCell ref="M25:P25"/>
    <mergeCell ref="I25:L25"/>
    <mergeCell ref="A24:D24"/>
    <mergeCell ref="E24:H24"/>
    <mergeCell ref="A23:D23"/>
    <mergeCell ref="A13:D13"/>
    <mergeCell ref="A26:D26"/>
    <mergeCell ref="E25:H25"/>
    <mergeCell ref="E14:H14"/>
    <mergeCell ref="E22:H22"/>
    <mergeCell ref="A25:D25"/>
    <mergeCell ref="A16:D16"/>
    <mergeCell ref="A11:D11"/>
    <mergeCell ref="E11:H11"/>
    <mergeCell ref="E12:H12"/>
    <mergeCell ref="E13:H13"/>
    <mergeCell ref="E32:H32"/>
    <mergeCell ref="Q17:T17"/>
    <mergeCell ref="I20:L20"/>
    <mergeCell ref="M20:P20"/>
    <mergeCell ref="M29:P29"/>
    <mergeCell ref="A22:D22"/>
    <mergeCell ref="A31:D31"/>
    <mergeCell ref="E31:H31"/>
    <mergeCell ref="I31:L31"/>
    <mergeCell ref="A29:D29"/>
    <mergeCell ref="I30:L30"/>
    <mergeCell ref="E29:H29"/>
    <mergeCell ref="E30:H30"/>
    <mergeCell ref="Q30:T30"/>
    <mergeCell ref="A33:D33"/>
    <mergeCell ref="E33:H33"/>
    <mergeCell ref="M33:P33"/>
    <mergeCell ref="Q31:T31"/>
    <mergeCell ref="I38:L38"/>
    <mergeCell ref="M38:P38"/>
    <mergeCell ref="A32:D32"/>
    <mergeCell ref="I32:L32"/>
    <mergeCell ref="M32:P32"/>
    <mergeCell ref="E35:H35"/>
    <mergeCell ref="I35:L35"/>
    <mergeCell ref="M35:P35"/>
    <mergeCell ref="A34:D34"/>
    <mergeCell ref="I40:L40"/>
    <mergeCell ref="M40:P40"/>
    <mergeCell ref="A39:D39"/>
    <mergeCell ref="E39:H39"/>
    <mergeCell ref="I39:L39"/>
    <mergeCell ref="E34:H34"/>
    <mergeCell ref="A43:D43"/>
    <mergeCell ref="E43:H43"/>
    <mergeCell ref="I43:L43"/>
    <mergeCell ref="M43:P43"/>
    <mergeCell ref="Q41:T41"/>
    <mergeCell ref="Q42:T42"/>
    <mergeCell ref="Q43:T43"/>
    <mergeCell ref="A41:D41"/>
    <mergeCell ref="E41:H41"/>
    <mergeCell ref="I41:L41"/>
    <mergeCell ref="Q40:T40"/>
    <mergeCell ref="Q38:T38"/>
    <mergeCell ref="Q34:T34"/>
    <mergeCell ref="Q35:T35"/>
    <mergeCell ref="Q32:T32"/>
    <mergeCell ref="M39:P39"/>
    <mergeCell ref="M34:P34"/>
    <mergeCell ref="I34:L34"/>
    <mergeCell ref="I33:L33"/>
    <mergeCell ref="Q29:T29"/>
    <mergeCell ref="Q39:T39"/>
    <mergeCell ref="Q33:T33"/>
    <mergeCell ref="A44:D44"/>
    <mergeCell ref="E44:H44"/>
    <mergeCell ref="I44:L44"/>
    <mergeCell ref="M44:P44"/>
    <mergeCell ref="Q44:T44"/>
    <mergeCell ref="I42:L42"/>
    <mergeCell ref="M42:P42"/>
    <mergeCell ref="A17:D17"/>
    <mergeCell ref="E16:H16"/>
    <mergeCell ref="M23:P23"/>
    <mergeCell ref="M24:P24"/>
    <mergeCell ref="E17:H17"/>
    <mergeCell ref="E26:H26"/>
    <mergeCell ref="M41:P41"/>
    <mergeCell ref="A40:D40"/>
    <mergeCell ref="A20:D20"/>
    <mergeCell ref="A2:H6"/>
    <mergeCell ref="A7:H10"/>
    <mergeCell ref="A42:D42"/>
    <mergeCell ref="E42:H42"/>
    <mergeCell ref="E40:H40"/>
    <mergeCell ref="A38:D38"/>
    <mergeCell ref="E38:H38"/>
    <mergeCell ref="A30:D30"/>
    <mergeCell ref="A35:D35"/>
    <mergeCell ref="I2:L10"/>
    <mergeCell ref="M3:P10"/>
    <mergeCell ref="A21:D21"/>
    <mergeCell ref="E21:H21"/>
    <mergeCell ref="A12:D12"/>
    <mergeCell ref="M11:P11"/>
    <mergeCell ref="I11:L11"/>
    <mergeCell ref="M12:P12"/>
    <mergeCell ref="A14:D14"/>
    <mergeCell ref="A15:D15"/>
    <mergeCell ref="Q3:T10"/>
    <mergeCell ref="M2:P2"/>
    <mergeCell ref="Q2:T2"/>
    <mergeCell ref="M21:P21"/>
    <mergeCell ref="M22:P22"/>
    <mergeCell ref="I14:L14"/>
    <mergeCell ref="M14:P14"/>
    <mergeCell ref="Q11:T11"/>
    <mergeCell ref="I17:L17"/>
    <mergeCell ref="Q12:T12"/>
  </mergeCells>
  <phoneticPr fontId="3" type="noConversion"/>
  <pageMargins left="0.39370078740157483" right="0.11811023622047245" top="3.937007874015748E-2" bottom="3.937007874015748E-2" header="0.51181102362204722" footer="0.51181102362204722"/>
  <pageSetup paperSize="9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opLeftCell="A7" workbookViewId="0">
      <selection activeCell="J54" activeCellId="1" sqref="U12:U27 J54"/>
    </sheetView>
  </sheetViews>
  <sheetFormatPr defaultRowHeight="20.25"/>
  <cols>
    <col min="1" max="1" width="6.42578125" style="30" customWidth="1"/>
    <col min="2" max="2" width="0" style="29" hidden="1" customWidth="1"/>
    <col min="3" max="3" width="12.7109375" style="29" customWidth="1"/>
    <col min="4" max="4" width="5.28515625" style="156" customWidth="1"/>
    <col min="5" max="5" width="5.28515625" style="29" customWidth="1"/>
    <col min="6" max="6" width="12.7109375" style="29" customWidth="1"/>
    <col min="7" max="7" width="5.28515625" style="156" customWidth="1"/>
    <col min="8" max="8" width="5.28515625" style="29" customWidth="1"/>
    <col min="9" max="9" width="12.7109375" style="29" customWidth="1"/>
    <col min="10" max="10" width="5.28515625" style="156" customWidth="1"/>
    <col min="11" max="11" width="5.28515625" style="29" customWidth="1"/>
    <col min="12" max="12" width="12.7109375" style="29" customWidth="1"/>
    <col min="13" max="13" width="5.28515625" style="156" customWidth="1"/>
    <col min="14" max="14" width="5.28515625" style="29" customWidth="1"/>
    <col min="15" max="15" width="12.7109375" style="29" customWidth="1"/>
    <col min="16" max="16" width="5.28515625" style="156" customWidth="1"/>
    <col min="17" max="17" width="5.28515625" style="29" customWidth="1"/>
    <col min="18" max="18" width="12.7109375" style="29" customWidth="1"/>
    <col min="19" max="19" width="5.28515625" style="156" customWidth="1"/>
    <col min="20" max="20" width="5.28515625" style="29" customWidth="1"/>
    <col min="21" max="21" width="6.42578125" style="29" customWidth="1"/>
    <col min="22" max="22" width="14.42578125" style="158" customWidth="1"/>
    <col min="23" max="23" width="14.42578125" style="157" customWidth="1"/>
    <col min="24" max="24" width="6.42578125" style="159" customWidth="1"/>
    <col min="25" max="25" width="7.5703125" style="29" customWidth="1"/>
    <col min="26" max="26" width="6.85546875" style="29" hidden="1" customWidth="1"/>
    <col min="27" max="27" width="6.28515625" style="30" hidden="1" customWidth="1"/>
    <col min="28" max="28" width="8.85546875" style="29" hidden="1" customWidth="1"/>
    <col min="29" max="29" width="9.140625" style="29" hidden="1" customWidth="1"/>
    <col min="30" max="30" width="9" style="29" hidden="1" customWidth="1"/>
    <col min="31" max="31" width="8.5703125" style="29" hidden="1" customWidth="1"/>
    <col min="32" max="16384" width="9.140625" style="29"/>
  </cols>
  <sheetData>
    <row r="1" spans="1:38" s="161" customFormat="1" ht="20.100000000000001" customHeight="1">
      <c r="A1" s="330" t="s">
        <v>198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160"/>
      <c r="AA1" s="162"/>
    </row>
    <row r="2" spans="1:38" ht="17.100000000000001" customHeight="1" thickBot="1">
      <c r="A2" s="31" t="s">
        <v>104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4"/>
      <c r="W2" s="32"/>
      <c r="X2" s="35"/>
      <c r="Y2" s="34"/>
    </row>
    <row r="3" spans="1:38" ht="17.100000000000001" customHeight="1">
      <c r="A3" s="36" t="s">
        <v>105</v>
      </c>
      <c r="B3" s="37" t="s">
        <v>106</v>
      </c>
      <c r="C3" s="38" t="s">
        <v>107</v>
      </c>
      <c r="D3" s="39" t="s">
        <v>108</v>
      </c>
      <c r="E3" s="39" t="s">
        <v>109</v>
      </c>
      <c r="F3" s="38" t="s">
        <v>110</v>
      </c>
      <c r="G3" s="39" t="s">
        <v>108</v>
      </c>
      <c r="H3" s="39" t="s">
        <v>109</v>
      </c>
      <c r="I3" s="38" t="s">
        <v>111</v>
      </c>
      <c r="J3" s="39" t="s">
        <v>108</v>
      </c>
      <c r="K3" s="39" t="s">
        <v>109</v>
      </c>
      <c r="L3" s="38" t="s">
        <v>111</v>
      </c>
      <c r="M3" s="39" t="s">
        <v>108</v>
      </c>
      <c r="N3" s="39" t="s">
        <v>109</v>
      </c>
      <c r="O3" s="38" t="s">
        <v>111</v>
      </c>
      <c r="P3" s="39" t="s">
        <v>108</v>
      </c>
      <c r="Q3" s="39" t="s">
        <v>109</v>
      </c>
      <c r="R3" s="40" t="s">
        <v>112</v>
      </c>
      <c r="S3" s="39" t="s">
        <v>108</v>
      </c>
      <c r="T3" s="39" t="s">
        <v>109</v>
      </c>
      <c r="U3" s="41" t="s">
        <v>113</v>
      </c>
      <c r="V3" s="42" t="s">
        <v>114</v>
      </c>
      <c r="W3" s="43" t="s">
        <v>115</v>
      </c>
      <c r="X3" s="44" t="s">
        <v>116</v>
      </c>
      <c r="Y3" s="30"/>
      <c r="Z3" s="30"/>
    </row>
    <row r="4" spans="1:38" ht="17.100000000000001" customHeight="1">
      <c r="A4" s="45">
        <v>10</v>
      </c>
      <c r="B4" s="331"/>
      <c r="C4" s="97" t="str">
        <f>玉美彰化菜單!A22</f>
        <v>白飯</v>
      </c>
      <c r="D4" s="136" t="s">
        <v>117</v>
      </c>
      <c r="E4" s="163"/>
      <c r="F4" s="97" t="str">
        <f>玉美彰化菜單!A23</f>
        <v>壽喜燒肉片</v>
      </c>
      <c r="G4" s="137" t="s">
        <v>118</v>
      </c>
      <c r="H4" s="163"/>
      <c r="I4" s="97" t="str">
        <f>玉美彰化菜單!A24</f>
        <v>蒜蓉豆腐(豆加)</v>
      </c>
      <c r="J4" s="137" t="s">
        <v>118</v>
      </c>
      <c r="K4" s="163"/>
      <c r="L4" s="97" t="str">
        <f>玉美彰化菜單!A25</f>
        <v>炒三絲</v>
      </c>
      <c r="M4" s="137" t="s">
        <v>177</v>
      </c>
      <c r="N4" s="163"/>
      <c r="O4" s="97" t="str">
        <f>玉美彰化菜單!A26</f>
        <v>淺色蔬菜</v>
      </c>
      <c r="P4" s="136" t="s">
        <v>119</v>
      </c>
      <c r="Q4" s="163"/>
      <c r="R4" s="97" t="str">
        <f>玉美彰化菜單!A28</f>
        <v>南瓜濃湯(芡)</v>
      </c>
      <c r="S4" s="136" t="s">
        <v>118</v>
      </c>
      <c r="T4" s="164"/>
      <c r="U4" s="332"/>
      <c r="V4" s="49" t="s">
        <v>120</v>
      </c>
      <c r="W4" s="50" t="s">
        <v>121</v>
      </c>
      <c r="X4" s="51">
        <f>AA5</f>
        <v>6</v>
      </c>
      <c r="AB4" s="29" t="s">
        <v>122</v>
      </c>
      <c r="AC4" s="29" t="s">
        <v>123</v>
      </c>
      <c r="AD4" s="29" t="s">
        <v>124</v>
      </c>
      <c r="AE4" s="29" t="s">
        <v>125</v>
      </c>
      <c r="AG4" s="30"/>
    </row>
    <row r="5" spans="1:38" ht="17.100000000000001" customHeight="1">
      <c r="A5" s="52" t="s">
        <v>126</v>
      </c>
      <c r="B5" s="322"/>
      <c r="C5" s="56" t="s">
        <v>127</v>
      </c>
      <c r="D5" s="54"/>
      <c r="E5" s="165">
        <v>120</v>
      </c>
      <c r="F5" s="165" t="s">
        <v>199</v>
      </c>
      <c r="G5" s="165"/>
      <c r="H5" s="165">
        <v>35</v>
      </c>
      <c r="I5" s="61" t="s">
        <v>200</v>
      </c>
      <c r="J5" s="166" t="s">
        <v>201</v>
      </c>
      <c r="K5" s="165">
        <v>40</v>
      </c>
      <c r="L5" s="61" t="s">
        <v>202</v>
      </c>
      <c r="M5" s="59"/>
      <c r="N5" s="165">
        <v>40</v>
      </c>
      <c r="O5" s="165" t="s">
        <v>131</v>
      </c>
      <c r="P5" s="107"/>
      <c r="Q5" s="132">
        <v>100</v>
      </c>
      <c r="R5" s="61" t="s">
        <v>203</v>
      </c>
      <c r="S5" s="59"/>
      <c r="T5" s="165">
        <v>20</v>
      </c>
      <c r="U5" s="324"/>
      <c r="V5" s="65">
        <f>AD10</f>
        <v>99</v>
      </c>
      <c r="W5" s="66" t="s">
        <v>133</v>
      </c>
      <c r="X5" s="67">
        <f>AA6</f>
        <v>2</v>
      </c>
      <c r="Y5" s="34"/>
      <c r="Z5" s="30" t="s">
        <v>134</v>
      </c>
      <c r="AA5" s="30">
        <v>6</v>
      </c>
      <c r="AB5" s="30">
        <f>AA5*2</f>
        <v>12</v>
      </c>
      <c r="AC5" s="30"/>
      <c r="AD5" s="30">
        <f>AA5*15</f>
        <v>90</v>
      </c>
      <c r="AE5" s="30">
        <f>AB5*4+AD5*4</f>
        <v>408</v>
      </c>
      <c r="AF5" s="30"/>
      <c r="AG5" s="30"/>
      <c r="AH5" s="30"/>
      <c r="AI5" s="30"/>
      <c r="AJ5" s="30"/>
      <c r="AK5" s="30"/>
    </row>
    <row r="6" spans="1:38" ht="17.100000000000001" customHeight="1">
      <c r="A6" s="52">
        <v>12</v>
      </c>
      <c r="B6" s="322"/>
      <c r="C6" s="71"/>
      <c r="D6" s="69"/>
      <c r="E6" s="117"/>
      <c r="F6" s="117" t="s">
        <v>135</v>
      </c>
      <c r="G6" s="117"/>
      <c r="H6" s="117">
        <v>15</v>
      </c>
      <c r="I6" s="76" t="s">
        <v>204</v>
      </c>
      <c r="J6" s="74"/>
      <c r="K6" s="117">
        <v>5</v>
      </c>
      <c r="L6" s="73" t="s">
        <v>205</v>
      </c>
      <c r="M6" s="76" t="s">
        <v>137</v>
      </c>
      <c r="N6" s="117">
        <v>10</v>
      </c>
      <c r="O6" s="110"/>
      <c r="P6" s="110"/>
      <c r="Q6" s="110"/>
      <c r="R6" s="76" t="s">
        <v>188</v>
      </c>
      <c r="S6" s="74"/>
      <c r="T6" s="117">
        <v>20</v>
      </c>
      <c r="U6" s="324"/>
      <c r="V6" s="78" t="s">
        <v>138</v>
      </c>
      <c r="W6" s="79" t="s">
        <v>139</v>
      </c>
      <c r="X6" s="67">
        <f>AA7</f>
        <v>1.8</v>
      </c>
      <c r="Z6" s="80" t="s">
        <v>140</v>
      </c>
      <c r="AA6" s="30">
        <v>2</v>
      </c>
      <c r="AB6" s="81">
        <f>AA6*7</f>
        <v>14</v>
      </c>
      <c r="AC6" s="30">
        <f>AA6*5</f>
        <v>10</v>
      </c>
      <c r="AD6" s="30" t="s">
        <v>141</v>
      </c>
      <c r="AE6" s="82">
        <f>AB6*4+AC6*9</f>
        <v>146</v>
      </c>
      <c r="AF6" s="80"/>
      <c r="AG6" s="30"/>
      <c r="AH6" s="81"/>
      <c r="AI6" s="30"/>
      <c r="AJ6" s="30"/>
      <c r="AK6" s="82"/>
    </row>
    <row r="7" spans="1:38" ht="17.100000000000001" customHeight="1">
      <c r="A7" s="52" t="s">
        <v>142</v>
      </c>
      <c r="B7" s="322"/>
      <c r="C7" s="110"/>
      <c r="D7" s="110"/>
      <c r="E7" s="110"/>
      <c r="F7" s="117" t="s">
        <v>143</v>
      </c>
      <c r="G7" s="117"/>
      <c r="H7" s="117">
        <v>5</v>
      </c>
      <c r="I7" s="76" t="s">
        <v>206</v>
      </c>
      <c r="J7" s="74"/>
      <c r="K7" s="117">
        <v>1</v>
      </c>
      <c r="L7" s="74" t="s">
        <v>207</v>
      </c>
      <c r="M7" s="74"/>
      <c r="N7" s="117">
        <v>5</v>
      </c>
      <c r="O7" s="110"/>
      <c r="P7" s="112"/>
      <c r="Q7" s="110"/>
      <c r="R7" s="73" t="s">
        <v>135</v>
      </c>
      <c r="S7" s="74"/>
      <c r="T7" s="117">
        <v>15</v>
      </c>
      <c r="U7" s="324"/>
      <c r="V7" s="65">
        <f>AC10</f>
        <v>22.5</v>
      </c>
      <c r="W7" s="79" t="s">
        <v>146</v>
      </c>
      <c r="X7" s="67">
        <f>AA8</f>
        <v>2.5</v>
      </c>
      <c r="Y7" s="34"/>
      <c r="Z7" s="29" t="s">
        <v>147</v>
      </c>
      <c r="AA7" s="30">
        <v>1.8</v>
      </c>
      <c r="AB7" s="30">
        <f>AA7*1</f>
        <v>1.8</v>
      </c>
      <c r="AC7" s="30" t="s">
        <v>141</v>
      </c>
      <c r="AD7" s="30">
        <f>AA7*5</f>
        <v>9</v>
      </c>
      <c r="AE7" s="30">
        <f>AB7*4+AD7*4</f>
        <v>43.2</v>
      </c>
      <c r="AG7" s="30"/>
      <c r="AH7" s="30"/>
      <c r="AI7" s="30"/>
      <c r="AJ7" s="30"/>
      <c r="AK7" s="30"/>
    </row>
    <row r="8" spans="1:38" ht="17.100000000000001" customHeight="1">
      <c r="A8" s="326" t="s">
        <v>148</v>
      </c>
      <c r="B8" s="322"/>
      <c r="C8" s="110"/>
      <c r="D8" s="110"/>
      <c r="E8" s="110"/>
      <c r="F8" s="117"/>
      <c r="G8" s="117"/>
      <c r="H8" s="134"/>
      <c r="I8" s="117"/>
      <c r="J8" s="117"/>
      <c r="K8" s="167"/>
      <c r="L8" s="73"/>
      <c r="M8" s="74"/>
      <c r="N8" s="117"/>
      <c r="O8" s="110"/>
      <c r="P8" s="112"/>
      <c r="Q8" s="110"/>
      <c r="R8" s="117"/>
      <c r="S8" s="117"/>
      <c r="T8" s="117"/>
      <c r="U8" s="324"/>
      <c r="V8" s="78" t="s">
        <v>149</v>
      </c>
      <c r="W8" s="79" t="s">
        <v>150</v>
      </c>
      <c r="X8" s="67"/>
      <c r="Z8" s="29" t="s">
        <v>151</v>
      </c>
      <c r="AA8" s="30">
        <v>2.5</v>
      </c>
      <c r="AB8" s="30"/>
      <c r="AC8" s="30">
        <f>AA8*5</f>
        <v>12.5</v>
      </c>
      <c r="AD8" s="30" t="s">
        <v>141</v>
      </c>
      <c r="AE8" s="30">
        <f>AC8*9</f>
        <v>112.5</v>
      </c>
      <c r="AG8" s="30"/>
      <c r="AH8" s="30"/>
      <c r="AI8" s="30"/>
      <c r="AJ8" s="30"/>
      <c r="AK8" s="30"/>
    </row>
    <row r="9" spans="1:38" ht="17.100000000000001" customHeight="1">
      <c r="A9" s="326"/>
      <c r="B9" s="322"/>
      <c r="C9" s="110"/>
      <c r="D9" s="110"/>
      <c r="E9" s="110"/>
      <c r="F9" s="117"/>
      <c r="G9" s="117"/>
      <c r="H9" s="134"/>
      <c r="I9" s="117"/>
      <c r="J9" s="117"/>
      <c r="K9" s="134"/>
      <c r="L9" s="74"/>
      <c r="M9" s="74"/>
      <c r="N9" s="134"/>
      <c r="O9" s="110"/>
      <c r="P9" s="112"/>
      <c r="Q9" s="110"/>
      <c r="R9" s="117"/>
      <c r="S9" s="117"/>
      <c r="T9" s="117"/>
      <c r="U9" s="324"/>
      <c r="V9" s="65">
        <f>AB10</f>
        <v>27.8</v>
      </c>
      <c r="W9" s="85" t="s">
        <v>154</v>
      </c>
      <c r="X9" s="86"/>
      <c r="Y9" s="34"/>
      <c r="Z9" s="29" t="s">
        <v>155</v>
      </c>
      <c r="AD9" s="29">
        <f>AA9*15</f>
        <v>0</v>
      </c>
      <c r="AG9" s="30"/>
    </row>
    <row r="10" spans="1:38" ht="17.100000000000001" customHeight="1">
      <c r="A10" s="87" t="s">
        <v>156</v>
      </c>
      <c r="B10" s="88"/>
      <c r="C10" s="110"/>
      <c r="D10" s="112"/>
      <c r="E10" s="110"/>
      <c r="F10" s="110"/>
      <c r="G10" s="112"/>
      <c r="H10" s="110"/>
      <c r="I10" s="110"/>
      <c r="J10" s="112"/>
      <c r="K10" s="110"/>
      <c r="L10" s="74"/>
      <c r="M10" s="74"/>
      <c r="N10" s="134"/>
      <c r="O10" s="110"/>
      <c r="P10" s="112"/>
      <c r="Q10" s="110"/>
      <c r="R10" s="117"/>
      <c r="S10" s="117"/>
      <c r="T10" s="117"/>
      <c r="U10" s="324"/>
      <c r="V10" s="78" t="s">
        <v>159</v>
      </c>
      <c r="W10" s="90"/>
      <c r="X10" s="67"/>
      <c r="AB10" s="29">
        <f>SUM(AB5:AB9)</f>
        <v>27.8</v>
      </c>
      <c r="AC10" s="29">
        <f>SUM(AC5:AC9)</f>
        <v>22.5</v>
      </c>
      <c r="AD10" s="29">
        <f>SUM(AD5:AD9)</f>
        <v>99</v>
      </c>
      <c r="AE10" s="29">
        <f>AB10*4+AC10*9+AD10*4</f>
        <v>709.7</v>
      </c>
      <c r="AG10" s="30"/>
    </row>
    <row r="11" spans="1:38" ht="17.100000000000001" customHeight="1">
      <c r="A11" s="91"/>
      <c r="B11" s="92"/>
      <c r="C11" s="168"/>
      <c r="D11" s="168"/>
      <c r="E11" s="169"/>
      <c r="F11" s="169"/>
      <c r="G11" s="168"/>
      <c r="H11" s="169"/>
      <c r="I11" s="169"/>
      <c r="J11" s="168"/>
      <c r="K11" s="169"/>
      <c r="L11" s="169"/>
      <c r="M11" s="168"/>
      <c r="N11" s="169"/>
      <c r="O11" s="169"/>
      <c r="P11" s="168"/>
      <c r="Q11" s="169"/>
      <c r="R11" s="169"/>
      <c r="S11" s="168"/>
      <c r="T11" s="169"/>
      <c r="U11" s="329"/>
      <c r="V11" s="93">
        <f>AE10</f>
        <v>709.7</v>
      </c>
      <c r="W11" s="94"/>
      <c r="X11" s="95"/>
      <c r="Y11" s="34"/>
      <c r="AB11" s="96">
        <f>AB10*4/AE10</f>
        <v>0.15668592362970268</v>
      </c>
      <c r="AC11" s="96">
        <f>AC10*9/AE10</f>
        <v>0.28533183035085247</v>
      </c>
      <c r="AD11" s="96">
        <f>AD10*4/AE10</f>
        <v>0.55798224601944479</v>
      </c>
    </row>
    <row r="12" spans="1:38" ht="17.100000000000001" customHeight="1">
      <c r="A12" s="45">
        <v>10</v>
      </c>
      <c r="B12" s="331"/>
      <c r="C12" s="46" t="str">
        <f>玉美彰化菜單!E22</f>
        <v>糙米飯</v>
      </c>
      <c r="D12" s="46" t="s">
        <v>117</v>
      </c>
      <c r="E12" s="46"/>
      <c r="F12" s="46" t="str">
        <f>玉美彰化菜單!E23</f>
        <v>糖醋魚丁(海)</v>
      </c>
      <c r="G12" s="48" t="s">
        <v>208</v>
      </c>
      <c r="H12" s="46"/>
      <c r="I12" s="46" t="str">
        <f>玉美彰化菜單!E24</f>
        <v>五香肉燥(豆)</v>
      </c>
      <c r="J12" s="48" t="s">
        <v>118</v>
      </c>
      <c r="K12" s="46"/>
      <c r="L12" s="46" t="str">
        <f>玉美彰化菜單!E25</f>
        <v>開陽胡瓜</v>
      </c>
      <c r="M12" s="48" t="s">
        <v>118</v>
      </c>
      <c r="N12" s="46"/>
      <c r="O12" s="46" t="str">
        <f>玉美彰化菜單!E26</f>
        <v>淺色蔬菜</v>
      </c>
      <c r="P12" s="46" t="s">
        <v>119</v>
      </c>
      <c r="Q12" s="46"/>
      <c r="R12" s="46" t="str">
        <f>玉美彰化菜單!E28</f>
        <v>竹筍湯</v>
      </c>
      <c r="S12" s="46" t="s">
        <v>118</v>
      </c>
      <c r="T12" s="46"/>
      <c r="U12" s="332" t="s">
        <v>287</v>
      </c>
      <c r="V12" s="49" t="s">
        <v>15</v>
      </c>
      <c r="W12" s="50" t="s">
        <v>121</v>
      </c>
      <c r="X12" s="51">
        <v>6</v>
      </c>
      <c r="AB12" s="29" t="s">
        <v>122</v>
      </c>
      <c r="AC12" s="29" t="s">
        <v>123</v>
      </c>
      <c r="AD12" s="29" t="s">
        <v>124</v>
      </c>
      <c r="AE12" s="29" t="s">
        <v>125</v>
      </c>
      <c r="AH12" s="30"/>
    </row>
    <row r="13" spans="1:38" ht="17.100000000000001" customHeight="1">
      <c r="A13" s="52" t="s">
        <v>126</v>
      </c>
      <c r="B13" s="322"/>
      <c r="C13" s="170" t="s">
        <v>127</v>
      </c>
      <c r="D13" s="171"/>
      <c r="E13" s="165">
        <v>80</v>
      </c>
      <c r="F13" s="61" t="s">
        <v>209</v>
      </c>
      <c r="G13" s="59"/>
      <c r="H13" s="165">
        <v>55</v>
      </c>
      <c r="I13" s="59" t="s">
        <v>210</v>
      </c>
      <c r="J13" s="59"/>
      <c r="K13" s="165">
        <v>20</v>
      </c>
      <c r="L13" s="61" t="s">
        <v>211</v>
      </c>
      <c r="M13" s="59"/>
      <c r="N13" s="165">
        <v>60</v>
      </c>
      <c r="O13" s="172" t="s">
        <v>131</v>
      </c>
      <c r="P13" s="63"/>
      <c r="Q13" s="64">
        <v>100</v>
      </c>
      <c r="R13" s="61" t="s">
        <v>190</v>
      </c>
      <c r="S13" s="59"/>
      <c r="T13" s="165">
        <v>30</v>
      </c>
      <c r="U13" s="324"/>
      <c r="V13" s="65">
        <v>100.5</v>
      </c>
      <c r="W13" s="66" t="s">
        <v>133</v>
      </c>
      <c r="X13" s="67">
        <f>AA14</f>
        <v>2</v>
      </c>
      <c r="Y13" s="34"/>
      <c r="Z13" s="30" t="s">
        <v>134</v>
      </c>
      <c r="AA13" s="30">
        <v>6</v>
      </c>
      <c r="AB13" s="30">
        <f>AA13*2</f>
        <v>12</v>
      </c>
      <c r="AC13" s="30"/>
      <c r="AD13" s="30">
        <f>AA13*15</f>
        <v>90</v>
      </c>
      <c r="AE13" s="30">
        <f>AB13*4+AD13*4</f>
        <v>408</v>
      </c>
      <c r="AG13" s="30"/>
      <c r="AH13" s="30"/>
      <c r="AI13" s="30"/>
      <c r="AJ13" s="30"/>
      <c r="AK13" s="30"/>
      <c r="AL13" s="30"/>
    </row>
    <row r="14" spans="1:38" ht="17.100000000000001" customHeight="1">
      <c r="A14" s="52">
        <v>13</v>
      </c>
      <c r="B14" s="322"/>
      <c r="C14" s="173" t="s">
        <v>212</v>
      </c>
      <c r="D14" s="69"/>
      <c r="E14" s="117">
        <v>40</v>
      </c>
      <c r="F14" s="117" t="s">
        <v>135</v>
      </c>
      <c r="G14" s="117"/>
      <c r="H14" s="117">
        <v>15</v>
      </c>
      <c r="I14" s="73" t="s">
        <v>213</v>
      </c>
      <c r="J14" s="73" t="s">
        <v>137</v>
      </c>
      <c r="K14" s="117">
        <v>10</v>
      </c>
      <c r="L14" s="76" t="s">
        <v>214</v>
      </c>
      <c r="M14" s="73" t="s">
        <v>173</v>
      </c>
      <c r="N14" s="117">
        <v>1</v>
      </c>
      <c r="O14" s="77"/>
      <c r="P14" s="77"/>
      <c r="Q14" s="77"/>
      <c r="R14" s="76" t="s">
        <v>215</v>
      </c>
      <c r="S14" s="74"/>
      <c r="T14" s="117">
        <v>10</v>
      </c>
      <c r="U14" s="324"/>
      <c r="V14" s="78" t="s">
        <v>14</v>
      </c>
      <c r="W14" s="79" t="s">
        <v>139</v>
      </c>
      <c r="X14" s="67">
        <v>2.1</v>
      </c>
      <c r="Z14" s="80" t="s">
        <v>140</v>
      </c>
      <c r="AA14" s="30">
        <v>2</v>
      </c>
      <c r="AB14" s="81">
        <f>AA14*7</f>
        <v>14</v>
      </c>
      <c r="AC14" s="30">
        <f>AA14*5</f>
        <v>10</v>
      </c>
      <c r="AD14" s="30" t="s">
        <v>141</v>
      </c>
      <c r="AE14" s="82">
        <f>AB14*4+AC14*9</f>
        <v>146</v>
      </c>
      <c r="AG14" s="80"/>
      <c r="AH14" s="30"/>
      <c r="AI14" s="81"/>
      <c r="AJ14" s="30"/>
      <c r="AK14" s="30"/>
      <c r="AL14" s="82"/>
    </row>
    <row r="15" spans="1:38" ht="17.100000000000001" customHeight="1">
      <c r="A15" s="52" t="s">
        <v>142</v>
      </c>
      <c r="B15" s="322"/>
      <c r="C15" s="83"/>
      <c r="D15" s="83"/>
      <c r="E15" s="77"/>
      <c r="F15" s="117" t="s">
        <v>186</v>
      </c>
      <c r="G15" s="117"/>
      <c r="H15" s="174">
        <v>5</v>
      </c>
      <c r="I15" s="74" t="s">
        <v>216</v>
      </c>
      <c r="J15" s="74"/>
      <c r="K15" s="117">
        <v>1</v>
      </c>
      <c r="L15" s="76" t="s">
        <v>143</v>
      </c>
      <c r="M15" s="74"/>
      <c r="N15" s="117">
        <v>5</v>
      </c>
      <c r="O15" s="77"/>
      <c r="P15" s="83"/>
      <c r="Q15" s="77"/>
      <c r="R15" s="73"/>
      <c r="S15" s="74"/>
      <c r="T15" s="117"/>
      <c r="U15" s="324"/>
      <c r="V15" s="65">
        <f>AC18</f>
        <v>22.5</v>
      </c>
      <c r="W15" s="79" t="s">
        <v>146</v>
      </c>
      <c r="X15" s="67">
        <f>AA16</f>
        <v>2.5</v>
      </c>
      <c r="Y15" s="34"/>
      <c r="Z15" s="29" t="s">
        <v>147</v>
      </c>
      <c r="AA15" s="30">
        <v>2.1</v>
      </c>
      <c r="AB15" s="30">
        <f>AA15*1</f>
        <v>2.1</v>
      </c>
      <c r="AC15" s="30" t="s">
        <v>141</v>
      </c>
      <c r="AD15" s="30">
        <f>AA15*5</f>
        <v>10.5</v>
      </c>
      <c r="AE15" s="30">
        <f>AB15*4+AD15*4</f>
        <v>50.4</v>
      </c>
      <c r="AH15" s="30"/>
      <c r="AI15" s="30"/>
      <c r="AJ15" s="30"/>
      <c r="AK15" s="30"/>
      <c r="AL15" s="30"/>
    </row>
    <row r="16" spans="1:38" ht="17.100000000000001" customHeight="1">
      <c r="A16" s="326" t="s">
        <v>171</v>
      </c>
      <c r="B16" s="322"/>
      <c r="C16" s="83"/>
      <c r="D16" s="83"/>
      <c r="E16" s="77"/>
      <c r="F16" s="175"/>
      <c r="G16" s="175"/>
      <c r="H16" s="176"/>
      <c r="I16" s="117"/>
      <c r="J16" s="117"/>
      <c r="K16" s="117"/>
      <c r="L16" s="74"/>
      <c r="M16" s="74"/>
      <c r="N16" s="117"/>
      <c r="O16" s="77"/>
      <c r="P16" s="83"/>
      <c r="Q16" s="77"/>
      <c r="R16" s="74"/>
      <c r="S16" s="74"/>
      <c r="T16" s="117"/>
      <c r="U16" s="324"/>
      <c r="V16" s="78" t="s">
        <v>16</v>
      </c>
      <c r="W16" s="79" t="s">
        <v>150</v>
      </c>
      <c r="X16" s="67"/>
      <c r="Z16" s="29" t="s">
        <v>151</v>
      </c>
      <c r="AA16" s="30">
        <v>2.5</v>
      </c>
      <c r="AB16" s="30"/>
      <c r="AC16" s="30">
        <f>AA16*5</f>
        <v>12.5</v>
      </c>
      <c r="AD16" s="30" t="s">
        <v>141</v>
      </c>
      <c r="AE16" s="30">
        <f>AC16*9</f>
        <v>112.5</v>
      </c>
      <c r="AH16" s="30"/>
      <c r="AI16" s="30"/>
      <c r="AJ16" s="30"/>
      <c r="AK16" s="30"/>
      <c r="AL16" s="30"/>
    </row>
    <row r="17" spans="1:37" ht="17.100000000000001" customHeight="1">
      <c r="A17" s="326"/>
      <c r="B17" s="322"/>
      <c r="C17" s="83"/>
      <c r="D17" s="83"/>
      <c r="E17" s="77"/>
      <c r="F17" s="77"/>
      <c r="G17" s="83"/>
      <c r="H17" s="77"/>
      <c r="I17" s="117"/>
      <c r="J17" s="117"/>
      <c r="K17" s="84"/>
      <c r="L17" s="177"/>
      <c r="M17" s="177"/>
      <c r="N17" s="175"/>
      <c r="O17" s="77"/>
      <c r="P17" s="83"/>
      <c r="Q17" s="77"/>
      <c r="R17" s="117"/>
      <c r="S17" s="117"/>
      <c r="T17" s="117"/>
      <c r="U17" s="324"/>
      <c r="V17" s="65">
        <v>28.1</v>
      </c>
      <c r="W17" s="85" t="s">
        <v>154</v>
      </c>
      <c r="X17" s="86"/>
      <c r="Y17" s="34"/>
      <c r="Z17" s="29" t="s">
        <v>155</v>
      </c>
      <c r="AD17" s="29">
        <f>AA17*15</f>
        <v>0</v>
      </c>
      <c r="AH17" s="30"/>
    </row>
    <row r="18" spans="1:37" ht="17.100000000000001" customHeight="1">
      <c r="A18" s="87" t="s">
        <v>156</v>
      </c>
      <c r="B18" s="88"/>
      <c r="C18" s="83"/>
      <c r="D18" s="83"/>
      <c r="E18" s="77"/>
      <c r="F18" s="77"/>
      <c r="G18" s="83"/>
      <c r="H18" s="77"/>
      <c r="I18" s="77"/>
      <c r="J18" s="83"/>
      <c r="K18" s="77"/>
      <c r="L18" s="175"/>
      <c r="M18" s="175"/>
      <c r="N18" s="175"/>
      <c r="O18" s="77"/>
      <c r="P18" s="83"/>
      <c r="Q18" s="77"/>
      <c r="R18" s="77"/>
      <c r="S18" s="178"/>
      <c r="T18" s="77"/>
      <c r="U18" s="324"/>
      <c r="V18" s="78" t="s">
        <v>159</v>
      </c>
      <c r="W18" s="90"/>
      <c r="X18" s="67"/>
      <c r="AB18" s="29">
        <f>SUM(AB13:AB17)</f>
        <v>28.1</v>
      </c>
      <c r="AC18" s="29">
        <f>SUM(AC13:AC17)</f>
        <v>22.5</v>
      </c>
      <c r="AD18" s="29">
        <f>SUM(AD13:AD17)</f>
        <v>100.5</v>
      </c>
      <c r="AE18" s="29">
        <f>AB18*4+AC18*9+AD18*4</f>
        <v>716.9</v>
      </c>
      <c r="AH18" s="30"/>
    </row>
    <row r="19" spans="1:37" ht="17.100000000000001" customHeight="1">
      <c r="A19" s="91"/>
      <c r="B19" s="92"/>
      <c r="C19" s="83"/>
      <c r="D19" s="83"/>
      <c r="E19" s="77"/>
      <c r="F19" s="77"/>
      <c r="G19" s="83"/>
      <c r="H19" s="77"/>
      <c r="I19" s="77"/>
      <c r="J19" s="83"/>
      <c r="K19" s="77"/>
      <c r="L19" s="77"/>
      <c r="M19" s="83"/>
      <c r="N19" s="77"/>
      <c r="O19" s="77"/>
      <c r="P19" s="83"/>
      <c r="Q19" s="77"/>
      <c r="R19" s="77"/>
      <c r="S19" s="179"/>
      <c r="T19" s="77"/>
      <c r="U19" s="329"/>
      <c r="V19" s="65">
        <v>716.9</v>
      </c>
      <c r="W19" s="102"/>
      <c r="X19" s="86"/>
      <c r="Y19" s="34"/>
      <c r="AB19" s="96">
        <f>AB18*4/AE18</f>
        <v>0.15678616264472034</v>
      </c>
      <c r="AC19" s="96">
        <f>AC18*9/AE18</f>
        <v>0.28246617380387784</v>
      </c>
      <c r="AD19" s="96">
        <f>AD18*4/AE18</f>
        <v>0.56074766355140193</v>
      </c>
    </row>
    <row r="20" spans="1:37" ht="17.100000000000001" customHeight="1">
      <c r="A20" s="45">
        <v>10</v>
      </c>
      <c r="B20" s="331"/>
      <c r="C20" s="46" t="str">
        <f>玉美彰化菜單!I22</f>
        <v>白飯</v>
      </c>
      <c r="D20" s="46" t="s">
        <v>117</v>
      </c>
      <c r="E20" s="46"/>
      <c r="F20" s="46" t="str">
        <f>玉美彰化菜單!I23</f>
        <v>淋汁豬排</v>
      </c>
      <c r="G20" s="48" t="s">
        <v>118</v>
      </c>
      <c r="H20" s="46"/>
      <c r="I20" s="46" t="str">
        <f>玉美彰化菜單!I24</f>
        <v>咖哩洋芋</v>
      </c>
      <c r="J20" s="48" t="s">
        <v>118</v>
      </c>
      <c r="K20" s="46"/>
      <c r="L20" s="46" t="str">
        <f>玉美彰化菜單!I25</f>
        <v>蔥爆干片(豆)</v>
      </c>
      <c r="M20" s="180" t="s">
        <v>177</v>
      </c>
      <c r="N20" s="180"/>
      <c r="O20" s="46" t="str">
        <f>玉美彰化菜單!I26</f>
        <v>深色蔬菜</v>
      </c>
      <c r="P20" s="46" t="s">
        <v>119</v>
      </c>
      <c r="Q20" s="46"/>
      <c r="R20" s="46" t="str">
        <f>玉美彰化菜單!I28</f>
        <v>木耳鮮菇湯</v>
      </c>
      <c r="S20" s="46" t="s">
        <v>118</v>
      </c>
      <c r="T20" s="46"/>
      <c r="U20" s="332"/>
      <c r="V20" s="49" t="s">
        <v>15</v>
      </c>
      <c r="W20" s="50" t="s">
        <v>121</v>
      </c>
      <c r="X20" s="51">
        <v>6.2</v>
      </c>
      <c r="AB20" s="29" t="s">
        <v>122</v>
      </c>
      <c r="AC20" s="29" t="s">
        <v>123</v>
      </c>
      <c r="AD20" s="29" t="s">
        <v>124</v>
      </c>
      <c r="AE20" s="29" t="s">
        <v>125</v>
      </c>
      <c r="AG20" s="30"/>
    </row>
    <row r="21" spans="1:37" ht="17.100000000000001" customHeight="1">
      <c r="A21" s="52" t="s">
        <v>126</v>
      </c>
      <c r="B21" s="322"/>
      <c r="C21" s="181" t="s">
        <v>127</v>
      </c>
      <c r="D21" s="165"/>
      <c r="E21" s="165">
        <v>120</v>
      </c>
      <c r="F21" s="61" t="s">
        <v>217</v>
      </c>
      <c r="G21" s="59"/>
      <c r="H21" s="165">
        <v>40</v>
      </c>
      <c r="I21" s="61" t="s">
        <v>188</v>
      </c>
      <c r="J21" s="59"/>
      <c r="K21" s="165">
        <v>60</v>
      </c>
      <c r="L21" s="61" t="s">
        <v>135</v>
      </c>
      <c r="M21" s="59"/>
      <c r="N21" s="165">
        <v>35</v>
      </c>
      <c r="O21" s="182" t="s">
        <v>131</v>
      </c>
      <c r="P21" s="63"/>
      <c r="Q21" s="64">
        <v>100</v>
      </c>
      <c r="R21" s="59" t="s">
        <v>153</v>
      </c>
      <c r="S21" s="59"/>
      <c r="T21" s="165">
        <v>1</v>
      </c>
      <c r="U21" s="324"/>
      <c r="V21" s="65">
        <v>102</v>
      </c>
      <c r="W21" s="66" t="s">
        <v>133</v>
      </c>
      <c r="X21" s="67">
        <v>2</v>
      </c>
      <c r="Y21" s="34"/>
      <c r="Z21" s="30" t="s">
        <v>134</v>
      </c>
      <c r="AA21" s="30">
        <v>6.2</v>
      </c>
      <c r="AB21" s="30">
        <f>AA21*2</f>
        <v>12.4</v>
      </c>
      <c r="AC21" s="30"/>
      <c r="AD21" s="30">
        <f>AA21*15</f>
        <v>93</v>
      </c>
      <c r="AE21" s="30">
        <f>AB21*4+AD21*4</f>
        <v>421.6</v>
      </c>
      <c r="AF21" s="30"/>
      <c r="AG21" s="30"/>
      <c r="AH21" s="30"/>
      <c r="AI21" s="30"/>
      <c r="AJ21" s="30"/>
      <c r="AK21" s="30"/>
    </row>
    <row r="22" spans="1:37" ht="17.100000000000001" customHeight="1">
      <c r="A22" s="52">
        <v>14</v>
      </c>
      <c r="B22" s="322"/>
      <c r="C22" s="117"/>
      <c r="D22" s="117"/>
      <c r="E22" s="117"/>
      <c r="F22" s="73"/>
      <c r="G22" s="74"/>
      <c r="H22" s="117"/>
      <c r="I22" s="73" t="s">
        <v>143</v>
      </c>
      <c r="J22" s="74"/>
      <c r="K22" s="117">
        <v>5</v>
      </c>
      <c r="L22" s="73" t="s">
        <v>180</v>
      </c>
      <c r="M22" s="74"/>
      <c r="N22" s="117">
        <v>30</v>
      </c>
      <c r="O22" s="178"/>
      <c r="P22" s="77"/>
      <c r="Q22" s="77"/>
      <c r="R22" s="76" t="s">
        <v>174</v>
      </c>
      <c r="S22" s="74"/>
      <c r="T22" s="117">
        <v>10</v>
      </c>
      <c r="U22" s="324"/>
      <c r="V22" s="78" t="s">
        <v>14</v>
      </c>
      <c r="W22" s="79" t="s">
        <v>139</v>
      </c>
      <c r="X22" s="67">
        <v>1.8</v>
      </c>
      <c r="Z22" s="80" t="s">
        <v>140</v>
      </c>
      <c r="AA22" s="30">
        <v>2</v>
      </c>
      <c r="AB22" s="81">
        <f>AA22*7</f>
        <v>14</v>
      </c>
      <c r="AC22" s="30">
        <f>AA22*5</f>
        <v>10</v>
      </c>
      <c r="AD22" s="30" t="s">
        <v>141</v>
      </c>
      <c r="AE22" s="82">
        <f>AB22*4+AC22*9</f>
        <v>146</v>
      </c>
      <c r="AF22" s="80"/>
      <c r="AG22" s="30"/>
      <c r="AH22" s="81"/>
      <c r="AI22" s="30"/>
      <c r="AJ22" s="30"/>
      <c r="AK22" s="82"/>
    </row>
    <row r="23" spans="1:37" ht="17.100000000000001" customHeight="1">
      <c r="A23" s="52" t="s">
        <v>142</v>
      </c>
      <c r="B23" s="322"/>
      <c r="C23" s="117"/>
      <c r="D23" s="117"/>
      <c r="E23" s="117"/>
      <c r="F23" s="74"/>
      <c r="G23" s="74"/>
      <c r="H23" s="117"/>
      <c r="I23" s="73" t="s">
        <v>135</v>
      </c>
      <c r="J23" s="74"/>
      <c r="K23" s="117">
        <v>5</v>
      </c>
      <c r="L23" s="76" t="s">
        <v>288</v>
      </c>
      <c r="M23" s="74"/>
      <c r="N23" s="117">
        <v>5</v>
      </c>
      <c r="O23" s="178"/>
      <c r="P23" s="83"/>
      <c r="Q23" s="77"/>
      <c r="R23" s="73" t="s">
        <v>132</v>
      </c>
      <c r="S23" s="74"/>
      <c r="T23" s="183">
        <v>30</v>
      </c>
      <c r="U23" s="324"/>
      <c r="V23" s="65">
        <f>AC26</f>
        <v>22.5</v>
      </c>
      <c r="W23" s="79" t="s">
        <v>146</v>
      </c>
      <c r="X23" s="67">
        <f>AA24</f>
        <v>2.5</v>
      </c>
      <c r="Y23" s="34"/>
      <c r="Z23" s="29" t="s">
        <v>147</v>
      </c>
      <c r="AA23" s="30">
        <v>1.8</v>
      </c>
      <c r="AB23" s="30">
        <f>AA23*1</f>
        <v>1.8</v>
      </c>
      <c r="AC23" s="30" t="s">
        <v>141</v>
      </c>
      <c r="AD23" s="30">
        <f>AA23*5</f>
        <v>9</v>
      </c>
      <c r="AE23" s="30">
        <f>AB23*4+AD23*4</f>
        <v>43.2</v>
      </c>
      <c r="AG23" s="30"/>
      <c r="AH23" s="30"/>
      <c r="AI23" s="30"/>
      <c r="AJ23" s="30"/>
      <c r="AK23" s="30"/>
    </row>
    <row r="24" spans="1:37" ht="17.100000000000001" customHeight="1">
      <c r="A24" s="326" t="s">
        <v>185</v>
      </c>
      <c r="B24" s="322"/>
      <c r="C24" s="117"/>
      <c r="D24" s="117"/>
      <c r="E24" s="117"/>
      <c r="F24" s="117"/>
      <c r="G24" s="117"/>
      <c r="H24" s="84"/>
      <c r="I24" s="117" t="s">
        <v>186</v>
      </c>
      <c r="J24" s="117"/>
      <c r="K24" s="117">
        <v>3</v>
      </c>
      <c r="L24" s="76" t="s">
        <v>218</v>
      </c>
      <c r="M24" s="74"/>
      <c r="N24" s="117">
        <v>1</v>
      </c>
      <c r="O24" s="178"/>
      <c r="P24" s="83"/>
      <c r="Q24" s="77"/>
      <c r="R24" s="74" t="s">
        <v>207</v>
      </c>
      <c r="S24" s="74"/>
      <c r="T24" s="167">
        <v>3</v>
      </c>
      <c r="U24" s="324"/>
      <c r="V24" s="78" t="s">
        <v>16</v>
      </c>
      <c r="W24" s="79" t="s">
        <v>150</v>
      </c>
      <c r="X24" s="67"/>
      <c r="Z24" s="29" t="s">
        <v>151</v>
      </c>
      <c r="AA24" s="30">
        <v>2.5</v>
      </c>
      <c r="AB24" s="30"/>
      <c r="AC24" s="30">
        <f>AA24*5</f>
        <v>12.5</v>
      </c>
      <c r="AD24" s="30" t="s">
        <v>141</v>
      </c>
      <c r="AE24" s="30">
        <f>AC24*9</f>
        <v>112.5</v>
      </c>
      <c r="AG24" s="30"/>
      <c r="AH24" s="30"/>
      <c r="AI24" s="30"/>
      <c r="AJ24" s="30"/>
      <c r="AK24" s="30"/>
    </row>
    <row r="25" spans="1:37" ht="17.100000000000001" customHeight="1">
      <c r="A25" s="326"/>
      <c r="B25" s="322"/>
      <c r="C25" s="117"/>
      <c r="D25" s="117"/>
      <c r="E25" s="117"/>
      <c r="F25" s="184"/>
      <c r="G25" s="83"/>
      <c r="H25" s="77"/>
      <c r="I25" s="117" t="s">
        <v>220</v>
      </c>
      <c r="J25" s="117"/>
      <c r="K25" s="185">
        <v>1</v>
      </c>
      <c r="L25" s="74"/>
      <c r="M25" s="74"/>
      <c r="N25" s="186"/>
      <c r="O25" s="178"/>
      <c r="P25" s="83"/>
      <c r="Q25" s="77"/>
      <c r="R25" s="77"/>
      <c r="S25" s="83"/>
      <c r="T25" s="77"/>
      <c r="U25" s="324"/>
      <c r="V25" s="65">
        <v>28.2</v>
      </c>
      <c r="W25" s="85" t="s">
        <v>154</v>
      </c>
      <c r="X25" s="67"/>
      <c r="Y25" s="34"/>
      <c r="Z25" s="29" t="s">
        <v>155</v>
      </c>
      <c r="AD25" s="29">
        <f>AA25*15</f>
        <v>0</v>
      </c>
      <c r="AG25" s="30"/>
    </row>
    <row r="26" spans="1:37" ht="17.100000000000001" customHeight="1">
      <c r="A26" s="87" t="s">
        <v>156</v>
      </c>
      <c r="B26" s="88"/>
      <c r="C26" s="117"/>
      <c r="D26" s="117"/>
      <c r="E26" s="84"/>
      <c r="F26" s="77"/>
      <c r="G26" s="83"/>
      <c r="H26" s="77"/>
      <c r="I26" s="69"/>
      <c r="J26" s="69"/>
      <c r="K26" s="185"/>
      <c r="L26" s="147"/>
      <c r="M26" s="146"/>
      <c r="N26" s="147"/>
      <c r="O26" s="178"/>
      <c r="P26" s="83"/>
      <c r="Q26" s="77"/>
      <c r="R26" s="77"/>
      <c r="S26" s="83"/>
      <c r="T26" s="77"/>
      <c r="U26" s="324"/>
      <c r="V26" s="78" t="s">
        <v>159</v>
      </c>
      <c r="W26" s="90"/>
      <c r="X26" s="67"/>
      <c r="AB26" s="29">
        <f>SUM(AB21:AB25)</f>
        <v>28.2</v>
      </c>
      <c r="AC26" s="29">
        <f>SUM(AC21:AC25)</f>
        <v>22.5</v>
      </c>
      <c r="AD26" s="29">
        <f>SUM(AD21:AD25)</f>
        <v>102</v>
      </c>
      <c r="AE26" s="29">
        <f>AB26*4+AC26*9+AD26*4</f>
        <v>723.3</v>
      </c>
      <c r="AG26" s="30"/>
    </row>
    <row r="27" spans="1:37" ht="17.100000000000001" customHeight="1" thickBot="1">
      <c r="A27" s="123"/>
      <c r="B27" s="124"/>
      <c r="C27" s="83"/>
      <c r="D27" s="83"/>
      <c r="E27" s="77"/>
      <c r="F27" s="77"/>
      <c r="G27" s="83"/>
      <c r="H27" s="77"/>
      <c r="I27" s="77"/>
      <c r="J27" s="83"/>
      <c r="K27" s="125"/>
      <c r="L27" s="147"/>
      <c r="M27" s="146"/>
      <c r="N27" s="147"/>
      <c r="O27" s="178"/>
      <c r="P27" s="83"/>
      <c r="Q27" s="77"/>
      <c r="R27" s="77"/>
      <c r="S27" s="83"/>
      <c r="T27" s="77"/>
      <c r="U27" s="329"/>
      <c r="V27" s="65">
        <v>723.3</v>
      </c>
      <c r="W27" s="94"/>
      <c r="X27" s="67"/>
      <c r="Y27" s="34"/>
      <c r="AB27" s="96">
        <f>AB26*4/AE26</f>
        <v>0.1559518871837412</v>
      </c>
      <c r="AC27" s="96">
        <f>AC26*9/AE26</f>
        <v>0.27996681874740775</v>
      </c>
      <c r="AD27" s="96">
        <f>AD26*4/AE26</f>
        <v>0.5640812940688511</v>
      </c>
    </row>
    <row r="28" spans="1:37" ht="17.100000000000001" customHeight="1">
      <c r="A28" s="45">
        <v>10</v>
      </c>
      <c r="B28" s="322"/>
      <c r="C28" s="103" t="str">
        <f>玉美彰化菜單!M22</f>
        <v>小米飯</v>
      </c>
      <c r="D28" s="103" t="s">
        <v>117</v>
      </c>
      <c r="E28" s="103"/>
      <c r="F28" s="103" t="str">
        <f>玉美彰化菜單!M23</f>
        <v>烤雞排</v>
      </c>
      <c r="G28" s="104" t="s">
        <v>176</v>
      </c>
      <c r="H28" s="103"/>
      <c r="I28" s="103" t="str">
        <f>玉美彰化菜單!M24</f>
        <v>家常豆腐(豆)</v>
      </c>
      <c r="J28" s="104" t="s">
        <v>118</v>
      </c>
      <c r="K28" s="103"/>
      <c r="L28" s="103" t="str">
        <f>玉美彰化菜單!M25</f>
        <v>金茸粉絲</v>
      </c>
      <c r="M28" s="103" t="s">
        <v>118</v>
      </c>
      <c r="N28" s="103"/>
      <c r="O28" s="103" t="str">
        <f>玉美彰化菜單!M26</f>
        <v>深色蔬菜</v>
      </c>
      <c r="P28" s="103" t="s">
        <v>119</v>
      </c>
      <c r="Q28" s="103"/>
      <c r="R28" s="103" t="str">
        <f>玉美彰化菜單!M28</f>
        <v>蘿蔔丸片湯(加)</v>
      </c>
      <c r="S28" s="103" t="s">
        <v>118</v>
      </c>
      <c r="T28" s="103"/>
      <c r="U28" s="323"/>
      <c r="V28" s="49" t="s">
        <v>15</v>
      </c>
      <c r="W28" s="50" t="s">
        <v>121</v>
      </c>
      <c r="X28" s="187">
        <v>6.3</v>
      </c>
      <c r="AB28" s="29" t="s">
        <v>122</v>
      </c>
      <c r="AC28" s="29" t="s">
        <v>123</v>
      </c>
      <c r="AD28" s="29" t="s">
        <v>124</v>
      </c>
      <c r="AE28" s="29" t="s">
        <v>125</v>
      </c>
    </row>
    <row r="29" spans="1:37" ht="17.100000000000001" customHeight="1">
      <c r="A29" s="52" t="s">
        <v>126</v>
      </c>
      <c r="B29" s="322"/>
      <c r="C29" s="170" t="s">
        <v>127</v>
      </c>
      <c r="D29" s="171"/>
      <c r="E29" s="165">
        <v>80</v>
      </c>
      <c r="F29" s="61" t="s">
        <v>221</v>
      </c>
      <c r="G29" s="59"/>
      <c r="H29" s="165">
        <v>80</v>
      </c>
      <c r="I29" s="61" t="s">
        <v>222</v>
      </c>
      <c r="J29" s="59"/>
      <c r="K29" s="165">
        <v>55</v>
      </c>
      <c r="L29" s="61" t="s">
        <v>130</v>
      </c>
      <c r="M29" s="59"/>
      <c r="N29" s="165">
        <v>25</v>
      </c>
      <c r="O29" s="165" t="s">
        <v>131</v>
      </c>
      <c r="P29" s="63"/>
      <c r="Q29" s="64">
        <v>100</v>
      </c>
      <c r="R29" s="61" t="s">
        <v>163</v>
      </c>
      <c r="S29" s="59"/>
      <c r="T29" s="165">
        <v>30</v>
      </c>
      <c r="U29" s="324"/>
      <c r="V29" s="65">
        <v>103</v>
      </c>
      <c r="W29" s="66" t="s">
        <v>133</v>
      </c>
      <c r="X29" s="141">
        <f>AA30</f>
        <v>2</v>
      </c>
      <c r="Y29" s="34"/>
      <c r="Z29" s="30" t="s">
        <v>134</v>
      </c>
      <c r="AA29" s="30">
        <v>6.3</v>
      </c>
      <c r="AB29" s="30">
        <f>AA29*2</f>
        <v>12.6</v>
      </c>
      <c r="AC29" s="30"/>
      <c r="AD29" s="30">
        <f>AA29*15</f>
        <v>94.5</v>
      </c>
      <c r="AE29" s="30">
        <f>AB29*4+AD29*4</f>
        <v>428.4</v>
      </c>
    </row>
    <row r="30" spans="1:37" ht="17.100000000000001" customHeight="1">
      <c r="A30" s="52">
        <v>15</v>
      </c>
      <c r="B30" s="322"/>
      <c r="C30" s="100" t="s">
        <v>223</v>
      </c>
      <c r="D30" s="101"/>
      <c r="E30" s="117">
        <v>40</v>
      </c>
      <c r="F30" s="73"/>
      <c r="G30" s="74"/>
      <c r="H30" s="117"/>
      <c r="I30" s="76" t="s">
        <v>218</v>
      </c>
      <c r="J30" s="74"/>
      <c r="K30" s="117">
        <v>1</v>
      </c>
      <c r="L30" s="73" t="s">
        <v>224</v>
      </c>
      <c r="M30" s="74"/>
      <c r="N30" s="117">
        <v>12</v>
      </c>
      <c r="O30" s="147"/>
      <c r="P30" s="147"/>
      <c r="Q30" s="147"/>
      <c r="R30" s="73" t="s">
        <v>225</v>
      </c>
      <c r="S30" s="76" t="s">
        <v>173</v>
      </c>
      <c r="T30" s="117">
        <v>5</v>
      </c>
      <c r="U30" s="324"/>
      <c r="V30" s="78" t="s">
        <v>14</v>
      </c>
      <c r="W30" s="79" t="s">
        <v>139</v>
      </c>
      <c r="X30" s="141">
        <v>1.7</v>
      </c>
      <c r="Z30" s="80" t="s">
        <v>140</v>
      </c>
      <c r="AA30" s="30">
        <v>2</v>
      </c>
      <c r="AB30" s="81">
        <f>AA30*7</f>
        <v>14</v>
      </c>
      <c r="AC30" s="30">
        <f>AA30*5</f>
        <v>10</v>
      </c>
      <c r="AD30" s="30" t="s">
        <v>141</v>
      </c>
      <c r="AE30" s="82">
        <f>AB30*4+AC30*9</f>
        <v>146</v>
      </c>
    </row>
    <row r="31" spans="1:37" ht="17.100000000000001" customHeight="1">
      <c r="A31" s="52" t="s">
        <v>142</v>
      </c>
      <c r="B31" s="322"/>
      <c r="C31" s="145"/>
      <c r="D31" s="146"/>
      <c r="E31" s="147"/>
      <c r="F31" s="73"/>
      <c r="G31" s="74"/>
      <c r="H31" s="117"/>
      <c r="I31" s="76" t="s">
        <v>168</v>
      </c>
      <c r="J31" s="74"/>
      <c r="K31" s="117">
        <v>10</v>
      </c>
      <c r="L31" s="117" t="s">
        <v>145</v>
      </c>
      <c r="M31" s="117"/>
      <c r="N31" s="117">
        <v>10</v>
      </c>
      <c r="O31" s="147"/>
      <c r="P31" s="146"/>
      <c r="Q31" s="147"/>
      <c r="R31" s="76" t="s">
        <v>152</v>
      </c>
      <c r="S31" s="74"/>
      <c r="T31" s="117">
        <v>1</v>
      </c>
      <c r="U31" s="324"/>
      <c r="V31" s="65">
        <f>AC34</f>
        <v>22.5</v>
      </c>
      <c r="W31" s="79" t="s">
        <v>146</v>
      </c>
      <c r="X31" s="141">
        <f>AA32</f>
        <v>2.5</v>
      </c>
      <c r="Y31" s="34"/>
      <c r="Z31" s="29" t="s">
        <v>147</v>
      </c>
      <c r="AA31" s="30">
        <v>1.7</v>
      </c>
      <c r="AB31" s="30">
        <f>AA31*1</f>
        <v>1.7</v>
      </c>
      <c r="AC31" s="30" t="s">
        <v>141</v>
      </c>
      <c r="AD31" s="30">
        <f>AA31*5</f>
        <v>8.5</v>
      </c>
      <c r="AE31" s="30">
        <f>AB31*4+AD31*4</f>
        <v>40.799999999999997</v>
      </c>
    </row>
    <row r="32" spans="1:37" ht="17.100000000000001" customHeight="1">
      <c r="A32" s="326" t="s">
        <v>194</v>
      </c>
      <c r="B32" s="322"/>
      <c r="C32" s="145"/>
      <c r="D32" s="146"/>
      <c r="E32" s="147"/>
      <c r="F32" s="117"/>
      <c r="G32" s="146"/>
      <c r="H32" s="117"/>
      <c r="I32" s="74"/>
      <c r="J32" s="74"/>
      <c r="K32" s="117"/>
      <c r="L32" s="117" t="s">
        <v>144</v>
      </c>
      <c r="M32" s="117"/>
      <c r="N32" s="117">
        <v>1</v>
      </c>
      <c r="O32" s="147"/>
      <c r="P32" s="146"/>
      <c r="Q32" s="147"/>
      <c r="R32" s="74"/>
      <c r="S32" s="74"/>
      <c r="T32" s="117"/>
      <c r="U32" s="324"/>
      <c r="V32" s="78" t="s">
        <v>16</v>
      </c>
      <c r="W32" s="79" t="s">
        <v>150</v>
      </c>
      <c r="X32" s="141"/>
      <c r="Z32" s="29" t="s">
        <v>151</v>
      </c>
      <c r="AA32" s="30">
        <v>2.5</v>
      </c>
      <c r="AB32" s="30"/>
      <c r="AC32" s="30">
        <f>AA32*5</f>
        <v>12.5</v>
      </c>
      <c r="AD32" s="30" t="s">
        <v>141</v>
      </c>
      <c r="AE32" s="30">
        <f>AC32*9</f>
        <v>112.5</v>
      </c>
    </row>
    <row r="33" spans="1:31" ht="17.100000000000001" customHeight="1">
      <c r="A33" s="326"/>
      <c r="B33" s="322"/>
      <c r="C33" s="145"/>
      <c r="D33" s="146"/>
      <c r="E33" s="147"/>
      <c r="F33" s="117"/>
      <c r="G33" s="146"/>
      <c r="H33" s="117"/>
      <c r="I33" s="117"/>
      <c r="J33" s="117"/>
      <c r="K33" s="117"/>
      <c r="L33" s="117" t="s">
        <v>143</v>
      </c>
      <c r="M33" s="117"/>
      <c r="N33" s="117">
        <v>5</v>
      </c>
      <c r="O33" s="147"/>
      <c r="P33" s="146"/>
      <c r="Q33" s="147"/>
      <c r="R33" s="147"/>
      <c r="S33" s="188"/>
      <c r="T33" s="77"/>
      <c r="U33" s="324"/>
      <c r="V33" s="65">
        <v>28.3</v>
      </c>
      <c r="W33" s="85" t="s">
        <v>154</v>
      </c>
      <c r="X33" s="141"/>
      <c r="Y33" s="34"/>
      <c r="Z33" s="29" t="s">
        <v>155</v>
      </c>
      <c r="AD33" s="29">
        <f>AA33*15</f>
        <v>0</v>
      </c>
    </row>
    <row r="34" spans="1:31" ht="17.100000000000001" customHeight="1">
      <c r="A34" s="87" t="s">
        <v>156</v>
      </c>
      <c r="B34" s="88"/>
      <c r="C34" s="83"/>
      <c r="D34" s="83"/>
      <c r="E34" s="77"/>
      <c r="F34" s="77"/>
      <c r="G34" s="83"/>
      <c r="H34" s="77"/>
      <c r="I34" s="77"/>
      <c r="J34" s="83"/>
      <c r="K34" s="77"/>
      <c r="L34" s="117"/>
      <c r="M34" s="117"/>
      <c r="N34" s="117"/>
      <c r="O34" s="77"/>
      <c r="P34" s="83"/>
      <c r="Q34" s="77"/>
      <c r="R34" s="77"/>
      <c r="S34" s="83"/>
      <c r="T34" s="77"/>
      <c r="U34" s="324"/>
      <c r="V34" s="78" t="s">
        <v>159</v>
      </c>
      <c r="W34" s="90"/>
      <c r="X34" s="141"/>
      <c r="AB34" s="29">
        <f>SUM(AB29:AB33)</f>
        <v>28.3</v>
      </c>
      <c r="AC34" s="29">
        <f>SUM(AC29:AC33)</f>
        <v>22.5</v>
      </c>
      <c r="AD34" s="29">
        <f>SUM(AD29:AD33)</f>
        <v>103</v>
      </c>
      <c r="AE34" s="29">
        <f>AB34*4+AC34*9+AD34*4</f>
        <v>727.7</v>
      </c>
    </row>
    <row r="35" spans="1:31" ht="17.100000000000001" customHeight="1">
      <c r="A35" s="91"/>
      <c r="B35" s="92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77"/>
      <c r="S35" s="83"/>
      <c r="T35" s="77"/>
      <c r="U35" s="329"/>
      <c r="V35" s="65">
        <v>727.7</v>
      </c>
      <c r="W35" s="102"/>
      <c r="X35" s="141"/>
      <c r="Y35" s="34"/>
      <c r="AB35" s="96">
        <f>AB34*4/AE34</f>
        <v>0.15555860931702625</v>
      </c>
      <c r="AC35" s="96">
        <f>AC34*9/AE34</f>
        <v>0.27827401401676516</v>
      </c>
      <c r="AD35" s="96">
        <f>AD34*4/AE34</f>
        <v>0.56616737666620853</v>
      </c>
    </row>
    <row r="36" spans="1:31" ht="17.100000000000001" customHeight="1">
      <c r="A36" s="45">
        <v>10</v>
      </c>
      <c r="B36" s="322"/>
      <c r="C36" s="103" t="str">
        <f>玉美彰化菜單!Q22</f>
        <v>起司焗烤飯</v>
      </c>
      <c r="D36" s="103" t="s">
        <v>176</v>
      </c>
      <c r="E36" s="103"/>
      <c r="F36" s="103" t="str">
        <f>玉美彰化菜單!Q23</f>
        <v>豆乳雞(炸)</v>
      </c>
      <c r="G36" s="104" t="s">
        <v>208</v>
      </c>
      <c r="H36" s="103"/>
      <c r="I36" s="103" t="str">
        <f>玉美彰化菜單!Q24</f>
        <v>海苔蒸蛋</v>
      </c>
      <c r="J36" s="104" t="s">
        <v>117</v>
      </c>
      <c r="K36" s="103"/>
      <c r="L36" s="103" t="str">
        <f>玉美彰化菜單!Q25</f>
        <v>小瓜玉筍炒魷魚(海)</v>
      </c>
      <c r="M36" s="103" t="s">
        <v>118</v>
      </c>
      <c r="N36" s="103"/>
      <c r="O36" s="103" t="str">
        <f>玉美彰化菜單!Q26</f>
        <v>深色蔬菜</v>
      </c>
      <c r="P36" s="103" t="s">
        <v>119</v>
      </c>
      <c r="Q36" s="103"/>
      <c r="R36" s="103" t="str">
        <f>玉美彰化菜單!Q28</f>
        <v>日式海芽湯</v>
      </c>
      <c r="S36" s="103" t="s">
        <v>118</v>
      </c>
      <c r="T36" s="103"/>
      <c r="U36" s="323"/>
      <c r="V36" s="49" t="s">
        <v>15</v>
      </c>
      <c r="W36" s="50" t="s">
        <v>121</v>
      </c>
      <c r="X36" s="138">
        <v>6</v>
      </c>
      <c r="AB36" s="29" t="s">
        <v>122</v>
      </c>
      <c r="AC36" s="29" t="s">
        <v>123</v>
      </c>
      <c r="AD36" s="29" t="s">
        <v>124</v>
      </c>
      <c r="AE36" s="29" t="s">
        <v>125</v>
      </c>
    </row>
    <row r="37" spans="1:31" ht="17.100000000000001" customHeight="1">
      <c r="A37" s="52" t="s">
        <v>126</v>
      </c>
      <c r="B37" s="322"/>
      <c r="C37" s="197" t="s">
        <v>127</v>
      </c>
      <c r="D37" s="198"/>
      <c r="E37" s="198">
        <v>90</v>
      </c>
      <c r="F37" s="61" t="s">
        <v>128</v>
      </c>
      <c r="G37" s="61"/>
      <c r="H37" s="165">
        <v>65</v>
      </c>
      <c r="I37" s="61" t="s">
        <v>129</v>
      </c>
      <c r="J37" s="59"/>
      <c r="K37" s="165">
        <v>45</v>
      </c>
      <c r="L37" s="61" t="s">
        <v>226</v>
      </c>
      <c r="M37" s="61"/>
      <c r="N37" s="165">
        <v>30</v>
      </c>
      <c r="O37" s="165" t="s">
        <v>131</v>
      </c>
      <c r="P37" s="63"/>
      <c r="Q37" s="64">
        <v>100</v>
      </c>
      <c r="R37" s="61" t="s">
        <v>135</v>
      </c>
      <c r="S37" s="59"/>
      <c r="T37" s="165">
        <v>15</v>
      </c>
      <c r="U37" s="324"/>
      <c r="V37" s="65">
        <v>98.5</v>
      </c>
      <c r="W37" s="66" t="s">
        <v>133</v>
      </c>
      <c r="X37" s="141">
        <f>AA38</f>
        <v>2</v>
      </c>
      <c r="Y37" s="34"/>
      <c r="Z37" s="30" t="s">
        <v>134</v>
      </c>
      <c r="AA37" s="30">
        <v>6</v>
      </c>
      <c r="AB37" s="30">
        <f>AA37*2</f>
        <v>12</v>
      </c>
      <c r="AC37" s="30"/>
      <c r="AD37" s="30">
        <f>AA37*15</f>
        <v>90</v>
      </c>
      <c r="AE37" s="30">
        <f>AB37*4+AD37*4</f>
        <v>408</v>
      </c>
    </row>
    <row r="38" spans="1:31" ht="17.100000000000001" customHeight="1">
      <c r="A38" s="52">
        <v>16</v>
      </c>
      <c r="B38" s="322"/>
      <c r="C38" s="199" t="s">
        <v>135</v>
      </c>
      <c r="D38" s="200"/>
      <c r="E38" s="200">
        <v>15</v>
      </c>
      <c r="F38" s="73"/>
      <c r="G38" s="74"/>
      <c r="H38" s="117"/>
      <c r="I38" s="76" t="s">
        <v>227</v>
      </c>
      <c r="J38" s="74"/>
      <c r="K38" s="117">
        <v>2</v>
      </c>
      <c r="L38" s="73" t="s">
        <v>228</v>
      </c>
      <c r="M38" s="74"/>
      <c r="N38" s="117">
        <v>20</v>
      </c>
      <c r="O38" s="77"/>
      <c r="P38" s="77"/>
      <c r="Q38" s="77"/>
      <c r="R38" s="76" t="s">
        <v>229</v>
      </c>
      <c r="S38" s="74"/>
      <c r="T38" s="117">
        <v>5</v>
      </c>
      <c r="U38" s="324"/>
      <c r="V38" s="78" t="s">
        <v>14</v>
      </c>
      <c r="W38" s="79" t="s">
        <v>139</v>
      </c>
      <c r="X38" s="141">
        <v>1.7</v>
      </c>
      <c r="Z38" s="80" t="s">
        <v>140</v>
      </c>
      <c r="AA38" s="30">
        <v>2</v>
      </c>
      <c r="AB38" s="81">
        <f>AA38*7</f>
        <v>14</v>
      </c>
      <c r="AC38" s="30">
        <f>AA38*5</f>
        <v>10</v>
      </c>
      <c r="AD38" s="30" t="s">
        <v>141</v>
      </c>
      <c r="AE38" s="82">
        <f>AB38*4+AC38*9</f>
        <v>146</v>
      </c>
    </row>
    <row r="39" spans="1:31" ht="17.100000000000001" customHeight="1">
      <c r="A39" s="52" t="s">
        <v>142</v>
      </c>
      <c r="B39" s="322"/>
      <c r="C39" s="199" t="s">
        <v>168</v>
      </c>
      <c r="D39" s="200"/>
      <c r="E39" s="200">
        <v>15</v>
      </c>
      <c r="F39" s="74"/>
      <c r="G39" s="74"/>
      <c r="H39" s="117"/>
      <c r="I39" s="74"/>
      <c r="J39" s="74"/>
      <c r="K39" s="117"/>
      <c r="L39" s="73" t="s">
        <v>144</v>
      </c>
      <c r="M39" s="74"/>
      <c r="N39" s="117">
        <v>1</v>
      </c>
      <c r="O39" s="77"/>
      <c r="P39" s="77"/>
      <c r="Q39" s="77"/>
      <c r="R39" s="73" t="s">
        <v>230</v>
      </c>
      <c r="S39" s="74"/>
      <c r="T39" s="117">
        <v>1</v>
      </c>
      <c r="U39" s="324"/>
      <c r="V39" s="65">
        <f>AC42</f>
        <v>22.5</v>
      </c>
      <c r="W39" s="79" t="s">
        <v>146</v>
      </c>
      <c r="X39" s="141">
        <f>AA40</f>
        <v>2.5</v>
      </c>
      <c r="Y39" s="34"/>
      <c r="Z39" s="29" t="s">
        <v>147</v>
      </c>
      <c r="AA39" s="30">
        <v>1.7</v>
      </c>
      <c r="AB39" s="30">
        <f>AA39*1</f>
        <v>1.7</v>
      </c>
      <c r="AC39" s="30" t="s">
        <v>141</v>
      </c>
      <c r="AD39" s="30">
        <f>AA39*5</f>
        <v>8.5</v>
      </c>
      <c r="AE39" s="30">
        <f>AB39*4+AD39*4</f>
        <v>40.799999999999997</v>
      </c>
    </row>
    <row r="40" spans="1:31" ht="17.100000000000001" customHeight="1">
      <c r="A40" s="326" t="s">
        <v>197</v>
      </c>
      <c r="B40" s="322"/>
      <c r="C40" s="199" t="s">
        <v>274</v>
      </c>
      <c r="D40" s="200"/>
      <c r="E40" s="200">
        <v>12</v>
      </c>
      <c r="F40" s="77"/>
      <c r="G40" s="77"/>
      <c r="H40" s="84"/>
      <c r="I40" s="117"/>
      <c r="J40" s="117"/>
      <c r="K40" s="117"/>
      <c r="L40" s="117" t="s">
        <v>143</v>
      </c>
      <c r="M40" s="117"/>
      <c r="N40" s="117">
        <v>5</v>
      </c>
      <c r="O40" s="77"/>
      <c r="P40" s="77"/>
      <c r="Q40" s="77"/>
      <c r="R40" s="74"/>
      <c r="S40" s="74"/>
      <c r="T40" s="84"/>
      <c r="U40" s="324"/>
      <c r="V40" s="78" t="s">
        <v>16</v>
      </c>
      <c r="W40" s="79" t="s">
        <v>150</v>
      </c>
      <c r="X40" s="141"/>
      <c r="Z40" s="29" t="s">
        <v>151</v>
      </c>
      <c r="AA40" s="30">
        <v>2.5</v>
      </c>
      <c r="AB40" s="30"/>
      <c r="AC40" s="30">
        <f>AA40*5</f>
        <v>12.5</v>
      </c>
      <c r="AD40" s="30" t="s">
        <v>141</v>
      </c>
      <c r="AE40" s="30">
        <f>AC40*9</f>
        <v>112.5</v>
      </c>
    </row>
    <row r="41" spans="1:31" ht="17.100000000000001" customHeight="1">
      <c r="A41" s="326"/>
      <c r="B41" s="322"/>
      <c r="C41" s="199" t="s">
        <v>275</v>
      </c>
      <c r="D41" s="201"/>
      <c r="E41" s="200">
        <v>10</v>
      </c>
      <c r="F41" s="77"/>
      <c r="G41" s="83"/>
      <c r="H41" s="84"/>
      <c r="I41" s="117"/>
      <c r="J41" s="83"/>
      <c r="K41" s="117"/>
      <c r="L41" s="117" t="s">
        <v>231</v>
      </c>
      <c r="M41" s="117" t="s">
        <v>232</v>
      </c>
      <c r="N41" s="117">
        <v>10</v>
      </c>
      <c r="O41" s="77"/>
      <c r="P41" s="83"/>
      <c r="Q41" s="77"/>
      <c r="R41" s="73"/>
      <c r="S41" s="74"/>
      <c r="T41" s="84"/>
      <c r="U41" s="324"/>
      <c r="V41" s="65">
        <v>27.7</v>
      </c>
      <c r="W41" s="85" t="s">
        <v>154</v>
      </c>
      <c r="X41" s="141"/>
      <c r="Y41" s="34"/>
      <c r="Z41" s="29" t="s">
        <v>155</v>
      </c>
      <c r="AD41" s="29">
        <f>AA41*15</f>
        <v>0</v>
      </c>
    </row>
    <row r="42" spans="1:31" ht="17.100000000000001" customHeight="1">
      <c r="A42" s="87" t="s">
        <v>156</v>
      </c>
      <c r="B42" s="88"/>
      <c r="C42" s="83"/>
      <c r="D42" s="83"/>
      <c r="E42" s="77"/>
      <c r="F42" s="110"/>
      <c r="G42" s="83"/>
      <c r="H42" s="84"/>
      <c r="I42" s="117"/>
      <c r="J42" s="83"/>
      <c r="K42" s="117"/>
      <c r="L42" s="117"/>
      <c r="M42" s="117"/>
      <c r="N42" s="189"/>
      <c r="O42" s="77"/>
      <c r="P42" s="83"/>
      <c r="Q42" s="77"/>
      <c r="R42" s="77"/>
      <c r="S42" s="83"/>
      <c r="T42" s="77"/>
      <c r="U42" s="324"/>
      <c r="V42" s="78" t="s">
        <v>159</v>
      </c>
      <c r="W42" s="90"/>
      <c r="X42" s="141"/>
      <c r="AB42" s="29">
        <f>SUM(AB37:AB41)</f>
        <v>27.7</v>
      </c>
      <c r="AC42" s="29">
        <f>SUM(AC37:AC41)</f>
        <v>22.5</v>
      </c>
      <c r="AD42" s="29">
        <f>SUM(AD37:AD41)</f>
        <v>98.5</v>
      </c>
      <c r="AE42" s="29">
        <f>AB42*4+AC42*9+AD42*4</f>
        <v>707.3</v>
      </c>
    </row>
    <row r="43" spans="1:31" ht="17.100000000000001" customHeight="1" thickBot="1">
      <c r="A43" s="149"/>
      <c r="B43" s="150"/>
      <c r="C43" s="151"/>
      <c r="D43" s="151"/>
      <c r="E43" s="152"/>
      <c r="F43" s="152"/>
      <c r="G43" s="151"/>
      <c r="H43" s="152"/>
      <c r="I43" s="152"/>
      <c r="J43" s="151"/>
      <c r="K43" s="152"/>
      <c r="L43" s="152"/>
      <c r="M43" s="151"/>
      <c r="N43" s="152"/>
      <c r="O43" s="152"/>
      <c r="P43" s="151"/>
      <c r="Q43" s="152"/>
      <c r="R43" s="152"/>
      <c r="S43" s="151"/>
      <c r="T43" s="152"/>
      <c r="U43" s="325"/>
      <c r="V43" s="153">
        <v>707.3</v>
      </c>
      <c r="W43" s="154"/>
      <c r="X43" s="155"/>
      <c r="Y43" s="34"/>
      <c r="AB43" s="96">
        <f>AB42*4/AE42</f>
        <v>0.1566520571186201</v>
      </c>
      <c r="AC43" s="96">
        <f>AC42*9/AE42</f>
        <v>0.28630001413827233</v>
      </c>
      <c r="AD43" s="96">
        <f>AD42*4/AE42</f>
        <v>0.5570479287431076</v>
      </c>
    </row>
    <row r="44" spans="1:31" ht="21.75" customHeight="1"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190"/>
    </row>
    <row r="45" spans="1:31">
      <c r="C45" s="334"/>
      <c r="D45" s="334"/>
      <c r="E45" s="335"/>
      <c r="F45" s="335"/>
      <c r="G45" s="191"/>
      <c r="J45" s="191"/>
      <c r="M45" s="191"/>
      <c r="P45" s="191"/>
      <c r="S45" s="191"/>
      <c r="V45" s="29"/>
      <c r="X45" s="30"/>
    </row>
    <row r="46" spans="1:31">
      <c r="V46" s="29"/>
      <c r="X46" s="30"/>
    </row>
    <row r="47" spans="1:31">
      <c r="V47" s="29"/>
      <c r="X47" s="30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workbookViewId="0">
      <selection activeCell="J54" activeCellId="1" sqref="U12:U27 J54"/>
    </sheetView>
  </sheetViews>
  <sheetFormatPr defaultRowHeight="20.25"/>
  <cols>
    <col min="1" max="1" width="6.42578125" style="30" customWidth="1"/>
    <col min="2" max="2" width="0" style="29" hidden="1" customWidth="1"/>
    <col min="3" max="3" width="12.7109375" style="29" customWidth="1"/>
    <col min="4" max="4" width="5.28515625" style="156" customWidth="1"/>
    <col min="5" max="5" width="5.28515625" style="29" customWidth="1"/>
    <col min="6" max="6" width="12.7109375" style="29" customWidth="1"/>
    <col min="7" max="7" width="5.28515625" style="156" customWidth="1"/>
    <col min="8" max="8" width="5.28515625" style="29" customWidth="1"/>
    <col min="9" max="9" width="12.7109375" style="29" customWidth="1"/>
    <col min="10" max="10" width="5.28515625" style="156" customWidth="1"/>
    <col min="11" max="11" width="5.28515625" style="29" customWidth="1"/>
    <col min="12" max="12" width="12.7109375" style="29" customWidth="1"/>
    <col min="13" max="13" width="5.28515625" style="156" customWidth="1"/>
    <col min="14" max="14" width="5.28515625" style="29" customWidth="1"/>
    <col min="15" max="15" width="12.7109375" style="29" customWidth="1"/>
    <col min="16" max="16" width="5.28515625" style="156" customWidth="1"/>
    <col min="17" max="17" width="5.28515625" style="29" customWidth="1"/>
    <col min="18" max="18" width="12.7109375" style="29" customWidth="1"/>
    <col min="19" max="19" width="5.28515625" style="156" customWidth="1"/>
    <col min="20" max="20" width="5.28515625" style="29" customWidth="1"/>
    <col min="21" max="21" width="6.42578125" style="29" customWidth="1"/>
    <col min="22" max="22" width="14.42578125" style="158" customWidth="1"/>
    <col min="23" max="23" width="14.42578125" style="157" customWidth="1"/>
    <col min="24" max="24" width="6.42578125" style="159" customWidth="1"/>
    <col min="25" max="25" width="7.5703125" style="29" customWidth="1"/>
    <col min="26" max="26" width="6.85546875" style="29" customWidth="1"/>
    <col min="27" max="27" width="6.28515625" style="30" customWidth="1"/>
    <col min="28" max="28" width="8.85546875" style="29" customWidth="1"/>
    <col min="29" max="29" width="9.140625" style="29" customWidth="1"/>
    <col min="30" max="30" width="9" style="29" customWidth="1"/>
    <col min="31" max="31" width="8.5703125" style="29" customWidth="1"/>
    <col min="32" max="16384" width="9.140625" style="29"/>
  </cols>
  <sheetData>
    <row r="1" spans="1:37" s="161" customFormat="1" ht="20.100000000000001" customHeight="1">
      <c r="A1" s="330" t="s">
        <v>233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160"/>
      <c r="AA1" s="162"/>
    </row>
    <row r="2" spans="1:37" ht="17.100000000000001" customHeight="1" thickBot="1">
      <c r="A2" s="31" t="s">
        <v>104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4"/>
      <c r="W2" s="32"/>
      <c r="X2" s="35"/>
      <c r="Y2" s="34"/>
    </row>
    <row r="3" spans="1:37" ht="17.100000000000001" customHeight="1">
      <c r="A3" s="36" t="s">
        <v>105</v>
      </c>
      <c r="B3" s="37" t="s">
        <v>106</v>
      </c>
      <c r="C3" s="38" t="s">
        <v>107</v>
      </c>
      <c r="D3" s="39" t="s">
        <v>108</v>
      </c>
      <c r="E3" s="39" t="s">
        <v>109</v>
      </c>
      <c r="F3" s="38" t="s">
        <v>110</v>
      </c>
      <c r="G3" s="39" t="s">
        <v>108</v>
      </c>
      <c r="H3" s="39" t="s">
        <v>109</v>
      </c>
      <c r="I3" s="38" t="s">
        <v>111</v>
      </c>
      <c r="J3" s="39" t="s">
        <v>108</v>
      </c>
      <c r="K3" s="39" t="s">
        <v>109</v>
      </c>
      <c r="L3" s="38" t="s">
        <v>111</v>
      </c>
      <c r="M3" s="39" t="s">
        <v>108</v>
      </c>
      <c r="N3" s="39" t="s">
        <v>109</v>
      </c>
      <c r="O3" s="38" t="s">
        <v>111</v>
      </c>
      <c r="P3" s="39" t="s">
        <v>108</v>
      </c>
      <c r="Q3" s="39" t="s">
        <v>109</v>
      </c>
      <c r="R3" s="40" t="s">
        <v>112</v>
      </c>
      <c r="S3" s="39" t="s">
        <v>108</v>
      </c>
      <c r="T3" s="39" t="s">
        <v>109</v>
      </c>
      <c r="U3" s="41" t="s">
        <v>113</v>
      </c>
      <c r="V3" s="42" t="s">
        <v>114</v>
      </c>
      <c r="W3" s="43" t="s">
        <v>115</v>
      </c>
      <c r="X3" s="44" t="s">
        <v>116</v>
      </c>
      <c r="Y3" s="30"/>
      <c r="Z3" s="30"/>
    </row>
    <row r="4" spans="1:37" ht="17.100000000000001" customHeight="1">
      <c r="A4" s="45">
        <v>10</v>
      </c>
      <c r="B4" s="331"/>
      <c r="C4" s="97" t="str">
        <f>玉美彰化菜單!A32</f>
        <v>白飯</v>
      </c>
      <c r="D4" s="136" t="s">
        <v>117</v>
      </c>
      <c r="E4" s="163"/>
      <c r="F4" s="97" t="str">
        <f>玉美彰化菜單!A33</f>
        <v>醬爆雞丁</v>
      </c>
      <c r="G4" s="137" t="s">
        <v>118</v>
      </c>
      <c r="H4" s="163"/>
      <c r="I4" s="97" t="str">
        <f>玉美彰化菜單!A34</f>
        <v>古早味炒蛋(醃)</v>
      </c>
      <c r="J4" s="137" t="s">
        <v>177</v>
      </c>
      <c r="K4" s="163"/>
      <c r="L4" s="97" t="str">
        <f>玉美彰化菜單!A35</f>
        <v>刺瓜鮮燴</v>
      </c>
      <c r="M4" s="137" t="s">
        <v>118</v>
      </c>
      <c r="N4" s="163"/>
      <c r="O4" s="97" t="str">
        <f>玉美彰化菜單!A36</f>
        <v>深色蔬菜</v>
      </c>
      <c r="P4" s="136" t="s">
        <v>119</v>
      </c>
      <c r="Q4" s="163"/>
      <c r="R4" s="97" t="str">
        <f>玉美彰化菜單!A38</f>
        <v>酸辣湯(豆.芡)</v>
      </c>
      <c r="S4" s="136" t="s">
        <v>118</v>
      </c>
      <c r="T4" s="164"/>
      <c r="U4" s="332"/>
      <c r="V4" s="49" t="s">
        <v>120</v>
      </c>
      <c r="W4" s="50" t="s">
        <v>121</v>
      </c>
      <c r="X4" s="51">
        <v>6</v>
      </c>
      <c r="AB4" s="29" t="s">
        <v>122</v>
      </c>
      <c r="AC4" s="29" t="s">
        <v>123</v>
      </c>
      <c r="AD4" s="29" t="s">
        <v>124</v>
      </c>
      <c r="AE4" s="29" t="s">
        <v>125</v>
      </c>
      <c r="AG4" s="30"/>
    </row>
    <row r="5" spans="1:37" ht="17.100000000000001" customHeight="1">
      <c r="A5" s="52" t="s">
        <v>126</v>
      </c>
      <c r="B5" s="322"/>
      <c r="C5" s="170" t="s">
        <v>127</v>
      </c>
      <c r="D5" s="171"/>
      <c r="E5" s="165">
        <v>110</v>
      </c>
      <c r="F5" s="165" t="s">
        <v>128</v>
      </c>
      <c r="G5" s="165"/>
      <c r="H5" s="165">
        <v>70</v>
      </c>
      <c r="I5" s="61" t="s">
        <v>129</v>
      </c>
      <c r="J5" s="59"/>
      <c r="K5" s="165">
        <v>40</v>
      </c>
      <c r="L5" s="61" t="s">
        <v>181</v>
      </c>
      <c r="M5" s="59"/>
      <c r="N5" s="165">
        <v>60</v>
      </c>
      <c r="O5" s="165" t="s">
        <v>131</v>
      </c>
      <c r="P5" s="63"/>
      <c r="Q5" s="64">
        <v>100</v>
      </c>
      <c r="R5" s="58" t="s">
        <v>234</v>
      </c>
      <c r="S5" s="59"/>
      <c r="T5" s="165">
        <v>25</v>
      </c>
      <c r="U5" s="324"/>
      <c r="V5" s="65">
        <v>100.5</v>
      </c>
      <c r="W5" s="66" t="s">
        <v>133</v>
      </c>
      <c r="X5" s="67">
        <v>2</v>
      </c>
      <c r="Y5" s="34"/>
      <c r="Z5" s="30" t="s">
        <v>134</v>
      </c>
      <c r="AA5" s="30">
        <v>6</v>
      </c>
      <c r="AB5" s="30">
        <f>AA5*2</f>
        <v>12</v>
      </c>
      <c r="AC5" s="30"/>
      <c r="AD5" s="30">
        <f>AA5*15</f>
        <v>90</v>
      </c>
      <c r="AE5" s="30">
        <f>AB5*4+AD5*4</f>
        <v>408</v>
      </c>
      <c r="AF5" s="30"/>
      <c r="AG5" s="30"/>
      <c r="AH5" s="30"/>
      <c r="AI5" s="30"/>
      <c r="AJ5" s="30"/>
      <c r="AK5" s="30"/>
    </row>
    <row r="6" spans="1:37" ht="17.100000000000001" customHeight="1">
      <c r="A6" s="52">
        <v>19</v>
      </c>
      <c r="B6" s="322"/>
      <c r="C6" s="100"/>
      <c r="D6" s="101"/>
      <c r="E6" s="117"/>
      <c r="F6" s="117" t="s">
        <v>135</v>
      </c>
      <c r="G6" s="117"/>
      <c r="H6" s="117">
        <v>20</v>
      </c>
      <c r="I6" s="73" t="s">
        <v>235</v>
      </c>
      <c r="J6" s="74"/>
      <c r="K6" s="117">
        <v>15</v>
      </c>
      <c r="L6" s="76" t="s">
        <v>174</v>
      </c>
      <c r="M6" s="74"/>
      <c r="N6" s="117">
        <v>20</v>
      </c>
      <c r="O6" s="77"/>
      <c r="P6" s="77"/>
      <c r="Q6" s="77"/>
      <c r="R6" s="76" t="s">
        <v>222</v>
      </c>
      <c r="S6" s="76" t="s">
        <v>137</v>
      </c>
      <c r="T6" s="117">
        <v>15</v>
      </c>
      <c r="U6" s="324"/>
      <c r="V6" s="78" t="s">
        <v>138</v>
      </c>
      <c r="W6" s="79" t="s">
        <v>139</v>
      </c>
      <c r="X6" s="67">
        <v>2.1</v>
      </c>
      <c r="Z6" s="80" t="s">
        <v>140</v>
      </c>
      <c r="AA6" s="30">
        <v>2</v>
      </c>
      <c r="AB6" s="81">
        <f>AA6*7</f>
        <v>14</v>
      </c>
      <c r="AC6" s="30">
        <f>AA6*5</f>
        <v>10</v>
      </c>
      <c r="AD6" s="30" t="s">
        <v>141</v>
      </c>
      <c r="AE6" s="82">
        <f>AB6*4+AC6*9</f>
        <v>146</v>
      </c>
      <c r="AF6" s="80"/>
      <c r="AG6" s="30"/>
      <c r="AH6" s="81"/>
      <c r="AI6" s="30"/>
      <c r="AJ6" s="30"/>
      <c r="AK6" s="82"/>
    </row>
    <row r="7" spans="1:37" ht="17.100000000000001" customHeight="1">
      <c r="A7" s="52" t="s">
        <v>142</v>
      </c>
      <c r="B7" s="322"/>
      <c r="C7" s="77"/>
      <c r="D7" s="77"/>
      <c r="E7" s="77"/>
      <c r="F7" s="117" t="s">
        <v>236</v>
      </c>
      <c r="G7" s="117"/>
      <c r="H7" s="117">
        <v>1</v>
      </c>
      <c r="I7" s="117" t="s">
        <v>218</v>
      </c>
      <c r="J7" s="117"/>
      <c r="K7" s="117">
        <v>5</v>
      </c>
      <c r="L7" s="73" t="s">
        <v>237</v>
      </c>
      <c r="M7" s="74"/>
      <c r="N7" s="117">
        <v>3</v>
      </c>
      <c r="O7" s="77"/>
      <c r="P7" s="83"/>
      <c r="Q7" s="77"/>
      <c r="R7" s="73" t="s">
        <v>129</v>
      </c>
      <c r="S7" s="73"/>
      <c r="T7" s="117">
        <v>5</v>
      </c>
      <c r="U7" s="324"/>
      <c r="V7" s="65">
        <f>AC10</f>
        <v>22.5</v>
      </c>
      <c r="W7" s="79" t="s">
        <v>146</v>
      </c>
      <c r="X7" s="67">
        <f>AA8</f>
        <v>2.5</v>
      </c>
      <c r="Y7" s="34"/>
      <c r="Z7" s="29" t="s">
        <v>147</v>
      </c>
      <c r="AA7" s="30">
        <v>2.1</v>
      </c>
      <c r="AB7" s="30">
        <f>AA7*1</f>
        <v>2.1</v>
      </c>
      <c r="AC7" s="30" t="s">
        <v>141</v>
      </c>
      <c r="AD7" s="30">
        <f>AA7*5</f>
        <v>10.5</v>
      </c>
      <c r="AE7" s="30">
        <f>AB7*4+AD7*4</f>
        <v>50.4</v>
      </c>
      <c r="AG7" s="30"/>
      <c r="AH7" s="30"/>
      <c r="AI7" s="30"/>
      <c r="AJ7" s="30"/>
      <c r="AK7" s="30"/>
    </row>
    <row r="8" spans="1:37" ht="17.100000000000001" customHeight="1">
      <c r="A8" s="326" t="s">
        <v>148</v>
      </c>
      <c r="B8" s="322"/>
      <c r="C8" s="77"/>
      <c r="D8" s="77"/>
      <c r="E8" s="77"/>
      <c r="F8" s="117"/>
      <c r="G8" s="117"/>
      <c r="H8" s="84"/>
      <c r="I8" s="117"/>
      <c r="J8" s="117"/>
      <c r="K8" s="167"/>
      <c r="L8" s="76" t="s">
        <v>143</v>
      </c>
      <c r="M8" s="74"/>
      <c r="N8" s="117">
        <v>5</v>
      </c>
      <c r="O8" s="77"/>
      <c r="P8" s="83"/>
      <c r="Q8" s="77"/>
      <c r="R8" s="76" t="s">
        <v>143</v>
      </c>
      <c r="S8" s="74"/>
      <c r="T8" s="117">
        <v>5</v>
      </c>
      <c r="U8" s="324"/>
      <c r="V8" s="78" t="s">
        <v>149</v>
      </c>
      <c r="W8" s="79" t="s">
        <v>150</v>
      </c>
      <c r="X8" s="67"/>
      <c r="Z8" s="29" t="s">
        <v>151</v>
      </c>
      <c r="AA8" s="30">
        <v>2.5</v>
      </c>
      <c r="AB8" s="30"/>
      <c r="AC8" s="30">
        <f>AA8*5</f>
        <v>12.5</v>
      </c>
      <c r="AD8" s="30" t="s">
        <v>141</v>
      </c>
      <c r="AE8" s="30">
        <f>AC8*9</f>
        <v>112.5</v>
      </c>
      <c r="AG8" s="30"/>
      <c r="AH8" s="30"/>
      <c r="AI8" s="30"/>
      <c r="AJ8" s="30"/>
      <c r="AK8" s="30"/>
    </row>
    <row r="9" spans="1:37" ht="17.100000000000001" customHeight="1">
      <c r="A9" s="326"/>
      <c r="B9" s="322"/>
      <c r="C9" s="77"/>
      <c r="D9" s="77"/>
      <c r="E9" s="77"/>
      <c r="F9" s="117"/>
      <c r="G9" s="117"/>
      <c r="H9" s="84"/>
      <c r="I9" s="117"/>
      <c r="J9" s="117"/>
      <c r="K9" s="84"/>
      <c r="L9" s="74"/>
      <c r="M9" s="74"/>
      <c r="N9" s="84"/>
      <c r="O9" s="77"/>
      <c r="P9" s="83"/>
      <c r="Q9" s="77"/>
      <c r="R9" s="76" t="s">
        <v>144</v>
      </c>
      <c r="S9" s="74"/>
      <c r="T9" s="117">
        <v>1</v>
      </c>
      <c r="U9" s="324"/>
      <c r="V9" s="65">
        <v>28.1</v>
      </c>
      <c r="W9" s="85" t="s">
        <v>154</v>
      </c>
      <c r="X9" s="86"/>
      <c r="Y9" s="34"/>
      <c r="Z9" s="29" t="s">
        <v>155</v>
      </c>
      <c r="AD9" s="29">
        <f>AA9*15</f>
        <v>0</v>
      </c>
      <c r="AG9" s="30"/>
    </row>
    <row r="10" spans="1:37" ht="17.100000000000001" customHeight="1">
      <c r="A10" s="87" t="s">
        <v>156</v>
      </c>
      <c r="B10" s="88"/>
      <c r="C10" s="77"/>
      <c r="D10" s="83"/>
      <c r="E10" s="77"/>
      <c r="F10" s="77"/>
      <c r="G10" s="83"/>
      <c r="H10" s="77"/>
      <c r="I10" s="77"/>
      <c r="J10" s="83"/>
      <c r="K10" s="77"/>
      <c r="L10" s="73"/>
      <c r="M10" s="74"/>
      <c r="N10" s="84"/>
      <c r="O10" s="77"/>
      <c r="P10" s="83"/>
      <c r="Q10" s="77"/>
      <c r="R10" s="117"/>
      <c r="S10" s="117"/>
      <c r="T10" s="117"/>
      <c r="U10" s="324"/>
      <c r="V10" s="78" t="s">
        <v>159</v>
      </c>
      <c r="W10" s="90"/>
      <c r="X10" s="67"/>
      <c r="AB10" s="29">
        <f>SUM(AB5:AB9)</f>
        <v>28.1</v>
      </c>
      <c r="AC10" s="29">
        <f>SUM(AC5:AC9)</f>
        <v>22.5</v>
      </c>
      <c r="AD10" s="29">
        <f>SUM(AD5:AD9)</f>
        <v>100.5</v>
      </c>
      <c r="AE10" s="29">
        <f>AB10*4+AC10*9+AD10*4</f>
        <v>716.9</v>
      </c>
      <c r="AG10" s="30"/>
    </row>
    <row r="11" spans="1:37" ht="17.100000000000001" customHeight="1">
      <c r="A11" s="91"/>
      <c r="B11" s="92"/>
      <c r="C11" s="168"/>
      <c r="D11" s="168"/>
      <c r="E11" s="169"/>
      <c r="F11" s="169"/>
      <c r="G11" s="168"/>
      <c r="H11" s="169"/>
      <c r="I11" s="169"/>
      <c r="J11" s="168"/>
      <c r="K11" s="169"/>
      <c r="L11" s="169"/>
      <c r="M11" s="168"/>
      <c r="N11" s="169"/>
      <c r="O11" s="169"/>
      <c r="P11" s="168"/>
      <c r="Q11" s="169"/>
      <c r="R11" s="169"/>
      <c r="S11" s="168"/>
      <c r="T11" s="169"/>
      <c r="U11" s="329"/>
      <c r="V11" s="93">
        <v>716.9</v>
      </c>
      <c r="W11" s="94"/>
      <c r="X11" s="95"/>
      <c r="Y11" s="34"/>
      <c r="AB11" s="96">
        <f>AB10*4/AE10</f>
        <v>0.15678616264472034</v>
      </c>
      <c r="AC11" s="96">
        <f>AC10*9/AE10</f>
        <v>0.28246617380387784</v>
      </c>
      <c r="AD11" s="96">
        <f>AD10*4/AE10</f>
        <v>0.56074766355140193</v>
      </c>
    </row>
    <row r="12" spans="1:37" ht="17.100000000000001" customHeight="1">
      <c r="A12" s="45">
        <v>10</v>
      </c>
      <c r="B12" s="331"/>
      <c r="C12" s="46" t="str">
        <f>玉美彰化菜單!E32</f>
        <v>胚芽飯</v>
      </c>
      <c r="D12" s="46" t="s">
        <v>117</v>
      </c>
      <c r="E12" s="46"/>
      <c r="F12" s="46" t="str">
        <f>玉美彰化菜單!E33</f>
        <v>紅燒肉</v>
      </c>
      <c r="G12" s="48" t="s">
        <v>118</v>
      </c>
      <c r="H12" s="46"/>
      <c r="I12" s="46" t="str">
        <f>玉美彰化菜單!E34</f>
        <v>烤翅腿</v>
      </c>
      <c r="J12" s="48" t="s">
        <v>176</v>
      </c>
      <c r="K12" s="46"/>
      <c r="L12" s="46" t="str">
        <f>玉美彰化菜單!E35</f>
        <v>白花什錦</v>
      </c>
      <c r="M12" s="48" t="s">
        <v>118</v>
      </c>
      <c r="N12" s="46"/>
      <c r="O12" s="46" t="str">
        <f>玉美彰化菜單!E36</f>
        <v>深色蔬菜</v>
      </c>
      <c r="P12" s="46" t="s">
        <v>119</v>
      </c>
      <c r="Q12" s="46"/>
      <c r="R12" s="46" t="str">
        <f>玉美彰化菜單!E38</f>
        <v>三絲湯</v>
      </c>
      <c r="S12" s="46" t="s">
        <v>118</v>
      </c>
      <c r="T12" s="46"/>
      <c r="U12" s="332" t="s">
        <v>284</v>
      </c>
      <c r="V12" s="49" t="s">
        <v>15</v>
      </c>
      <c r="W12" s="50" t="s">
        <v>121</v>
      </c>
      <c r="X12" s="51">
        <v>5.9</v>
      </c>
      <c r="AB12" s="29" t="s">
        <v>122</v>
      </c>
      <c r="AC12" s="29" t="s">
        <v>123</v>
      </c>
      <c r="AD12" s="29" t="s">
        <v>124</v>
      </c>
      <c r="AE12" s="29" t="s">
        <v>125</v>
      </c>
      <c r="AG12" s="30"/>
    </row>
    <row r="13" spans="1:37" ht="17.100000000000001" customHeight="1">
      <c r="A13" s="52" t="s">
        <v>126</v>
      </c>
      <c r="B13" s="322"/>
      <c r="C13" s="170" t="s">
        <v>127</v>
      </c>
      <c r="D13" s="171"/>
      <c r="E13" s="165">
        <v>80</v>
      </c>
      <c r="F13" s="61" t="s">
        <v>238</v>
      </c>
      <c r="G13" s="59"/>
      <c r="H13" s="165">
        <v>45</v>
      </c>
      <c r="I13" s="61" t="s">
        <v>239</v>
      </c>
      <c r="J13" s="59"/>
      <c r="K13" s="165">
        <v>35</v>
      </c>
      <c r="L13" s="58" t="s">
        <v>240</v>
      </c>
      <c r="M13" s="59"/>
      <c r="N13" s="165">
        <v>40</v>
      </c>
      <c r="O13" s="172" t="s">
        <v>131</v>
      </c>
      <c r="P13" s="63"/>
      <c r="Q13" s="64">
        <v>100</v>
      </c>
      <c r="R13" s="61" t="s">
        <v>196</v>
      </c>
      <c r="S13" s="59"/>
      <c r="T13" s="165">
        <v>35</v>
      </c>
      <c r="U13" s="324"/>
      <c r="V13" s="65">
        <v>97</v>
      </c>
      <c r="W13" s="66" t="s">
        <v>133</v>
      </c>
      <c r="X13" s="67">
        <f>AA14</f>
        <v>2</v>
      </c>
      <c r="Y13" s="34"/>
      <c r="Z13" s="30" t="s">
        <v>134</v>
      </c>
      <c r="AA13" s="30">
        <v>5.9</v>
      </c>
      <c r="AB13" s="30">
        <f>AA13*2</f>
        <v>11.8</v>
      </c>
      <c r="AC13" s="30"/>
      <c r="AD13" s="30">
        <f>AA13*15</f>
        <v>88.5</v>
      </c>
      <c r="AE13" s="30">
        <f>AB13*4+AD13*4</f>
        <v>401.2</v>
      </c>
      <c r="AF13" s="30"/>
      <c r="AG13" s="30"/>
      <c r="AH13" s="30"/>
      <c r="AI13" s="30"/>
      <c r="AJ13" s="30"/>
      <c r="AK13" s="30"/>
    </row>
    <row r="14" spans="1:37" ht="17.100000000000001" customHeight="1">
      <c r="A14" s="52">
        <v>20</v>
      </c>
      <c r="B14" s="322"/>
      <c r="C14" s="100" t="s">
        <v>191</v>
      </c>
      <c r="D14" s="101"/>
      <c r="E14" s="117">
        <v>40</v>
      </c>
      <c r="F14" s="73" t="s">
        <v>188</v>
      </c>
      <c r="G14" s="74"/>
      <c r="H14" s="117">
        <v>20</v>
      </c>
      <c r="I14" s="73"/>
      <c r="J14" s="74"/>
      <c r="K14" s="117"/>
      <c r="L14" s="73" t="s">
        <v>241</v>
      </c>
      <c r="M14" s="74"/>
      <c r="N14" s="117">
        <v>10</v>
      </c>
      <c r="O14" s="77"/>
      <c r="P14" s="77"/>
      <c r="Q14" s="77"/>
      <c r="R14" s="73" t="s">
        <v>187</v>
      </c>
      <c r="S14" s="73"/>
      <c r="T14" s="117">
        <v>10</v>
      </c>
      <c r="U14" s="324"/>
      <c r="V14" s="78" t="s">
        <v>14</v>
      </c>
      <c r="W14" s="79" t="s">
        <v>139</v>
      </c>
      <c r="X14" s="67">
        <v>1.7</v>
      </c>
      <c r="Z14" s="80" t="s">
        <v>140</v>
      </c>
      <c r="AA14" s="30">
        <v>2</v>
      </c>
      <c r="AB14" s="81">
        <f>AA14*7</f>
        <v>14</v>
      </c>
      <c r="AC14" s="30">
        <f>AA14*5</f>
        <v>10</v>
      </c>
      <c r="AD14" s="30" t="s">
        <v>141</v>
      </c>
      <c r="AE14" s="82">
        <f>AB14*4+AC14*9</f>
        <v>146</v>
      </c>
      <c r="AF14" s="80"/>
      <c r="AG14" s="30"/>
      <c r="AH14" s="81"/>
      <c r="AI14" s="30"/>
      <c r="AJ14" s="30"/>
      <c r="AK14" s="82"/>
    </row>
    <row r="15" spans="1:37" ht="17.100000000000001" customHeight="1">
      <c r="A15" s="52" t="s">
        <v>142</v>
      </c>
      <c r="B15" s="322"/>
      <c r="C15" s="83"/>
      <c r="D15" s="83"/>
      <c r="E15" s="77"/>
      <c r="F15" s="76" t="s">
        <v>143</v>
      </c>
      <c r="G15" s="74"/>
      <c r="H15" s="174">
        <v>5</v>
      </c>
      <c r="I15" s="73"/>
      <c r="J15" s="74"/>
      <c r="K15" s="117"/>
      <c r="L15" s="76" t="s">
        <v>143</v>
      </c>
      <c r="M15" s="74"/>
      <c r="N15" s="117">
        <v>5</v>
      </c>
      <c r="O15" s="77"/>
      <c r="P15" s="83"/>
      <c r="Q15" s="77"/>
      <c r="R15" s="76" t="s">
        <v>143</v>
      </c>
      <c r="S15" s="74"/>
      <c r="T15" s="117">
        <v>5</v>
      </c>
      <c r="U15" s="324"/>
      <c r="V15" s="65">
        <f>AC18</f>
        <v>22.5</v>
      </c>
      <c r="W15" s="79" t="s">
        <v>146</v>
      </c>
      <c r="X15" s="67">
        <f>AA16</f>
        <v>2.5</v>
      </c>
      <c r="Y15" s="34"/>
      <c r="Z15" s="29" t="s">
        <v>147</v>
      </c>
      <c r="AA15" s="30">
        <v>1.7</v>
      </c>
      <c r="AB15" s="30">
        <f>AA15*1</f>
        <v>1.7</v>
      </c>
      <c r="AC15" s="30" t="s">
        <v>141</v>
      </c>
      <c r="AD15" s="30">
        <f>AA15*5</f>
        <v>8.5</v>
      </c>
      <c r="AE15" s="30">
        <f>AB15*4+AD15*4</f>
        <v>40.799999999999997</v>
      </c>
      <c r="AG15" s="30"/>
      <c r="AH15" s="30"/>
      <c r="AI15" s="30"/>
      <c r="AJ15" s="30"/>
      <c r="AK15" s="30"/>
    </row>
    <row r="16" spans="1:37" ht="17.100000000000001" customHeight="1">
      <c r="A16" s="326" t="s">
        <v>171</v>
      </c>
      <c r="B16" s="322"/>
      <c r="C16" s="83"/>
      <c r="D16" s="83"/>
      <c r="E16" s="77"/>
      <c r="F16" s="175"/>
      <c r="G16" s="175"/>
      <c r="H16" s="176"/>
      <c r="I16" s="74"/>
      <c r="J16" s="74"/>
      <c r="K16" s="117"/>
      <c r="L16" s="73" t="s">
        <v>174</v>
      </c>
      <c r="M16" s="74"/>
      <c r="N16" s="117">
        <v>10</v>
      </c>
      <c r="O16" s="77"/>
      <c r="P16" s="83"/>
      <c r="Q16" s="77"/>
      <c r="R16" s="117"/>
      <c r="S16" s="117"/>
      <c r="T16" s="117"/>
      <c r="U16" s="324"/>
      <c r="V16" s="78" t="s">
        <v>16</v>
      </c>
      <c r="W16" s="79" t="s">
        <v>150</v>
      </c>
      <c r="X16" s="67"/>
      <c r="Z16" s="29" t="s">
        <v>151</v>
      </c>
      <c r="AA16" s="30">
        <v>2.5</v>
      </c>
      <c r="AB16" s="30"/>
      <c r="AC16" s="30">
        <f>AA16*5</f>
        <v>12.5</v>
      </c>
      <c r="AD16" s="30" t="s">
        <v>141</v>
      </c>
      <c r="AE16" s="30">
        <f>AC16*9</f>
        <v>112.5</v>
      </c>
      <c r="AG16" s="30"/>
      <c r="AH16" s="30"/>
      <c r="AI16" s="30"/>
      <c r="AJ16" s="30"/>
      <c r="AK16" s="30"/>
    </row>
    <row r="17" spans="1:37" ht="17.100000000000001" customHeight="1">
      <c r="A17" s="326"/>
      <c r="B17" s="322"/>
      <c r="C17" s="83"/>
      <c r="D17" s="83"/>
      <c r="E17" s="77"/>
      <c r="F17" s="77"/>
      <c r="G17" s="83"/>
      <c r="H17" s="77"/>
      <c r="I17" s="117"/>
      <c r="J17" s="117"/>
      <c r="K17" s="84"/>
      <c r="L17" s="74"/>
      <c r="M17" s="74"/>
      <c r="N17" s="175"/>
      <c r="O17" s="77"/>
      <c r="P17" s="83"/>
      <c r="Q17" s="77"/>
      <c r="R17" s="117"/>
      <c r="S17" s="117"/>
      <c r="T17" s="117"/>
      <c r="U17" s="324"/>
      <c r="V17" s="65">
        <v>27.5</v>
      </c>
      <c r="W17" s="85" t="s">
        <v>154</v>
      </c>
      <c r="X17" s="86"/>
      <c r="Y17" s="34"/>
      <c r="Z17" s="29" t="s">
        <v>155</v>
      </c>
      <c r="AD17" s="29">
        <f>AA17*15</f>
        <v>0</v>
      </c>
      <c r="AG17" s="30"/>
    </row>
    <row r="18" spans="1:37" ht="17.100000000000001" customHeight="1">
      <c r="A18" s="87" t="s">
        <v>156</v>
      </c>
      <c r="B18" s="88"/>
      <c r="C18" s="83"/>
      <c r="D18" s="83"/>
      <c r="E18" s="77"/>
      <c r="F18" s="77"/>
      <c r="G18" s="83"/>
      <c r="H18" s="77"/>
      <c r="I18" s="77"/>
      <c r="J18" s="83"/>
      <c r="K18" s="77"/>
      <c r="L18" s="175"/>
      <c r="M18" s="175"/>
      <c r="N18" s="175"/>
      <c r="O18" s="77"/>
      <c r="P18" s="83"/>
      <c r="Q18" s="77"/>
      <c r="R18" s="77"/>
      <c r="S18" s="178"/>
      <c r="T18" s="77"/>
      <c r="U18" s="324"/>
      <c r="V18" s="78" t="s">
        <v>159</v>
      </c>
      <c r="W18" s="90"/>
      <c r="X18" s="67"/>
      <c r="AB18" s="29">
        <f>SUM(AB13:AB17)</f>
        <v>27.5</v>
      </c>
      <c r="AC18" s="29">
        <f>SUM(AC13:AC17)</f>
        <v>22.5</v>
      </c>
      <c r="AD18" s="29">
        <f>SUM(AD13:AD17)</f>
        <v>97</v>
      </c>
      <c r="AE18" s="29">
        <f>AB18*4+AC18*9+AD18*4</f>
        <v>700.5</v>
      </c>
      <c r="AG18" s="30"/>
    </row>
    <row r="19" spans="1:37" ht="17.100000000000001" customHeight="1">
      <c r="A19" s="91"/>
      <c r="B19" s="92"/>
      <c r="C19" s="83"/>
      <c r="D19" s="83"/>
      <c r="E19" s="77"/>
      <c r="F19" s="77"/>
      <c r="G19" s="83"/>
      <c r="H19" s="77"/>
      <c r="I19" s="77"/>
      <c r="J19" s="83"/>
      <c r="K19" s="77"/>
      <c r="L19" s="77"/>
      <c r="M19" s="83"/>
      <c r="N19" s="77"/>
      <c r="O19" s="77"/>
      <c r="P19" s="83"/>
      <c r="Q19" s="77"/>
      <c r="R19" s="77"/>
      <c r="S19" s="179"/>
      <c r="T19" s="77"/>
      <c r="U19" s="329"/>
      <c r="V19" s="65">
        <v>700.5</v>
      </c>
      <c r="W19" s="102"/>
      <c r="X19" s="86"/>
      <c r="Y19" s="34"/>
      <c r="AB19" s="96">
        <f>AB18*4/AE18</f>
        <v>0.15703069236259815</v>
      </c>
      <c r="AC19" s="96">
        <f>AC18*9/AE18</f>
        <v>0.28907922912205569</v>
      </c>
      <c r="AD19" s="96">
        <f>AD18*4/AE18</f>
        <v>0.55389007851534622</v>
      </c>
    </row>
    <row r="20" spans="1:37" ht="17.100000000000001" customHeight="1">
      <c r="A20" s="45">
        <v>10</v>
      </c>
      <c r="B20" s="331"/>
      <c r="C20" s="46" t="str">
        <f>玉美彰化菜單!I32</f>
        <v>白飯</v>
      </c>
      <c r="D20" s="46" t="s">
        <v>117</v>
      </c>
      <c r="E20" s="46"/>
      <c r="F20" s="46" t="str">
        <f>玉美彰化菜單!I33</f>
        <v>鹽酥雞(炸)</v>
      </c>
      <c r="G20" s="48" t="s">
        <v>208</v>
      </c>
      <c r="H20" s="46"/>
      <c r="I20" s="46" t="str">
        <f>玉美彰化菜單!I34</f>
        <v>什錦鮮蔬煲</v>
      </c>
      <c r="J20" s="48" t="s">
        <v>118</v>
      </c>
      <c r="K20" s="46"/>
      <c r="L20" s="46" t="str">
        <f>玉美彰化菜單!I35</f>
        <v>滷味(豆)</v>
      </c>
      <c r="M20" s="192" t="s">
        <v>160</v>
      </c>
      <c r="N20" s="180"/>
      <c r="O20" s="46" t="str">
        <f>玉美彰化菜單!I36</f>
        <v>淺色蔬菜</v>
      </c>
      <c r="P20" s="46" t="s">
        <v>119</v>
      </c>
      <c r="Q20" s="46"/>
      <c r="R20" s="46" t="str">
        <f>玉美彰化菜單!I38</f>
        <v>雪花玉米湯</v>
      </c>
      <c r="S20" s="46" t="s">
        <v>118</v>
      </c>
      <c r="T20" s="46"/>
      <c r="U20" s="332"/>
      <c r="V20" s="49" t="s">
        <v>15</v>
      </c>
      <c r="W20" s="50" t="s">
        <v>121</v>
      </c>
      <c r="X20" s="51">
        <v>5.8</v>
      </c>
      <c r="AB20" s="29" t="s">
        <v>122</v>
      </c>
      <c r="AC20" s="29" t="s">
        <v>123</v>
      </c>
      <c r="AD20" s="29" t="s">
        <v>124</v>
      </c>
      <c r="AE20" s="29" t="s">
        <v>125</v>
      </c>
    </row>
    <row r="21" spans="1:37" ht="17.100000000000001" customHeight="1">
      <c r="A21" s="52" t="s">
        <v>126</v>
      </c>
      <c r="B21" s="322"/>
      <c r="C21" s="181" t="s">
        <v>127</v>
      </c>
      <c r="D21" s="165"/>
      <c r="E21" s="165">
        <v>110</v>
      </c>
      <c r="F21" s="61" t="s">
        <v>128</v>
      </c>
      <c r="G21" s="59"/>
      <c r="H21" s="165">
        <v>65</v>
      </c>
      <c r="I21" s="61" t="s">
        <v>190</v>
      </c>
      <c r="J21" s="61"/>
      <c r="K21" s="165">
        <v>50</v>
      </c>
      <c r="L21" s="61" t="s">
        <v>163</v>
      </c>
      <c r="M21" s="59"/>
      <c r="N21" s="54">
        <v>40</v>
      </c>
      <c r="O21" s="182" t="s">
        <v>131</v>
      </c>
      <c r="P21" s="63"/>
      <c r="Q21" s="64">
        <v>100</v>
      </c>
      <c r="R21" s="61" t="s">
        <v>242</v>
      </c>
      <c r="S21" s="59"/>
      <c r="T21" s="165">
        <v>25</v>
      </c>
      <c r="U21" s="324"/>
      <c r="V21" s="65">
        <v>98</v>
      </c>
      <c r="W21" s="66" t="s">
        <v>133</v>
      </c>
      <c r="X21" s="67">
        <f>AA22</f>
        <v>2</v>
      </c>
      <c r="Y21" s="34"/>
      <c r="Z21" s="30" t="s">
        <v>134</v>
      </c>
      <c r="AA21" s="30">
        <v>5.8</v>
      </c>
      <c r="AB21" s="30">
        <f>AA21*2</f>
        <v>11.6</v>
      </c>
      <c r="AC21" s="30"/>
      <c r="AD21" s="30">
        <f>AA21*15</f>
        <v>87</v>
      </c>
      <c r="AE21" s="30">
        <f>AB21*4+AD21*4</f>
        <v>394.4</v>
      </c>
    </row>
    <row r="22" spans="1:37" ht="17.100000000000001" customHeight="1">
      <c r="A22" s="52">
        <v>21</v>
      </c>
      <c r="B22" s="322"/>
      <c r="C22" s="117"/>
      <c r="D22" s="117"/>
      <c r="E22" s="117"/>
      <c r="F22" s="117"/>
      <c r="G22" s="117"/>
      <c r="H22" s="117"/>
      <c r="I22" s="76" t="s">
        <v>143</v>
      </c>
      <c r="J22" s="74"/>
      <c r="K22" s="117">
        <v>5</v>
      </c>
      <c r="L22" s="73" t="s">
        <v>143</v>
      </c>
      <c r="M22" s="74"/>
      <c r="N22" s="69">
        <v>5</v>
      </c>
      <c r="O22" s="178"/>
      <c r="P22" s="77"/>
      <c r="Q22" s="77"/>
      <c r="R22" s="74" t="s">
        <v>243</v>
      </c>
      <c r="S22" s="74"/>
      <c r="T22" s="117">
        <v>5</v>
      </c>
      <c r="U22" s="324"/>
      <c r="V22" s="78" t="s">
        <v>14</v>
      </c>
      <c r="W22" s="79" t="s">
        <v>139</v>
      </c>
      <c r="X22" s="67">
        <v>2.2000000000000002</v>
      </c>
      <c r="Z22" s="80" t="s">
        <v>140</v>
      </c>
      <c r="AA22" s="30">
        <v>2</v>
      </c>
      <c r="AB22" s="81">
        <f>AA22*7</f>
        <v>14</v>
      </c>
      <c r="AC22" s="30">
        <f>AA22*5</f>
        <v>10</v>
      </c>
      <c r="AD22" s="30" t="s">
        <v>141</v>
      </c>
      <c r="AE22" s="82">
        <f>AB22*4+AC22*9</f>
        <v>146</v>
      </c>
    </row>
    <row r="23" spans="1:37" ht="17.100000000000001" customHeight="1">
      <c r="A23" s="52" t="s">
        <v>142</v>
      </c>
      <c r="B23" s="322"/>
      <c r="C23" s="117"/>
      <c r="D23" s="117"/>
      <c r="E23" s="117"/>
      <c r="F23" s="117"/>
      <c r="G23" s="117"/>
      <c r="H23" s="117"/>
      <c r="I23" s="76" t="s">
        <v>144</v>
      </c>
      <c r="J23" s="74"/>
      <c r="K23" s="117">
        <v>1</v>
      </c>
      <c r="L23" s="76" t="s">
        <v>244</v>
      </c>
      <c r="M23" s="74"/>
      <c r="N23" s="69">
        <v>30</v>
      </c>
      <c r="O23" s="178"/>
      <c r="P23" s="83"/>
      <c r="Q23" s="77"/>
      <c r="R23" s="183"/>
      <c r="S23" s="183"/>
      <c r="T23" s="183"/>
      <c r="U23" s="324"/>
      <c r="V23" s="65">
        <f>AC26</f>
        <v>22.5</v>
      </c>
      <c r="W23" s="79" t="s">
        <v>146</v>
      </c>
      <c r="X23" s="67">
        <f>AA24</f>
        <v>2.5</v>
      </c>
      <c r="Y23" s="34"/>
      <c r="Z23" s="29" t="s">
        <v>147</v>
      </c>
      <c r="AA23" s="30">
        <v>2.2000000000000002</v>
      </c>
      <c r="AB23" s="30">
        <f>AA23*1</f>
        <v>2.2000000000000002</v>
      </c>
      <c r="AC23" s="30" t="s">
        <v>141</v>
      </c>
      <c r="AD23" s="30">
        <f>AA23*5</f>
        <v>11</v>
      </c>
      <c r="AE23" s="30">
        <f>AB23*4+AD23*4</f>
        <v>52.8</v>
      </c>
    </row>
    <row r="24" spans="1:37" ht="17.100000000000001" customHeight="1">
      <c r="A24" s="326" t="s">
        <v>185</v>
      </c>
      <c r="B24" s="322"/>
      <c r="C24" s="117"/>
      <c r="D24" s="117"/>
      <c r="E24" s="117"/>
      <c r="F24" s="117"/>
      <c r="G24" s="117"/>
      <c r="H24" s="84"/>
      <c r="I24" s="117" t="s">
        <v>174</v>
      </c>
      <c r="J24" s="117"/>
      <c r="K24" s="117">
        <v>10</v>
      </c>
      <c r="L24" s="73" t="s">
        <v>245</v>
      </c>
      <c r="M24" s="74"/>
      <c r="N24" s="117">
        <v>10</v>
      </c>
      <c r="O24" s="178"/>
      <c r="P24" s="83"/>
      <c r="Q24" s="77"/>
      <c r="R24" s="117"/>
      <c r="S24" s="83"/>
      <c r="T24" s="193"/>
      <c r="U24" s="324"/>
      <c r="V24" s="78" t="s">
        <v>16</v>
      </c>
      <c r="W24" s="79" t="s">
        <v>150</v>
      </c>
      <c r="X24" s="67"/>
      <c r="Z24" s="29" t="s">
        <v>151</v>
      </c>
      <c r="AA24" s="30">
        <v>2.5</v>
      </c>
      <c r="AB24" s="30"/>
      <c r="AC24" s="30">
        <f>AA24*5</f>
        <v>12.5</v>
      </c>
      <c r="AD24" s="30" t="s">
        <v>141</v>
      </c>
      <c r="AE24" s="30">
        <f>AC24*9</f>
        <v>112.5</v>
      </c>
    </row>
    <row r="25" spans="1:37" ht="17.100000000000001" customHeight="1">
      <c r="A25" s="326"/>
      <c r="B25" s="322"/>
      <c r="C25" s="117"/>
      <c r="D25" s="117"/>
      <c r="E25" s="117"/>
      <c r="F25" s="184"/>
      <c r="G25" s="83"/>
      <c r="H25" s="77"/>
      <c r="I25" s="117" t="s">
        <v>187</v>
      </c>
      <c r="J25" s="117"/>
      <c r="K25" s="185">
        <v>5</v>
      </c>
      <c r="L25" s="74"/>
      <c r="M25" s="74"/>
      <c r="N25" s="186"/>
      <c r="O25" s="178"/>
      <c r="P25" s="83"/>
      <c r="Q25" s="77"/>
      <c r="R25" s="77"/>
      <c r="S25" s="83"/>
      <c r="T25" s="77"/>
      <c r="U25" s="324"/>
      <c r="V25" s="65">
        <f>AB26</f>
        <v>27.8</v>
      </c>
      <c r="W25" s="85" t="s">
        <v>154</v>
      </c>
      <c r="X25" s="67"/>
      <c r="Y25" s="34"/>
      <c r="Z25" s="29" t="s">
        <v>155</v>
      </c>
      <c r="AD25" s="29">
        <f>AA25*15</f>
        <v>0</v>
      </c>
    </row>
    <row r="26" spans="1:37" ht="17.100000000000001" customHeight="1">
      <c r="A26" s="87" t="s">
        <v>156</v>
      </c>
      <c r="B26" s="88"/>
      <c r="C26" s="117"/>
      <c r="D26" s="117"/>
      <c r="E26" s="84"/>
      <c r="F26" s="77"/>
      <c r="G26" s="83"/>
      <c r="H26" s="77"/>
      <c r="I26" s="76" t="s">
        <v>186</v>
      </c>
      <c r="J26" s="69"/>
      <c r="K26" s="185">
        <v>3</v>
      </c>
      <c r="L26" s="147"/>
      <c r="M26" s="146"/>
      <c r="N26" s="147"/>
      <c r="O26" s="178"/>
      <c r="P26" s="83"/>
      <c r="Q26" s="77"/>
      <c r="R26" s="77"/>
      <c r="S26" s="83"/>
      <c r="T26" s="77"/>
      <c r="U26" s="324"/>
      <c r="V26" s="78" t="s">
        <v>159</v>
      </c>
      <c r="W26" s="90"/>
      <c r="X26" s="67"/>
      <c r="AB26" s="29">
        <f>SUM(AB21:AB25)</f>
        <v>27.8</v>
      </c>
      <c r="AC26" s="29">
        <f>SUM(AC21:AC25)</f>
        <v>22.5</v>
      </c>
      <c r="AD26" s="29">
        <f>SUM(AD21:AD25)</f>
        <v>98</v>
      </c>
      <c r="AE26" s="29">
        <f>AB26*4+AC26*9+AD26*4</f>
        <v>705.7</v>
      </c>
    </row>
    <row r="27" spans="1:37" ht="17.100000000000001" customHeight="1" thickBot="1">
      <c r="A27" s="123"/>
      <c r="B27" s="124"/>
      <c r="C27" s="83"/>
      <c r="D27" s="83"/>
      <c r="E27" s="77"/>
      <c r="F27" s="77"/>
      <c r="G27" s="83"/>
      <c r="H27" s="77"/>
      <c r="I27" s="77"/>
      <c r="J27" s="83"/>
      <c r="K27" s="125"/>
      <c r="L27" s="147"/>
      <c r="M27" s="146"/>
      <c r="N27" s="147"/>
      <c r="O27" s="178"/>
      <c r="P27" s="83"/>
      <c r="Q27" s="77"/>
      <c r="R27" s="77"/>
      <c r="S27" s="83"/>
      <c r="T27" s="77"/>
      <c r="U27" s="329"/>
      <c r="V27" s="65">
        <v>705.7</v>
      </c>
      <c r="W27" s="94"/>
      <c r="X27" s="67"/>
      <c r="Y27" s="34"/>
      <c r="AB27" s="96">
        <f>AB26*4/AE26</f>
        <v>0.15757403996032307</v>
      </c>
      <c r="AC27" s="96">
        <f>AC26*9/AE26</f>
        <v>0.28694912852486892</v>
      </c>
      <c r="AD27" s="96">
        <f>AD26*4/AE26</f>
        <v>0.55547683151480798</v>
      </c>
    </row>
    <row r="28" spans="1:37" ht="17.100000000000001" customHeight="1">
      <c r="A28" s="45">
        <v>10</v>
      </c>
      <c r="B28" s="322"/>
      <c r="C28" s="103" t="str">
        <f>玉美彰化菜單!M32</f>
        <v>糙米飯</v>
      </c>
      <c r="D28" s="103" t="s">
        <v>117</v>
      </c>
      <c r="E28" s="103"/>
      <c r="F28" s="103" t="str">
        <f>玉美彰化菜單!M33</f>
        <v>泰式魚(海)</v>
      </c>
      <c r="G28" s="104" t="s">
        <v>208</v>
      </c>
      <c r="H28" s="103"/>
      <c r="I28" s="103" t="str">
        <f>玉美彰化菜單!M34</f>
        <v>懷舊肉燥(豆)</v>
      </c>
      <c r="J28" s="104" t="s">
        <v>118</v>
      </c>
      <c r="K28" s="103"/>
      <c r="L28" s="103" t="str">
        <f>玉美彰化菜單!M35</f>
        <v>鐵板銀芽</v>
      </c>
      <c r="M28" s="103" t="s">
        <v>118</v>
      </c>
      <c r="N28" s="103"/>
      <c r="O28" s="103" t="str">
        <f>玉美彰化菜單!M36</f>
        <v>深色蔬菜</v>
      </c>
      <c r="P28" s="103" t="s">
        <v>119</v>
      </c>
      <c r="Q28" s="103"/>
      <c r="R28" s="103" t="str">
        <f>玉美彰化菜單!M38</f>
        <v>鮮瓜豆皮湯(豆)</v>
      </c>
      <c r="S28" s="103" t="s">
        <v>118</v>
      </c>
      <c r="T28" s="103"/>
      <c r="U28" s="323"/>
      <c r="V28" s="49" t="s">
        <v>15</v>
      </c>
      <c r="W28" s="50" t="s">
        <v>121</v>
      </c>
      <c r="X28" s="187">
        <v>6</v>
      </c>
      <c r="AB28" s="29" t="s">
        <v>122</v>
      </c>
      <c r="AC28" s="29" t="s">
        <v>123</v>
      </c>
      <c r="AD28" s="29" t="s">
        <v>124</v>
      </c>
      <c r="AE28" s="29" t="s">
        <v>125</v>
      </c>
      <c r="AG28" s="30"/>
    </row>
    <row r="29" spans="1:37" ht="17.100000000000001" customHeight="1">
      <c r="A29" s="52" t="s">
        <v>126</v>
      </c>
      <c r="B29" s="322"/>
      <c r="C29" s="170" t="s">
        <v>127</v>
      </c>
      <c r="D29" s="171"/>
      <c r="E29" s="165">
        <v>80</v>
      </c>
      <c r="F29" s="61" t="s">
        <v>246</v>
      </c>
      <c r="G29" s="61" t="s">
        <v>232</v>
      </c>
      <c r="H29" s="165">
        <v>60</v>
      </c>
      <c r="I29" s="59" t="s">
        <v>210</v>
      </c>
      <c r="J29" s="59"/>
      <c r="K29" s="165">
        <v>15</v>
      </c>
      <c r="L29" s="61" t="s">
        <v>247</v>
      </c>
      <c r="M29" s="59"/>
      <c r="N29" s="165">
        <v>50</v>
      </c>
      <c r="O29" s="165" t="s">
        <v>131</v>
      </c>
      <c r="P29" s="63"/>
      <c r="Q29" s="64">
        <v>100</v>
      </c>
      <c r="R29" s="61" t="s">
        <v>164</v>
      </c>
      <c r="S29" s="59"/>
      <c r="T29" s="165">
        <v>25</v>
      </c>
      <c r="U29" s="324"/>
      <c r="V29" s="65">
        <v>100</v>
      </c>
      <c r="W29" s="66" t="s">
        <v>133</v>
      </c>
      <c r="X29" s="141">
        <f>AA30</f>
        <v>2</v>
      </c>
      <c r="Y29" s="34"/>
      <c r="Z29" s="30" t="s">
        <v>134</v>
      </c>
      <c r="AA29" s="30">
        <v>6</v>
      </c>
      <c r="AB29" s="30">
        <f>AA29*2</f>
        <v>12</v>
      </c>
      <c r="AC29" s="30"/>
      <c r="AD29" s="30">
        <f>AA29*15</f>
        <v>90</v>
      </c>
      <c r="AE29" s="30">
        <f>AB29*4+AD29*4</f>
        <v>408</v>
      </c>
      <c r="AF29" s="30"/>
      <c r="AG29" s="30"/>
      <c r="AH29" s="30"/>
      <c r="AI29" s="30"/>
      <c r="AJ29" s="30"/>
      <c r="AK29" s="30"/>
    </row>
    <row r="30" spans="1:37" ht="17.100000000000001" customHeight="1">
      <c r="A30" s="52">
        <v>22</v>
      </c>
      <c r="B30" s="322"/>
      <c r="C30" s="100" t="s">
        <v>212</v>
      </c>
      <c r="D30" s="101"/>
      <c r="E30" s="117">
        <v>40</v>
      </c>
      <c r="F30" s="73" t="s">
        <v>135</v>
      </c>
      <c r="G30" s="74"/>
      <c r="H30" s="117">
        <v>5</v>
      </c>
      <c r="I30" s="73" t="s">
        <v>213</v>
      </c>
      <c r="J30" s="73" t="s">
        <v>137</v>
      </c>
      <c r="K30" s="117">
        <v>10</v>
      </c>
      <c r="L30" s="73" t="s">
        <v>135</v>
      </c>
      <c r="M30" s="73"/>
      <c r="N30" s="117">
        <v>10</v>
      </c>
      <c r="O30" s="147"/>
      <c r="P30" s="147"/>
      <c r="Q30" s="147"/>
      <c r="R30" s="76" t="s">
        <v>248</v>
      </c>
      <c r="S30" s="74"/>
      <c r="T30" s="117">
        <v>1</v>
      </c>
      <c r="U30" s="324"/>
      <c r="V30" s="78" t="s">
        <v>14</v>
      </c>
      <c r="W30" s="79" t="s">
        <v>139</v>
      </c>
      <c r="X30" s="141">
        <v>2</v>
      </c>
      <c r="Z30" s="80" t="s">
        <v>140</v>
      </c>
      <c r="AA30" s="30">
        <v>2</v>
      </c>
      <c r="AB30" s="81">
        <f>AA30*7</f>
        <v>14</v>
      </c>
      <c r="AC30" s="30">
        <f>AA30*5</f>
        <v>10</v>
      </c>
      <c r="AD30" s="30" t="s">
        <v>141</v>
      </c>
      <c r="AE30" s="82">
        <f>AB30*4+AC30*9</f>
        <v>146</v>
      </c>
      <c r="AF30" s="80"/>
      <c r="AG30" s="30"/>
      <c r="AH30" s="81"/>
      <c r="AI30" s="30"/>
      <c r="AJ30" s="30"/>
      <c r="AK30" s="82"/>
    </row>
    <row r="31" spans="1:37" ht="17.100000000000001" customHeight="1">
      <c r="A31" s="52" t="s">
        <v>142</v>
      </c>
      <c r="B31" s="322"/>
      <c r="C31" s="145"/>
      <c r="D31" s="146"/>
      <c r="E31" s="147"/>
      <c r="F31" s="73" t="s">
        <v>193</v>
      </c>
      <c r="G31" s="74"/>
      <c r="H31" s="117">
        <v>5</v>
      </c>
      <c r="I31" s="73" t="s">
        <v>249</v>
      </c>
      <c r="J31" s="74"/>
      <c r="K31" s="117">
        <v>10</v>
      </c>
      <c r="L31" s="76" t="s">
        <v>143</v>
      </c>
      <c r="M31" s="74"/>
      <c r="N31" s="117">
        <v>5</v>
      </c>
      <c r="O31" s="147"/>
      <c r="P31" s="146"/>
      <c r="Q31" s="147"/>
      <c r="R31" s="76"/>
      <c r="S31" s="74"/>
      <c r="T31" s="117">
        <v>1</v>
      </c>
      <c r="U31" s="324"/>
      <c r="V31" s="65">
        <f>AC34</f>
        <v>22.5</v>
      </c>
      <c r="W31" s="79" t="s">
        <v>146</v>
      </c>
      <c r="X31" s="141">
        <f>AA32</f>
        <v>2.5</v>
      </c>
      <c r="Y31" s="34"/>
      <c r="Z31" s="29" t="s">
        <v>147</v>
      </c>
      <c r="AA31" s="30">
        <v>2</v>
      </c>
      <c r="AB31" s="30">
        <f>AA31*1</f>
        <v>2</v>
      </c>
      <c r="AC31" s="30" t="s">
        <v>141</v>
      </c>
      <c r="AD31" s="30">
        <f>AA31*5</f>
        <v>10</v>
      </c>
      <c r="AE31" s="30">
        <f>AB31*4+AD31*4</f>
        <v>48</v>
      </c>
      <c r="AG31" s="30"/>
      <c r="AH31" s="30"/>
      <c r="AI31" s="30"/>
      <c r="AJ31" s="30"/>
      <c r="AK31" s="30"/>
    </row>
    <row r="32" spans="1:37" ht="17.100000000000001" customHeight="1">
      <c r="A32" s="326" t="s">
        <v>194</v>
      </c>
      <c r="B32" s="322"/>
      <c r="C32" s="145"/>
      <c r="D32" s="146"/>
      <c r="E32" s="147"/>
      <c r="F32" s="117"/>
      <c r="G32" s="146"/>
      <c r="H32" s="117"/>
      <c r="I32" s="74" t="s">
        <v>216</v>
      </c>
      <c r="J32" s="74"/>
      <c r="K32" s="117">
        <v>1</v>
      </c>
      <c r="L32" s="76" t="s">
        <v>187</v>
      </c>
      <c r="M32" s="74"/>
      <c r="N32" s="117">
        <v>5</v>
      </c>
      <c r="O32" s="147"/>
      <c r="P32" s="146"/>
      <c r="Q32" s="147"/>
      <c r="R32" s="117"/>
      <c r="S32" s="117"/>
      <c r="T32" s="117"/>
      <c r="U32" s="324"/>
      <c r="V32" s="78" t="s">
        <v>16</v>
      </c>
      <c r="W32" s="79" t="s">
        <v>150</v>
      </c>
      <c r="X32" s="141"/>
      <c r="Z32" s="29" t="s">
        <v>151</v>
      </c>
      <c r="AA32" s="30">
        <v>2.5</v>
      </c>
      <c r="AB32" s="30"/>
      <c r="AC32" s="30">
        <f>AA32*5</f>
        <v>12.5</v>
      </c>
      <c r="AD32" s="30" t="s">
        <v>141</v>
      </c>
      <c r="AE32" s="30">
        <f>AC32*9</f>
        <v>112.5</v>
      </c>
      <c r="AG32" s="30"/>
      <c r="AH32" s="30"/>
      <c r="AI32" s="30"/>
      <c r="AJ32" s="30"/>
      <c r="AK32" s="30"/>
    </row>
    <row r="33" spans="1:33" ht="17.100000000000001" customHeight="1">
      <c r="A33" s="326"/>
      <c r="B33" s="322"/>
      <c r="C33" s="145"/>
      <c r="D33" s="146"/>
      <c r="E33" s="147"/>
      <c r="F33" s="117"/>
      <c r="G33" s="146"/>
      <c r="H33" s="117"/>
      <c r="I33" s="117"/>
      <c r="J33" s="117"/>
      <c r="K33" s="117"/>
      <c r="L33" s="117"/>
      <c r="M33" s="117"/>
      <c r="N33" s="117"/>
      <c r="O33" s="147"/>
      <c r="P33" s="146"/>
      <c r="Q33" s="147"/>
      <c r="R33" s="147"/>
      <c r="S33" s="188"/>
      <c r="T33" s="77"/>
      <c r="U33" s="324"/>
      <c r="V33" s="65">
        <v>28</v>
      </c>
      <c r="W33" s="85" t="s">
        <v>154</v>
      </c>
      <c r="X33" s="141"/>
      <c r="Y33" s="34"/>
      <c r="Z33" s="29" t="s">
        <v>155</v>
      </c>
      <c r="AD33" s="29">
        <f>AA33*15</f>
        <v>0</v>
      </c>
      <c r="AG33" s="30"/>
    </row>
    <row r="34" spans="1:33" ht="17.100000000000001" customHeight="1">
      <c r="A34" s="87" t="s">
        <v>156</v>
      </c>
      <c r="B34" s="88"/>
      <c r="C34" s="83"/>
      <c r="D34" s="83"/>
      <c r="E34" s="77"/>
      <c r="F34" s="77"/>
      <c r="G34" s="83"/>
      <c r="H34" s="77"/>
      <c r="I34" s="77"/>
      <c r="J34" s="83"/>
      <c r="K34" s="77"/>
      <c r="L34" s="117"/>
      <c r="M34" s="117"/>
      <c r="N34" s="117"/>
      <c r="O34" s="77"/>
      <c r="P34" s="83"/>
      <c r="Q34" s="77"/>
      <c r="R34" s="77"/>
      <c r="S34" s="83"/>
      <c r="T34" s="77"/>
      <c r="U34" s="324"/>
      <c r="V34" s="78" t="s">
        <v>159</v>
      </c>
      <c r="W34" s="90"/>
      <c r="X34" s="141"/>
      <c r="AB34" s="29">
        <f>SUM(AB29:AB33)</f>
        <v>28</v>
      </c>
      <c r="AC34" s="29">
        <f>SUM(AC29:AC33)</f>
        <v>22.5</v>
      </c>
      <c r="AD34" s="29">
        <f>SUM(AD29:AD33)</f>
        <v>100</v>
      </c>
      <c r="AE34" s="29">
        <f>AB34*4+AC34*9+AD34*4</f>
        <v>714.5</v>
      </c>
      <c r="AG34" s="30"/>
    </row>
    <row r="35" spans="1:33" ht="17.100000000000001" customHeight="1">
      <c r="A35" s="91"/>
      <c r="B35" s="92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77"/>
      <c r="S35" s="83"/>
      <c r="T35" s="77"/>
      <c r="U35" s="329"/>
      <c r="V35" s="65">
        <v>714.5</v>
      </c>
      <c r="W35" s="102"/>
      <c r="X35" s="141"/>
      <c r="Y35" s="34"/>
      <c r="AB35" s="96">
        <f>AB34*4/AE34</f>
        <v>0.15675297410776767</v>
      </c>
      <c r="AC35" s="96">
        <f>AC34*9/AE34</f>
        <v>0.28341497550734779</v>
      </c>
      <c r="AD35" s="96">
        <f>AD34*4/AE34</f>
        <v>0.55983205038488448</v>
      </c>
    </row>
    <row r="36" spans="1:33" ht="17.100000000000001" customHeight="1">
      <c r="A36" s="45">
        <v>10</v>
      </c>
      <c r="B36" s="322"/>
      <c r="C36" s="103" t="str">
        <f>玉美彰化菜單!Q32</f>
        <v>港式炸醬麵(豆)</v>
      </c>
      <c r="D36" s="103" t="s">
        <v>177</v>
      </c>
      <c r="E36" s="103"/>
      <c r="F36" s="103" t="str">
        <f>玉美彰化菜單!Q33</f>
        <v>鐵路豬排</v>
      </c>
      <c r="G36" s="104" t="s">
        <v>118</v>
      </c>
      <c r="H36" s="103"/>
      <c r="I36" s="103" t="str">
        <f>玉美彰化菜單!Q34</f>
        <v>叉燒包(冷)</v>
      </c>
      <c r="J36" s="104" t="s">
        <v>117</v>
      </c>
      <c r="K36" s="103"/>
      <c r="L36" s="103" t="str">
        <f>玉美彰化菜單!Q35</f>
        <v>西芹鮮蔬</v>
      </c>
      <c r="M36" s="104" t="s">
        <v>118</v>
      </c>
      <c r="N36" s="103"/>
      <c r="O36" s="103" t="str">
        <f>玉美彰化菜單!Q36</f>
        <v>淺色蔬菜</v>
      </c>
      <c r="P36" s="103" t="s">
        <v>119</v>
      </c>
      <c r="Q36" s="103"/>
      <c r="R36" s="103" t="str">
        <f>玉美彰化菜單!Q38</f>
        <v>肉絲粉絲湯</v>
      </c>
      <c r="S36" s="103" t="s">
        <v>118</v>
      </c>
      <c r="T36" s="103"/>
      <c r="U36" s="323"/>
      <c r="V36" s="49" t="s">
        <v>15</v>
      </c>
      <c r="W36" s="50" t="s">
        <v>121</v>
      </c>
      <c r="X36" s="138">
        <f>AA37</f>
        <v>5.8</v>
      </c>
      <c r="AB36" s="29" t="s">
        <v>122</v>
      </c>
      <c r="AC36" s="29" t="s">
        <v>123</v>
      </c>
      <c r="AD36" s="29" t="s">
        <v>124</v>
      </c>
      <c r="AE36" s="29" t="s">
        <v>125</v>
      </c>
    </row>
    <row r="37" spans="1:33" ht="17.100000000000001" customHeight="1">
      <c r="A37" s="52" t="s">
        <v>126</v>
      </c>
      <c r="B37" s="322"/>
      <c r="C37" s="202" t="s">
        <v>276</v>
      </c>
      <c r="D37" s="203"/>
      <c r="E37" s="203">
        <v>200</v>
      </c>
      <c r="F37" s="58" t="s">
        <v>217</v>
      </c>
      <c r="G37" s="59"/>
      <c r="H37" s="165">
        <v>35</v>
      </c>
      <c r="I37" s="61" t="s">
        <v>270</v>
      </c>
      <c r="J37" s="59"/>
      <c r="K37" s="165">
        <v>40</v>
      </c>
      <c r="L37" s="58" t="s">
        <v>79</v>
      </c>
      <c r="M37" s="61"/>
      <c r="N37" s="165">
        <v>45</v>
      </c>
      <c r="O37" s="165" t="s">
        <v>131</v>
      </c>
      <c r="P37" s="63"/>
      <c r="Q37" s="64">
        <v>100</v>
      </c>
      <c r="R37" s="61" t="s">
        <v>187</v>
      </c>
      <c r="S37" s="59"/>
      <c r="T37" s="165">
        <v>6</v>
      </c>
      <c r="U37" s="324"/>
      <c r="V37" s="65">
        <v>96</v>
      </c>
      <c r="W37" s="66" t="s">
        <v>133</v>
      </c>
      <c r="X37" s="141">
        <f>AA38</f>
        <v>2</v>
      </c>
      <c r="Y37" s="34"/>
      <c r="Z37" s="30" t="s">
        <v>134</v>
      </c>
      <c r="AA37" s="30">
        <v>5.8</v>
      </c>
      <c r="AB37" s="30">
        <f>AA37*2</f>
        <v>11.6</v>
      </c>
      <c r="AC37" s="30"/>
      <c r="AD37" s="30">
        <f>AA37*15</f>
        <v>87</v>
      </c>
      <c r="AE37" s="30">
        <f>AB37*4+AD37*4</f>
        <v>394.4</v>
      </c>
    </row>
    <row r="38" spans="1:33" ht="17.100000000000001" customHeight="1">
      <c r="A38" s="52">
        <v>23</v>
      </c>
      <c r="B38" s="322"/>
      <c r="C38" s="204" t="s">
        <v>143</v>
      </c>
      <c r="D38" s="205"/>
      <c r="E38" s="205">
        <v>5</v>
      </c>
      <c r="F38" s="74"/>
      <c r="G38" s="74"/>
      <c r="H38" s="117"/>
      <c r="I38" s="76"/>
      <c r="J38" s="74"/>
      <c r="K38" s="117"/>
      <c r="L38" s="117" t="s">
        <v>228</v>
      </c>
      <c r="M38" s="117"/>
      <c r="N38" s="117">
        <v>10</v>
      </c>
      <c r="O38" s="77"/>
      <c r="P38" s="77"/>
      <c r="Q38" s="77"/>
      <c r="R38" s="76" t="s">
        <v>224</v>
      </c>
      <c r="S38" s="73"/>
      <c r="T38" s="117">
        <v>5</v>
      </c>
      <c r="U38" s="324"/>
      <c r="V38" s="78" t="s">
        <v>14</v>
      </c>
      <c r="W38" s="79" t="s">
        <v>139</v>
      </c>
      <c r="X38" s="141">
        <v>1.8</v>
      </c>
      <c r="Z38" s="80" t="s">
        <v>140</v>
      </c>
      <c r="AA38" s="30">
        <v>2</v>
      </c>
      <c r="AB38" s="81">
        <f>AA38*7</f>
        <v>14</v>
      </c>
      <c r="AC38" s="30">
        <f>AA38*5</f>
        <v>10</v>
      </c>
      <c r="AD38" s="30" t="s">
        <v>141</v>
      </c>
      <c r="AE38" s="82">
        <f>AB38*4+AC38*9</f>
        <v>146</v>
      </c>
    </row>
    <row r="39" spans="1:33" ht="17.100000000000001" customHeight="1">
      <c r="A39" s="52" t="s">
        <v>142</v>
      </c>
      <c r="B39" s="322"/>
      <c r="C39" s="204" t="s">
        <v>274</v>
      </c>
      <c r="D39" s="205"/>
      <c r="E39" s="205">
        <v>10</v>
      </c>
      <c r="F39" s="73"/>
      <c r="G39" s="74"/>
      <c r="H39" s="117"/>
      <c r="I39" s="74"/>
      <c r="J39" s="74"/>
      <c r="K39" s="117"/>
      <c r="L39" s="117" t="s">
        <v>174</v>
      </c>
      <c r="M39" s="117"/>
      <c r="N39" s="117">
        <v>5</v>
      </c>
      <c r="O39" s="77"/>
      <c r="P39" s="77"/>
      <c r="Q39" s="77"/>
      <c r="R39" s="73" t="s">
        <v>143</v>
      </c>
      <c r="S39" s="74"/>
      <c r="T39" s="117">
        <v>5</v>
      </c>
      <c r="U39" s="324"/>
      <c r="V39" s="65">
        <f>AC42</f>
        <v>22.5</v>
      </c>
      <c r="W39" s="79" t="s">
        <v>146</v>
      </c>
      <c r="X39" s="141">
        <f>AA40</f>
        <v>2.5</v>
      </c>
      <c r="Y39" s="34"/>
      <c r="Z39" s="29" t="s">
        <v>147</v>
      </c>
      <c r="AA39" s="30">
        <v>1.8</v>
      </c>
      <c r="AB39" s="30">
        <f>AA39*1</f>
        <v>1.8</v>
      </c>
      <c r="AC39" s="30" t="s">
        <v>141</v>
      </c>
      <c r="AD39" s="30">
        <f>AA39*5</f>
        <v>9</v>
      </c>
      <c r="AE39" s="30">
        <f>AB39*4+AD39*4</f>
        <v>43.2</v>
      </c>
    </row>
    <row r="40" spans="1:33" ht="17.100000000000001" customHeight="1">
      <c r="A40" s="326" t="s">
        <v>197</v>
      </c>
      <c r="B40" s="322"/>
      <c r="C40" s="204" t="s">
        <v>277</v>
      </c>
      <c r="D40" s="205"/>
      <c r="E40" s="205">
        <v>3</v>
      </c>
      <c r="F40" s="77"/>
      <c r="G40" s="77"/>
      <c r="H40" s="77"/>
      <c r="I40" s="73"/>
      <c r="J40" s="74"/>
      <c r="K40" s="117"/>
      <c r="L40" s="117" t="s">
        <v>143</v>
      </c>
      <c r="M40" s="117"/>
      <c r="N40" s="117">
        <v>5</v>
      </c>
      <c r="O40" s="77"/>
      <c r="P40" s="77"/>
      <c r="Q40" s="77"/>
      <c r="R40" s="74"/>
      <c r="S40" s="74"/>
      <c r="T40" s="84"/>
      <c r="U40" s="324"/>
      <c r="V40" s="78" t="s">
        <v>16</v>
      </c>
      <c r="W40" s="79" t="s">
        <v>150</v>
      </c>
      <c r="X40" s="141"/>
      <c r="Z40" s="29" t="s">
        <v>151</v>
      </c>
      <c r="AA40" s="30">
        <v>2.5</v>
      </c>
      <c r="AB40" s="30"/>
      <c r="AC40" s="30">
        <f>AA40*5</f>
        <v>12.5</v>
      </c>
      <c r="AD40" s="30" t="s">
        <v>141</v>
      </c>
      <c r="AE40" s="30">
        <f>AC40*9</f>
        <v>112.5</v>
      </c>
    </row>
    <row r="41" spans="1:33" ht="17.100000000000001" customHeight="1">
      <c r="A41" s="326"/>
      <c r="B41" s="322"/>
      <c r="C41" s="204" t="s">
        <v>213</v>
      </c>
      <c r="D41" s="206" t="s">
        <v>278</v>
      </c>
      <c r="E41" s="205">
        <v>10</v>
      </c>
      <c r="F41" s="77"/>
      <c r="G41" s="83"/>
      <c r="H41" s="77"/>
      <c r="I41" s="117"/>
      <c r="J41" s="83"/>
      <c r="K41" s="117"/>
      <c r="L41" s="117"/>
      <c r="M41" s="117"/>
      <c r="N41" s="117"/>
      <c r="O41" s="77"/>
      <c r="P41" s="83"/>
      <c r="Q41" s="77"/>
      <c r="R41" s="117"/>
      <c r="S41" s="117"/>
      <c r="T41" s="84"/>
      <c r="U41" s="324"/>
      <c r="V41" s="65">
        <v>27.4</v>
      </c>
      <c r="W41" s="85" t="s">
        <v>154</v>
      </c>
      <c r="X41" s="141"/>
      <c r="Y41" s="34"/>
      <c r="Z41" s="29" t="s">
        <v>155</v>
      </c>
      <c r="AD41" s="29">
        <f>AA41*15</f>
        <v>0</v>
      </c>
    </row>
    <row r="42" spans="1:33" ht="17.100000000000001" customHeight="1">
      <c r="A42" s="87" t="s">
        <v>156</v>
      </c>
      <c r="B42" s="88"/>
      <c r="C42" s="204" t="s">
        <v>135</v>
      </c>
      <c r="D42" s="205"/>
      <c r="E42" s="205">
        <v>10</v>
      </c>
      <c r="F42" s="77"/>
      <c r="G42" s="83"/>
      <c r="H42" s="77"/>
      <c r="I42" s="117"/>
      <c r="J42" s="83"/>
      <c r="K42" s="117"/>
      <c r="L42" s="117"/>
      <c r="M42" s="117"/>
      <c r="N42" s="189"/>
      <c r="O42" s="77"/>
      <c r="P42" s="83"/>
      <c r="Q42" s="77"/>
      <c r="R42" s="77"/>
      <c r="S42" s="83"/>
      <c r="T42" s="77"/>
      <c r="U42" s="324"/>
      <c r="V42" s="78" t="s">
        <v>159</v>
      </c>
      <c r="W42" s="90"/>
      <c r="X42" s="141"/>
      <c r="AB42" s="29">
        <f>SUM(AB37:AB41)</f>
        <v>27.400000000000002</v>
      </c>
      <c r="AC42" s="29">
        <f>SUM(AC37:AC41)</f>
        <v>22.5</v>
      </c>
      <c r="AD42" s="29">
        <f>SUM(AD37:AD41)</f>
        <v>96</v>
      </c>
      <c r="AE42" s="29">
        <f>AB42*4+AC42*9+AD42*4</f>
        <v>696.1</v>
      </c>
    </row>
    <row r="43" spans="1:33" ht="17.100000000000001" customHeight="1" thickBot="1">
      <c r="A43" s="149"/>
      <c r="B43" s="150"/>
      <c r="C43" s="151"/>
      <c r="D43" s="151"/>
      <c r="E43" s="152"/>
      <c r="F43" s="152"/>
      <c r="G43" s="151"/>
      <c r="H43" s="152"/>
      <c r="I43" s="152"/>
      <c r="J43" s="151"/>
      <c r="K43" s="152"/>
      <c r="L43" s="152"/>
      <c r="M43" s="151"/>
      <c r="N43" s="152"/>
      <c r="O43" s="152"/>
      <c r="P43" s="151"/>
      <c r="Q43" s="152"/>
      <c r="R43" s="152"/>
      <c r="S43" s="151"/>
      <c r="T43" s="152"/>
      <c r="U43" s="325"/>
      <c r="V43" s="153">
        <v>696.1</v>
      </c>
      <c r="W43" s="154"/>
      <c r="X43" s="155"/>
      <c r="Y43" s="34"/>
      <c r="AB43" s="96">
        <f>AB42*4/AE42</f>
        <v>0.15744864243643156</v>
      </c>
      <c r="AC43" s="96">
        <f>AC42*9/AE42</f>
        <v>0.29090647895417326</v>
      </c>
      <c r="AD43" s="96">
        <f>AD42*4/AE42</f>
        <v>0.55164487860939515</v>
      </c>
    </row>
    <row r="44" spans="1:33" ht="21.75" customHeight="1"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190"/>
    </row>
    <row r="45" spans="1:33">
      <c r="C45" s="334"/>
      <c r="D45" s="334"/>
      <c r="E45" s="335"/>
      <c r="F45" s="335"/>
      <c r="G45" s="191"/>
      <c r="J45" s="191"/>
      <c r="M45" s="191"/>
      <c r="P45" s="191"/>
      <c r="S45" s="191"/>
      <c r="V45" s="29"/>
      <c r="X45" s="30"/>
    </row>
    <row r="46" spans="1:33">
      <c r="V46" s="29"/>
      <c r="X46" s="30"/>
    </row>
    <row r="47" spans="1:33">
      <c r="V47" s="29"/>
      <c r="X47" s="30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3" type="noConversion"/>
  <pageMargins left="0.7" right="0.7" top="0.75" bottom="0.75" header="0.3" footer="0.3"/>
  <pageSetup paperSize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2"/>
  <sheetViews>
    <sheetView topLeftCell="A25" zoomScale="60" zoomScaleNormal="60" workbookViewId="0">
      <selection activeCell="W52" sqref="W52"/>
    </sheetView>
  </sheetViews>
  <sheetFormatPr defaultRowHeight="20.25"/>
  <cols>
    <col min="1" max="1" width="2.140625" style="448" customWidth="1"/>
    <col min="2" max="2" width="5.5703125" style="453" customWidth="1"/>
    <col min="3" max="3" width="0" style="448" hidden="1" customWidth="1"/>
    <col min="4" max="4" width="21.28515625" style="448" customWidth="1"/>
    <col min="5" max="5" width="6.42578125" style="452" customWidth="1"/>
    <col min="6" max="6" width="12.85546875" style="448" customWidth="1"/>
    <col min="7" max="7" width="21.28515625" style="448" customWidth="1"/>
    <col min="8" max="8" width="6.42578125" style="452" customWidth="1"/>
    <col min="9" max="9" width="13.5703125" style="448" customWidth="1"/>
    <col min="10" max="10" width="21.28515625" style="448" customWidth="1"/>
    <col min="11" max="11" width="6.42578125" style="452" customWidth="1"/>
    <col min="12" max="12" width="13.42578125" style="448" customWidth="1"/>
    <col min="13" max="13" width="21.28515625" style="448" customWidth="1"/>
    <col min="14" max="14" width="6.42578125" style="452" customWidth="1"/>
    <col min="15" max="15" width="13.85546875" style="448" customWidth="1"/>
    <col min="16" max="16" width="21.28515625" style="448" customWidth="1"/>
    <col min="17" max="17" width="6.42578125" style="452" customWidth="1"/>
    <col min="18" max="18" width="13.42578125" style="448" customWidth="1"/>
    <col min="19" max="19" width="21.28515625" style="448" customWidth="1"/>
    <col min="20" max="20" width="6.42578125" style="452" customWidth="1"/>
    <col min="21" max="21" width="14.5703125" style="448" customWidth="1"/>
    <col min="22" max="22" width="13.85546875" style="451" customWidth="1"/>
    <col min="23" max="23" width="13.42578125" style="158" customWidth="1"/>
    <col min="24" max="24" width="12.85546875" style="226" customWidth="1"/>
    <col min="25" max="25" width="7.5703125" style="159" customWidth="1"/>
    <col min="26" max="26" width="6.85546875" style="449" hidden="1" customWidth="1"/>
    <col min="27" max="27" width="6.28515625" style="450" hidden="1" customWidth="1"/>
    <col min="28" max="28" width="8.85546875" style="449" hidden="1" customWidth="1"/>
    <col min="29" max="29" width="9.140625" style="449" hidden="1" customWidth="1"/>
    <col min="30" max="30" width="9" style="449" hidden="1" customWidth="1"/>
    <col min="31" max="31" width="8.5703125" style="449" hidden="1" customWidth="1"/>
    <col min="32" max="16384" width="9.140625" style="448"/>
  </cols>
  <sheetData>
    <row r="1" spans="2:31" s="449" customFormat="1" ht="38.25">
      <c r="B1" s="616" t="s">
        <v>519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AA1" s="450"/>
    </row>
    <row r="2" spans="2:31" s="449" customFormat="1" ht="18.95" customHeight="1">
      <c r="B2" s="615"/>
      <c r="C2" s="614"/>
      <c r="D2" s="614"/>
      <c r="E2" s="614"/>
      <c r="F2" s="614"/>
      <c r="G2" s="614"/>
      <c r="H2" s="613"/>
      <c r="I2" s="612"/>
      <c r="J2" s="612"/>
      <c r="K2" s="613"/>
      <c r="L2" s="612"/>
      <c r="M2" s="612"/>
      <c r="N2" s="613"/>
      <c r="O2" s="612"/>
      <c r="P2" s="612"/>
      <c r="Q2" s="613"/>
      <c r="R2" s="612"/>
      <c r="S2" s="612"/>
      <c r="T2" s="613"/>
      <c r="U2" s="612"/>
      <c r="V2" s="611"/>
      <c r="W2" s="609"/>
      <c r="X2" s="610"/>
      <c r="Y2" s="609"/>
      <c r="AA2" s="450"/>
    </row>
    <row r="3" spans="2:31" s="449" customFormat="1" ht="30" customHeight="1">
      <c r="B3" s="608" t="s">
        <v>518</v>
      </c>
      <c r="C3" s="608"/>
      <c r="D3" s="607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T3" s="606"/>
      <c r="U3" s="606"/>
      <c r="V3" s="605"/>
      <c r="W3" s="604"/>
      <c r="X3" s="603"/>
      <c r="Y3" s="602"/>
      <c r="AA3" s="450"/>
    </row>
    <row r="4" spans="2:31" s="593" customFormat="1" ht="43.5">
      <c r="B4" s="601" t="s">
        <v>105</v>
      </c>
      <c r="C4" s="600" t="s">
        <v>106</v>
      </c>
      <c r="D4" s="597" t="s">
        <v>107</v>
      </c>
      <c r="E4" s="598" t="s">
        <v>108</v>
      </c>
      <c r="F4" s="597"/>
      <c r="G4" s="597" t="s">
        <v>517</v>
      </c>
      <c r="H4" s="598" t="s">
        <v>108</v>
      </c>
      <c r="I4" s="597"/>
      <c r="J4" s="597" t="s">
        <v>111</v>
      </c>
      <c r="K4" s="598" t="s">
        <v>108</v>
      </c>
      <c r="L4" s="597"/>
      <c r="M4" s="597" t="s">
        <v>111</v>
      </c>
      <c r="N4" s="598" t="s">
        <v>108</v>
      </c>
      <c r="O4" s="597"/>
      <c r="P4" s="597" t="s">
        <v>111</v>
      </c>
      <c r="Q4" s="598" t="s">
        <v>108</v>
      </c>
      <c r="R4" s="597"/>
      <c r="S4" s="599" t="s">
        <v>112</v>
      </c>
      <c r="T4" s="598" t="s">
        <v>516</v>
      </c>
      <c r="U4" s="597"/>
      <c r="V4" s="596" t="s">
        <v>515</v>
      </c>
      <c r="W4" s="596" t="s">
        <v>514</v>
      </c>
      <c r="X4" s="595" t="s">
        <v>513</v>
      </c>
      <c r="Y4" s="594" t="s">
        <v>512</v>
      </c>
      <c r="Z4" s="524"/>
      <c r="AA4" s="450"/>
      <c r="AB4" s="449"/>
      <c r="AC4" s="449"/>
      <c r="AD4" s="449"/>
      <c r="AE4" s="449"/>
    </row>
    <row r="5" spans="2:31" s="161" customFormat="1" ht="42" customHeight="1">
      <c r="B5" s="540">
        <v>10</v>
      </c>
      <c r="C5" s="539"/>
      <c r="D5" s="533" t="str">
        <f>國華109.10月菜單!A12</f>
        <v>香Q米飯</v>
      </c>
      <c r="E5" s="533" t="s">
        <v>469</v>
      </c>
      <c r="F5" s="592" t="s">
        <v>511</v>
      </c>
      <c r="G5" s="533" t="str">
        <f>國華109.10月菜單!A13</f>
        <v xml:space="preserve">  豪勁香雞排(炸加) </v>
      </c>
      <c r="H5" s="533" t="s">
        <v>468</v>
      </c>
      <c r="I5" s="592" t="s">
        <v>511</v>
      </c>
      <c r="J5" s="533" t="str">
        <f>國華109.10月菜單!A14</f>
        <v xml:space="preserve"> 古都肉燥(豆)  </v>
      </c>
      <c r="K5" s="533" t="s">
        <v>466</v>
      </c>
      <c r="L5" s="592" t="s">
        <v>511</v>
      </c>
      <c r="M5" s="533" t="str">
        <f>國華109.10月菜單!A15</f>
        <v xml:space="preserve"> 南洋咖哩鴿蛋 </v>
      </c>
      <c r="N5" s="533" t="s">
        <v>466</v>
      </c>
      <c r="O5" s="592" t="s">
        <v>511</v>
      </c>
      <c r="P5" s="533" t="str">
        <f>國華109.10月菜單!A16</f>
        <v>深色蔬菜</v>
      </c>
      <c r="Q5" s="533" t="s">
        <v>467</v>
      </c>
      <c r="R5" s="592" t="s">
        <v>511</v>
      </c>
      <c r="S5" s="533" t="str">
        <f>國華109.10月菜單!A17</f>
        <v>冬瓜龍骨湯</v>
      </c>
      <c r="T5" s="533" t="s">
        <v>466</v>
      </c>
      <c r="U5" s="592" t="s">
        <v>511</v>
      </c>
      <c r="V5" s="591" t="s">
        <v>510</v>
      </c>
      <c r="W5" s="532" t="s">
        <v>15</v>
      </c>
      <c r="X5" s="531" t="s">
        <v>465</v>
      </c>
      <c r="Y5" s="590">
        <v>5.5</v>
      </c>
      <c r="Z5" s="449"/>
      <c r="AA5" s="450"/>
      <c r="AB5" s="449" t="s">
        <v>464</v>
      </c>
      <c r="AC5" s="449" t="s">
        <v>463</v>
      </c>
      <c r="AD5" s="449" t="s">
        <v>462</v>
      </c>
      <c r="AE5" s="449" t="s">
        <v>461</v>
      </c>
    </row>
    <row r="6" spans="2:31" ht="27.95" customHeight="1">
      <c r="B6" s="517" t="s">
        <v>126</v>
      </c>
      <c r="C6" s="539"/>
      <c r="D6" s="553" t="s">
        <v>460</v>
      </c>
      <c r="E6" s="553"/>
      <c r="F6" s="553">
        <v>100</v>
      </c>
      <c r="G6" s="494" t="s">
        <v>509</v>
      </c>
      <c r="H6" s="488" t="s">
        <v>508</v>
      </c>
      <c r="I6" s="488">
        <v>60</v>
      </c>
      <c r="J6" s="504" t="s">
        <v>507</v>
      </c>
      <c r="K6" s="515" t="s">
        <v>446</v>
      </c>
      <c r="L6" s="516">
        <v>20</v>
      </c>
      <c r="M6" s="485" t="s">
        <v>506</v>
      </c>
      <c r="N6" s="485"/>
      <c r="O6" s="485">
        <v>45</v>
      </c>
      <c r="P6" s="553" t="s">
        <v>454</v>
      </c>
      <c r="Q6" s="553"/>
      <c r="R6" s="553">
        <v>100</v>
      </c>
      <c r="S6" s="553" t="s">
        <v>505</v>
      </c>
      <c r="T6" s="488"/>
      <c r="U6" s="553">
        <v>35</v>
      </c>
      <c r="V6" s="481"/>
      <c r="W6" s="493" t="s">
        <v>452</v>
      </c>
      <c r="X6" s="525" t="s">
        <v>451</v>
      </c>
      <c r="Y6" s="584">
        <v>2.6</v>
      </c>
      <c r="Z6" s="524" t="s">
        <v>450</v>
      </c>
      <c r="AA6" s="450">
        <v>6</v>
      </c>
      <c r="AB6" s="450">
        <f>AA6*2</f>
        <v>12</v>
      </c>
      <c r="AC6" s="450"/>
      <c r="AD6" s="450">
        <f>AA6*15</f>
        <v>90</v>
      </c>
      <c r="AE6" s="450">
        <f>AB6*4+AD6*4</f>
        <v>408</v>
      </c>
    </row>
    <row r="7" spans="2:31" ht="27.95" customHeight="1">
      <c r="B7" s="517">
        <v>5</v>
      </c>
      <c r="C7" s="539"/>
      <c r="D7" s="553"/>
      <c r="E7" s="553"/>
      <c r="F7" s="553"/>
      <c r="G7" s="494"/>
      <c r="H7" s="488"/>
      <c r="I7" s="488"/>
      <c r="J7" s="504" t="s">
        <v>473</v>
      </c>
      <c r="K7" s="515"/>
      <c r="L7" s="516">
        <v>30</v>
      </c>
      <c r="M7" s="485" t="s">
        <v>504</v>
      </c>
      <c r="N7" s="485"/>
      <c r="O7" s="485">
        <v>10</v>
      </c>
      <c r="P7" s="553"/>
      <c r="Q7" s="553"/>
      <c r="R7" s="553"/>
      <c r="S7" s="553" t="s">
        <v>503</v>
      </c>
      <c r="T7" s="488"/>
      <c r="U7" s="553">
        <v>2</v>
      </c>
      <c r="V7" s="481"/>
      <c r="W7" s="480" t="s">
        <v>14</v>
      </c>
      <c r="X7" s="510" t="s">
        <v>444</v>
      </c>
      <c r="Y7" s="584">
        <v>1.8</v>
      </c>
      <c r="Z7" s="520" t="s">
        <v>443</v>
      </c>
      <c r="AA7" s="450">
        <v>2</v>
      </c>
      <c r="AB7" s="519">
        <f>AA7*7</f>
        <v>14</v>
      </c>
      <c r="AC7" s="450">
        <f>AA7*5</f>
        <v>10</v>
      </c>
      <c r="AD7" s="450" t="s">
        <v>432</v>
      </c>
      <c r="AE7" s="518">
        <f>AB7*4+AC7*9</f>
        <v>146</v>
      </c>
    </row>
    <row r="8" spans="2:31" ht="27.95" customHeight="1">
      <c r="B8" s="517" t="s">
        <v>142</v>
      </c>
      <c r="C8" s="539"/>
      <c r="D8" s="484"/>
      <c r="E8" s="483"/>
      <c r="F8" s="484"/>
      <c r="G8" s="484"/>
      <c r="H8" s="484"/>
      <c r="I8" s="484"/>
      <c r="J8" s="589" t="s">
        <v>495</v>
      </c>
      <c r="K8" s="588"/>
      <c r="L8" s="587">
        <v>20</v>
      </c>
      <c r="M8" s="485" t="s">
        <v>435</v>
      </c>
      <c r="N8" s="499"/>
      <c r="O8" s="485">
        <v>15</v>
      </c>
      <c r="P8" s="484"/>
      <c r="Q8" s="483"/>
      <c r="R8" s="484"/>
      <c r="S8" s="553"/>
      <c r="T8" s="553"/>
      <c r="U8" s="553"/>
      <c r="V8" s="481"/>
      <c r="W8" s="493" t="s">
        <v>439</v>
      </c>
      <c r="X8" s="510" t="s">
        <v>438</v>
      </c>
      <c r="Y8" s="584">
        <v>2.5</v>
      </c>
      <c r="Z8" s="449" t="s">
        <v>437</v>
      </c>
      <c r="AA8" s="450">
        <v>1.8</v>
      </c>
      <c r="AB8" s="450">
        <f>AA8*1</f>
        <v>1.8</v>
      </c>
      <c r="AC8" s="450" t="s">
        <v>432</v>
      </c>
      <c r="AD8" s="450">
        <f>AA8*5</f>
        <v>9</v>
      </c>
      <c r="AE8" s="450">
        <f>AB8*4+AD8*4</f>
        <v>43.2</v>
      </c>
    </row>
    <row r="9" spans="2:31" ht="27.95" customHeight="1">
      <c r="B9" s="509" t="s">
        <v>502</v>
      </c>
      <c r="C9" s="539"/>
      <c r="D9" s="484"/>
      <c r="E9" s="483"/>
      <c r="F9" s="484"/>
      <c r="G9" s="484"/>
      <c r="H9" s="483"/>
      <c r="I9" s="484"/>
      <c r="J9" s="586"/>
      <c r="K9" s="585"/>
      <c r="L9" s="449"/>
      <c r="M9" s="488"/>
      <c r="N9" s="488"/>
      <c r="O9" s="488"/>
      <c r="P9" s="484"/>
      <c r="Q9" s="483"/>
      <c r="R9" s="484"/>
      <c r="S9" s="485"/>
      <c r="T9" s="485"/>
      <c r="U9" s="485"/>
      <c r="V9" s="481"/>
      <c r="W9" s="480" t="s">
        <v>16</v>
      </c>
      <c r="X9" s="510" t="s">
        <v>434</v>
      </c>
      <c r="Y9" s="584">
        <v>0</v>
      </c>
      <c r="Z9" s="449" t="s">
        <v>433</v>
      </c>
      <c r="AA9" s="450">
        <v>2.5</v>
      </c>
      <c r="AB9" s="450"/>
      <c r="AC9" s="450">
        <f>AA9*5</f>
        <v>12.5</v>
      </c>
      <c r="AD9" s="450" t="s">
        <v>432</v>
      </c>
      <c r="AE9" s="450">
        <f>AC9*9</f>
        <v>112.5</v>
      </c>
    </row>
    <row r="10" spans="2:31" ht="27.95" customHeight="1">
      <c r="B10" s="509"/>
      <c r="C10" s="539"/>
      <c r="D10" s="507"/>
      <c r="E10" s="506"/>
      <c r="F10" s="504"/>
      <c r="G10" s="575"/>
      <c r="H10" s="574"/>
      <c r="I10" s="573"/>
      <c r="J10" s="494"/>
      <c r="K10" s="506"/>
      <c r="L10" s="488"/>
      <c r="M10" s="571"/>
      <c r="N10" s="572"/>
      <c r="O10" s="571"/>
      <c r="P10" s="484"/>
      <c r="Q10" s="483"/>
      <c r="R10" s="484"/>
      <c r="S10" s="484"/>
      <c r="T10" s="483"/>
      <c r="U10" s="484"/>
      <c r="V10" s="481"/>
      <c r="W10" s="493" t="s">
        <v>501</v>
      </c>
      <c r="X10" s="492" t="s">
        <v>430</v>
      </c>
      <c r="Y10" s="584">
        <v>0</v>
      </c>
      <c r="Z10" s="449" t="s">
        <v>429</v>
      </c>
      <c r="AA10" s="450">
        <v>1</v>
      </c>
      <c r="AD10" s="449">
        <f>AA10*15</f>
        <v>15</v>
      </c>
    </row>
    <row r="11" spans="2:31" ht="27.95" customHeight="1">
      <c r="B11" s="491" t="s">
        <v>428</v>
      </c>
      <c r="C11" s="549"/>
      <c r="D11" s="487"/>
      <c r="E11" s="487"/>
      <c r="F11" s="486"/>
      <c r="G11" s="488"/>
      <c r="H11" s="551"/>
      <c r="I11" s="551"/>
      <c r="J11" s="486"/>
      <c r="K11" s="486"/>
      <c r="L11" s="486"/>
      <c r="M11" s="489"/>
      <c r="N11" s="489"/>
      <c r="O11" s="489"/>
      <c r="P11" s="486"/>
      <c r="Q11" s="487"/>
      <c r="R11" s="486"/>
      <c r="S11" s="488"/>
      <c r="T11" s="506"/>
      <c r="U11" s="488"/>
      <c r="V11" s="481"/>
      <c r="W11" s="480" t="s">
        <v>159</v>
      </c>
      <c r="X11" s="479"/>
      <c r="Y11" s="584"/>
      <c r="AB11" s="449">
        <f>SUM(AB6:AB10)</f>
        <v>27.8</v>
      </c>
      <c r="AC11" s="449">
        <f>SUM(AC6:AC10)</f>
        <v>22.5</v>
      </c>
      <c r="AD11" s="449">
        <f>SUM(AD6:AD10)</f>
        <v>114</v>
      </c>
      <c r="AE11" s="449">
        <f>AB11*4+AC11*9+AD11*4</f>
        <v>769.7</v>
      </c>
    </row>
    <row r="12" spans="2:31" ht="27.95" customHeight="1">
      <c r="B12" s="545"/>
      <c r="C12" s="583"/>
      <c r="D12" s="582"/>
      <c r="E12" s="582"/>
      <c r="F12" s="581"/>
      <c r="G12" s="581"/>
      <c r="H12" s="582"/>
      <c r="I12" s="581"/>
      <c r="J12" s="581"/>
      <c r="K12" s="582"/>
      <c r="L12" s="581"/>
      <c r="M12" s="581"/>
      <c r="N12" s="582"/>
      <c r="O12" s="581"/>
      <c r="P12" s="581"/>
      <c r="Q12" s="582"/>
      <c r="R12" s="581"/>
      <c r="S12" s="581"/>
      <c r="T12" s="582"/>
      <c r="U12" s="581"/>
      <c r="V12" s="481"/>
      <c r="W12" s="463" t="s">
        <v>500</v>
      </c>
      <c r="X12" s="580"/>
      <c r="Y12" s="579"/>
      <c r="AB12" s="460">
        <f>AB11*4/AE11</f>
        <v>0.14447187215798363</v>
      </c>
      <c r="AC12" s="460">
        <f>AC11*9/AE11</f>
        <v>0.26308951539560865</v>
      </c>
      <c r="AD12" s="460">
        <f>AD11*4/AE11</f>
        <v>0.59243861244640761</v>
      </c>
    </row>
    <row r="13" spans="2:31" s="161" customFormat="1" ht="27.95" customHeight="1">
      <c r="B13" s="540">
        <v>10</v>
      </c>
      <c r="C13" s="539"/>
      <c r="D13" s="533" t="str">
        <f>國華109.10月菜單!E12</f>
        <v>什榖Q飯</v>
      </c>
      <c r="E13" s="533" t="s">
        <v>469</v>
      </c>
      <c r="F13" s="533"/>
      <c r="G13" s="533" t="str">
        <f>國華109.10月菜單!E13</f>
        <v xml:space="preserve">醬燒雞 </v>
      </c>
      <c r="H13" s="533" t="s">
        <v>466</v>
      </c>
      <c r="I13" s="533"/>
      <c r="J13" s="533" t="str">
        <f>國華109.10月菜單!E14</f>
        <v>醬偎蘿蔔糕(冷)+竹筍炒肉</v>
      </c>
      <c r="K13" s="533" t="s">
        <v>499</v>
      </c>
      <c r="L13" s="533"/>
      <c r="M13" s="533" t="str">
        <f>國華109.10月菜單!E15</f>
        <v xml:space="preserve">三色炒蛋 </v>
      </c>
      <c r="N13" s="533" t="s">
        <v>467</v>
      </c>
      <c r="O13" s="533"/>
      <c r="P13" s="533" t="str">
        <f>國華109.10月菜單!E16</f>
        <v>淺色蔬菜</v>
      </c>
      <c r="Q13" s="533" t="s">
        <v>467</v>
      </c>
      <c r="R13" s="533"/>
      <c r="S13" s="533" t="str">
        <f>國華109.10月菜單!E17</f>
        <v>味噌豆腐湯(豆)</v>
      </c>
      <c r="T13" s="533" t="s">
        <v>466</v>
      </c>
      <c r="U13" s="533"/>
      <c r="V13" s="481"/>
      <c r="W13" s="532" t="s">
        <v>15</v>
      </c>
      <c r="X13" s="531" t="s">
        <v>465</v>
      </c>
      <c r="Y13" s="578">
        <v>5.5</v>
      </c>
      <c r="Z13" s="449"/>
      <c r="AA13" s="450"/>
      <c r="AB13" s="449" t="s">
        <v>464</v>
      </c>
      <c r="AC13" s="449" t="s">
        <v>463</v>
      </c>
      <c r="AD13" s="449" t="s">
        <v>462</v>
      </c>
      <c r="AE13" s="449" t="s">
        <v>461</v>
      </c>
    </row>
    <row r="14" spans="2:31" ht="27.95" customHeight="1">
      <c r="B14" s="517" t="s">
        <v>126</v>
      </c>
      <c r="C14" s="539"/>
      <c r="D14" s="486" t="s">
        <v>460</v>
      </c>
      <c r="E14" s="486"/>
      <c r="F14" s="486">
        <v>60</v>
      </c>
      <c r="G14" s="488" t="s">
        <v>498</v>
      </c>
      <c r="H14" s="488"/>
      <c r="I14" s="488">
        <v>50</v>
      </c>
      <c r="J14" s="504" t="s">
        <v>497</v>
      </c>
      <c r="K14" s="515" t="s">
        <v>496</v>
      </c>
      <c r="L14" s="494">
        <v>50</v>
      </c>
      <c r="M14" s="486" t="s">
        <v>495</v>
      </c>
      <c r="N14" s="486"/>
      <c r="O14" s="486">
        <v>50</v>
      </c>
      <c r="P14" s="488" t="s">
        <v>494</v>
      </c>
      <c r="Q14" s="488"/>
      <c r="R14" s="488">
        <v>90</v>
      </c>
      <c r="S14" s="486" t="s">
        <v>493</v>
      </c>
      <c r="T14" s="551" t="s">
        <v>446</v>
      </c>
      <c r="U14" s="486">
        <v>20</v>
      </c>
      <c r="V14" s="481"/>
      <c r="W14" s="493" t="s">
        <v>479</v>
      </c>
      <c r="X14" s="525" t="s">
        <v>451</v>
      </c>
      <c r="Y14" s="576">
        <v>2.2999999999999998</v>
      </c>
      <c r="Z14" s="524" t="s">
        <v>450</v>
      </c>
      <c r="AA14" s="450">
        <v>6.2</v>
      </c>
      <c r="AB14" s="450">
        <f>AA14*2</f>
        <v>12.4</v>
      </c>
      <c r="AC14" s="450"/>
      <c r="AD14" s="450">
        <f>AA14*15</f>
        <v>93</v>
      </c>
      <c r="AE14" s="450">
        <f>AB14*4+AD14*4</f>
        <v>421.6</v>
      </c>
    </row>
    <row r="15" spans="2:31" ht="27.95" customHeight="1">
      <c r="B15" s="517">
        <v>6</v>
      </c>
      <c r="C15" s="539"/>
      <c r="D15" s="488" t="s">
        <v>492</v>
      </c>
      <c r="E15" s="488"/>
      <c r="F15" s="488">
        <v>30</v>
      </c>
      <c r="G15" s="486"/>
      <c r="H15" s="488"/>
      <c r="I15" s="486"/>
      <c r="J15" s="488"/>
      <c r="K15" s="488"/>
      <c r="L15" s="488"/>
      <c r="M15" s="486" t="s">
        <v>491</v>
      </c>
      <c r="N15" s="486"/>
      <c r="O15" s="486">
        <v>20</v>
      </c>
      <c r="P15" s="486"/>
      <c r="Q15" s="486"/>
      <c r="R15" s="486"/>
      <c r="S15" s="486" t="s">
        <v>490</v>
      </c>
      <c r="T15" s="577"/>
      <c r="U15" s="486">
        <v>5</v>
      </c>
      <c r="V15" s="481"/>
      <c r="W15" s="480" t="s">
        <v>14</v>
      </c>
      <c r="X15" s="510" t="s">
        <v>444</v>
      </c>
      <c r="Y15" s="576">
        <v>1.9</v>
      </c>
      <c r="Z15" s="520" t="s">
        <v>443</v>
      </c>
      <c r="AA15" s="450">
        <v>2</v>
      </c>
      <c r="AB15" s="519">
        <f>AA15*7</f>
        <v>14</v>
      </c>
      <c r="AC15" s="450">
        <f>AA15*5</f>
        <v>10</v>
      </c>
      <c r="AD15" s="450" t="s">
        <v>432</v>
      </c>
      <c r="AE15" s="518">
        <f>AB15*4+AC15*9</f>
        <v>146</v>
      </c>
    </row>
    <row r="16" spans="2:31" ht="27.95" customHeight="1">
      <c r="B16" s="517" t="s">
        <v>142</v>
      </c>
      <c r="C16" s="539"/>
      <c r="D16" s="486"/>
      <c r="E16" s="487"/>
      <c r="F16" s="486"/>
      <c r="G16" s="486"/>
      <c r="H16" s="487"/>
      <c r="I16" s="486"/>
      <c r="J16" s="488"/>
      <c r="K16" s="488"/>
      <c r="L16" s="488"/>
      <c r="M16" s="486" t="s">
        <v>435</v>
      </c>
      <c r="N16" s="487"/>
      <c r="O16" s="486">
        <v>10</v>
      </c>
      <c r="P16" s="486"/>
      <c r="Q16" s="487"/>
      <c r="R16" s="486"/>
      <c r="S16" s="552"/>
      <c r="T16" s="572"/>
      <c r="U16" s="571"/>
      <c r="V16" s="481"/>
      <c r="W16" s="493" t="s">
        <v>489</v>
      </c>
      <c r="X16" s="510" t="s">
        <v>438</v>
      </c>
      <c r="Y16" s="576">
        <v>2.5</v>
      </c>
      <c r="Z16" s="449" t="s">
        <v>437</v>
      </c>
      <c r="AA16" s="450">
        <v>1.6</v>
      </c>
      <c r="AB16" s="450">
        <f>AA16*1</f>
        <v>1.6</v>
      </c>
      <c r="AC16" s="450" t="s">
        <v>432</v>
      </c>
      <c r="AD16" s="450">
        <f>AA16*5</f>
        <v>8</v>
      </c>
      <c r="AE16" s="450">
        <f>AB16*4+AD16*4</f>
        <v>38.4</v>
      </c>
    </row>
    <row r="17" spans="2:31" ht="27.95" customHeight="1">
      <c r="B17" s="509" t="s">
        <v>488</v>
      </c>
      <c r="C17" s="539"/>
      <c r="D17" s="506"/>
      <c r="E17" s="506"/>
      <c r="F17" s="488"/>
      <c r="G17" s="488"/>
      <c r="H17" s="506"/>
      <c r="I17" s="488"/>
      <c r="J17" s="551" t="s">
        <v>487</v>
      </c>
      <c r="K17" s="487"/>
      <c r="L17" s="551">
        <v>35</v>
      </c>
      <c r="M17" s="488"/>
      <c r="N17" s="488"/>
      <c r="O17" s="488"/>
      <c r="P17" s="488"/>
      <c r="Q17" s="506"/>
      <c r="R17" s="488"/>
      <c r="S17" s="553"/>
      <c r="T17" s="553"/>
      <c r="U17" s="553"/>
      <c r="V17" s="481"/>
      <c r="W17" s="480" t="s">
        <v>16</v>
      </c>
      <c r="X17" s="510" t="s">
        <v>434</v>
      </c>
      <c r="Y17" s="576">
        <v>0</v>
      </c>
      <c r="Z17" s="449" t="s">
        <v>433</v>
      </c>
      <c r="AA17" s="450">
        <v>2.5</v>
      </c>
      <c r="AB17" s="450"/>
      <c r="AC17" s="450">
        <f>AA17*5</f>
        <v>12.5</v>
      </c>
      <c r="AD17" s="450" t="s">
        <v>432</v>
      </c>
      <c r="AE17" s="450">
        <f>AC17*9</f>
        <v>112.5</v>
      </c>
    </row>
    <row r="18" spans="2:31" ht="27.95" customHeight="1">
      <c r="B18" s="509"/>
      <c r="C18" s="539"/>
      <c r="D18" s="507"/>
      <c r="E18" s="506"/>
      <c r="F18" s="504"/>
      <c r="G18" s="575"/>
      <c r="H18" s="574"/>
      <c r="I18" s="573"/>
      <c r="J18" s="563" t="s">
        <v>448</v>
      </c>
      <c r="K18" s="483"/>
      <c r="L18" s="484">
        <v>5</v>
      </c>
      <c r="M18" s="571"/>
      <c r="N18" s="572"/>
      <c r="O18" s="571"/>
      <c r="P18" s="484"/>
      <c r="Q18" s="483"/>
      <c r="R18" s="484"/>
      <c r="S18" s="484"/>
      <c r="T18" s="483"/>
      <c r="U18" s="484"/>
      <c r="V18" s="481"/>
      <c r="W18" s="493" t="s">
        <v>486</v>
      </c>
      <c r="X18" s="492" t="s">
        <v>430</v>
      </c>
      <c r="Y18" s="568">
        <v>0</v>
      </c>
      <c r="Z18" s="449" t="s">
        <v>429</v>
      </c>
      <c r="AA18" s="450">
        <v>1</v>
      </c>
      <c r="AD18" s="449">
        <f>AA18*15</f>
        <v>15</v>
      </c>
    </row>
    <row r="19" spans="2:31" ht="27.95" customHeight="1">
      <c r="B19" s="491" t="s">
        <v>428</v>
      </c>
      <c r="C19" s="549"/>
      <c r="D19" s="489"/>
      <c r="E19" s="488"/>
      <c r="F19" s="488"/>
      <c r="G19" s="486"/>
      <c r="H19" s="487"/>
      <c r="I19" s="486"/>
      <c r="J19" s="488" t="s">
        <v>441</v>
      </c>
      <c r="K19" s="488"/>
      <c r="L19" s="488">
        <v>5</v>
      </c>
      <c r="M19" s="489"/>
      <c r="N19" s="570"/>
      <c r="O19" s="547"/>
      <c r="P19" s="486"/>
      <c r="Q19" s="487"/>
      <c r="R19" s="486"/>
      <c r="S19" s="486"/>
      <c r="T19" s="487"/>
      <c r="U19" s="486"/>
      <c r="V19" s="481"/>
      <c r="W19" s="480" t="s">
        <v>159</v>
      </c>
      <c r="X19" s="479"/>
      <c r="Y19" s="569"/>
      <c r="AB19" s="449">
        <f>SUM(AB14:AB18)</f>
        <v>28</v>
      </c>
      <c r="AC19" s="449">
        <f>SUM(AC14:AC18)</f>
        <v>22.5</v>
      </c>
      <c r="AD19" s="449">
        <f>SUM(AD14:AD18)</f>
        <v>116</v>
      </c>
      <c r="AE19" s="449">
        <f>AB19*4+AC19*9+AD19*4</f>
        <v>778.5</v>
      </c>
    </row>
    <row r="20" spans="2:31" ht="27.95" customHeight="1">
      <c r="B20" s="545"/>
      <c r="C20" s="544"/>
      <c r="D20" s="487"/>
      <c r="E20" s="487"/>
      <c r="F20" s="486"/>
      <c r="G20" s="486"/>
      <c r="H20" s="487"/>
      <c r="I20" s="486"/>
      <c r="J20" s="486"/>
      <c r="K20" s="487"/>
      <c r="L20" s="486"/>
      <c r="M20" s="486"/>
      <c r="N20" s="487"/>
      <c r="O20" s="486"/>
      <c r="P20" s="486"/>
      <c r="Q20" s="487"/>
      <c r="R20" s="486"/>
      <c r="S20" s="486"/>
      <c r="T20" s="487"/>
      <c r="U20" s="486"/>
      <c r="V20" s="481"/>
      <c r="W20" s="493" t="s">
        <v>485</v>
      </c>
      <c r="X20" s="542"/>
      <c r="Y20" s="568"/>
      <c r="AB20" s="460">
        <f>AB19*4/AE19</f>
        <v>0.14386640976236351</v>
      </c>
      <c r="AC20" s="460">
        <f>AC19*9/AE19</f>
        <v>0.26011560693641617</v>
      </c>
      <c r="AD20" s="460">
        <f>AD19*4/AE19</f>
        <v>0.59601798330122024</v>
      </c>
    </row>
    <row r="21" spans="2:31" s="161" customFormat="1" ht="27.95" customHeight="1">
      <c r="B21" s="567">
        <v>10</v>
      </c>
      <c r="C21" s="539"/>
      <c r="D21" s="533" t="str">
        <f>國華109.10月菜單!I12</f>
        <v>香Q米飯</v>
      </c>
      <c r="E21" s="538" t="s">
        <v>469</v>
      </c>
      <c r="F21" s="533"/>
      <c r="G21" s="533" t="str">
        <f>國華109.10月菜單!I13</f>
        <v xml:space="preserve"> 後切滷排  </v>
      </c>
      <c r="H21" s="533" t="s">
        <v>484</v>
      </c>
      <c r="I21" s="533"/>
      <c r="J21" s="533" t="str">
        <f>國華109.10月菜單!I14</f>
        <v xml:space="preserve">    螞蟻上樹    </v>
      </c>
      <c r="K21" s="533" t="s">
        <v>466</v>
      </c>
      <c r="L21" s="533"/>
      <c r="M21" s="533" t="str">
        <f>國華109.10月菜單!I15</f>
        <v>白菜豬肉</v>
      </c>
      <c r="N21" s="533" t="s">
        <v>466</v>
      </c>
      <c r="O21" s="533"/>
      <c r="P21" s="533" t="str">
        <f>國華109.10月菜單!I16</f>
        <v>深色蔬菜</v>
      </c>
      <c r="Q21" s="533" t="s">
        <v>467</v>
      </c>
      <c r="R21" s="533"/>
      <c r="S21" s="533" t="str">
        <f>國華109.10月菜單!I17</f>
        <v>土瓶蒸湯</v>
      </c>
      <c r="T21" s="533" t="s">
        <v>466</v>
      </c>
      <c r="U21" s="533"/>
      <c r="V21" s="481"/>
      <c r="W21" s="532" t="s">
        <v>15</v>
      </c>
      <c r="X21" s="531" t="s">
        <v>465</v>
      </c>
      <c r="Y21" s="530">
        <v>5.7</v>
      </c>
      <c r="Z21" s="449"/>
      <c r="AA21" s="450"/>
      <c r="AB21" s="449" t="s">
        <v>464</v>
      </c>
      <c r="AC21" s="449" t="s">
        <v>463</v>
      </c>
      <c r="AD21" s="449" t="s">
        <v>462</v>
      </c>
      <c r="AE21" s="449" t="s">
        <v>461</v>
      </c>
    </row>
    <row r="22" spans="2:31" s="558" customFormat="1" ht="27.75" customHeight="1">
      <c r="B22" s="566" t="s">
        <v>126</v>
      </c>
      <c r="C22" s="539"/>
      <c r="D22" s="488" t="s">
        <v>460</v>
      </c>
      <c r="E22" s="488"/>
      <c r="F22" s="488">
        <v>100</v>
      </c>
      <c r="G22" s="488" t="s">
        <v>483</v>
      </c>
      <c r="H22" s="488"/>
      <c r="I22" s="488">
        <v>70</v>
      </c>
      <c r="J22" s="488" t="s">
        <v>482</v>
      </c>
      <c r="K22" s="553"/>
      <c r="L22" s="488">
        <v>10</v>
      </c>
      <c r="M22" s="515" t="s">
        <v>481</v>
      </c>
      <c r="N22" s="515"/>
      <c r="O22" s="494">
        <v>50</v>
      </c>
      <c r="P22" s="529" t="s">
        <v>454</v>
      </c>
      <c r="Q22" s="528"/>
      <c r="R22" s="527">
        <v>100</v>
      </c>
      <c r="S22" s="482" t="s">
        <v>480</v>
      </c>
      <c r="T22" s="482"/>
      <c r="U22" s="501">
        <v>32</v>
      </c>
      <c r="V22" s="481"/>
      <c r="W22" s="493" t="s">
        <v>479</v>
      </c>
      <c r="X22" s="525" t="s">
        <v>451</v>
      </c>
      <c r="Y22" s="478">
        <v>2.2999999999999998</v>
      </c>
      <c r="Z22" s="524" t="s">
        <v>450</v>
      </c>
      <c r="AA22" s="450">
        <v>6.2</v>
      </c>
      <c r="AB22" s="450">
        <f>AA22*2</f>
        <v>12.4</v>
      </c>
      <c r="AC22" s="450"/>
      <c r="AD22" s="450">
        <f>AA22*15</f>
        <v>93</v>
      </c>
      <c r="AE22" s="450">
        <f>AB22*4+AD22*4</f>
        <v>421.6</v>
      </c>
    </row>
    <row r="23" spans="2:31" s="558" customFormat="1" ht="27.95" customHeight="1">
      <c r="B23" s="566">
        <v>7</v>
      </c>
      <c r="C23" s="539"/>
      <c r="D23" s="507"/>
      <c r="E23" s="488"/>
      <c r="F23" s="505"/>
      <c r="G23" s="488"/>
      <c r="H23" s="488"/>
      <c r="I23" s="488"/>
      <c r="J23" s="488" t="s">
        <v>440</v>
      </c>
      <c r="K23" s="553"/>
      <c r="L23" s="488">
        <v>7</v>
      </c>
      <c r="M23" s="515" t="s">
        <v>448</v>
      </c>
      <c r="N23" s="515"/>
      <c r="O23" s="494">
        <v>5</v>
      </c>
      <c r="P23" s="515"/>
      <c r="Q23" s="515"/>
      <c r="R23" s="494"/>
      <c r="S23" s="482" t="s">
        <v>478</v>
      </c>
      <c r="T23" s="482"/>
      <c r="U23" s="501">
        <v>2</v>
      </c>
      <c r="V23" s="481"/>
      <c r="W23" s="480" t="s">
        <v>14</v>
      </c>
      <c r="X23" s="510" t="s">
        <v>444</v>
      </c>
      <c r="Y23" s="478">
        <v>2</v>
      </c>
      <c r="Z23" s="520" t="s">
        <v>443</v>
      </c>
      <c r="AA23" s="450">
        <v>2.2000000000000002</v>
      </c>
      <c r="AB23" s="519">
        <f>AA23*7</f>
        <v>15.400000000000002</v>
      </c>
      <c r="AC23" s="450">
        <f>AA23*5</f>
        <v>11</v>
      </c>
      <c r="AD23" s="450" t="s">
        <v>432</v>
      </c>
      <c r="AE23" s="518">
        <f>AB23*4+AC23*9</f>
        <v>160.60000000000002</v>
      </c>
    </row>
    <row r="24" spans="2:31" s="558" customFormat="1" ht="27.95" customHeight="1">
      <c r="B24" s="566" t="s">
        <v>142</v>
      </c>
      <c r="C24" s="539"/>
      <c r="D24" s="507"/>
      <c r="E24" s="506"/>
      <c r="F24" s="505"/>
      <c r="G24" s="488"/>
      <c r="H24" s="488"/>
      <c r="I24" s="488"/>
      <c r="J24" s="488" t="s">
        <v>435</v>
      </c>
      <c r="K24" s="514"/>
      <c r="L24" s="488">
        <v>4</v>
      </c>
      <c r="M24" s="515" t="s">
        <v>477</v>
      </c>
      <c r="N24" s="503"/>
      <c r="O24" s="494">
        <v>3</v>
      </c>
      <c r="P24" s="515"/>
      <c r="Q24" s="515"/>
      <c r="R24" s="494"/>
      <c r="S24" s="482" t="s">
        <v>476</v>
      </c>
      <c r="T24" s="482"/>
      <c r="U24" s="482">
        <v>3</v>
      </c>
      <c r="V24" s="481"/>
      <c r="W24" s="493" t="s">
        <v>475</v>
      </c>
      <c r="X24" s="510" t="s">
        <v>438</v>
      </c>
      <c r="Y24" s="478">
        <v>2.2999999999999998</v>
      </c>
      <c r="Z24" s="449" t="s">
        <v>437</v>
      </c>
      <c r="AA24" s="450">
        <v>1.6</v>
      </c>
      <c r="AB24" s="450">
        <f>AA24*1</f>
        <v>1.6</v>
      </c>
      <c r="AC24" s="450" t="s">
        <v>432</v>
      </c>
      <c r="AD24" s="450">
        <f>AA24*5</f>
        <v>8</v>
      </c>
      <c r="AE24" s="450">
        <f>AB24*4+AD24*4</f>
        <v>38.4</v>
      </c>
    </row>
    <row r="25" spans="2:31" s="558" customFormat="1" ht="27.95" customHeight="1">
      <c r="B25" s="565" t="s">
        <v>474</v>
      </c>
      <c r="C25" s="539"/>
      <c r="D25" s="507"/>
      <c r="E25" s="506"/>
      <c r="F25" s="505"/>
      <c r="G25" s="504"/>
      <c r="H25" s="515"/>
      <c r="I25" s="494"/>
      <c r="J25" s="488" t="s">
        <v>473</v>
      </c>
      <c r="K25" s="488"/>
      <c r="L25" s="488">
        <v>3</v>
      </c>
      <c r="M25" s="488" t="s">
        <v>472</v>
      </c>
      <c r="N25" s="506"/>
      <c r="O25" s="488">
        <v>10</v>
      </c>
      <c r="P25" s="515"/>
      <c r="Q25" s="503"/>
      <c r="R25" s="494"/>
      <c r="S25" s="494"/>
      <c r="T25" s="488"/>
      <c r="U25" s="488"/>
      <c r="V25" s="481"/>
      <c r="W25" s="480" t="s">
        <v>16</v>
      </c>
      <c r="X25" s="510" t="s">
        <v>434</v>
      </c>
      <c r="Y25" s="478">
        <v>0</v>
      </c>
      <c r="Z25" s="449" t="s">
        <v>433</v>
      </c>
      <c r="AA25" s="450">
        <v>2.5</v>
      </c>
      <c r="AB25" s="450"/>
      <c r="AC25" s="450">
        <f>AA25*5</f>
        <v>12.5</v>
      </c>
      <c r="AD25" s="450" t="s">
        <v>432</v>
      </c>
      <c r="AE25" s="450">
        <f>AC25*9</f>
        <v>112.5</v>
      </c>
    </row>
    <row r="26" spans="2:31" s="558" customFormat="1" ht="27.95" customHeight="1">
      <c r="B26" s="565"/>
      <c r="C26" s="539"/>
      <c r="D26" s="507"/>
      <c r="E26" s="506"/>
      <c r="F26" s="505"/>
      <c r="G26" s="504"/>
      <c r="H26" s="503"/>
      <c r="I26" s="494"/>
      <c r="J26" s="485"/>
      <c r="K26" s="502"/>
      <c r="L26" s="501"/>
      <c r="M26" s="563" t="s">
        <v>435</v>
      </c>
      <c r="N26" s="502"/>
      <c r="O26" s="563">
        <v>2</v>
      </c>
      <c r="P26" s="488"/>
      <c r="Q26" s="506"/>
      <c r="R26" s="488"/>
      <c r="S26" s="494"/>
      <c r="T26" s="488"/>
      <c r="U26" s="488"/>
      <c r="V26" s="481"/>
      <c r="W26" s="493" t="s">
        <v>471</v>
      </c>
      <c r="X26" s="492" t="s">
        <v>430</v>
      </c>
      <c r="Y26" s="478">
        <v>0</v>
      </c>
      <c r="Z26" s="449" t="s">
        <v>429</v>
      </c>
      <c r="AA26" s="450"/>
      <c r="AB26" s="449"/>
      <c r="AC26" s="449"/>
      <c r="AD26" s="449">
        <f>AA26*15</f>
        <v>0</v>
      </c>
      <c r="AE26" s="449"/>
    </row>
    <row r="27" spans="2:31" s="558" customFormat="1" ht="27.95" customHeight="1">
      <c r="B27" s="491" t="s">
        <v>428</v>
      </c>
      <c r="C27" s="564"/>
      <c r="D27" s="489"/>
      <c r="E27" s="488"/>
      <c r="F27" s="488"/>
      <c r="G27" s="486"/>
      <c r="H27" s="487"/>
      <c r="I27" s="486"/>
      <c r="J27" s="486"/>
      <c r="K27" s="487"/>
      <c r="L27" s="486"/>
      <c r="M27" s="485"/>
      <c r="N27" s="485"/>
      <c r="O27" s="485"/>
      <c r="P27" s="563"/>
      <c r="Q27" s="502"/>
      <c r="R27" s="563"/>
      <c r="S27" s="482"/>
      <c r="T27" s="483"/>
      <c r="U27" s="482"/>
      <c r="V27" s="481"/>
      <c r="W27" s="480" t="s">
        <v>159</v>
      </c>
      <c r="X27" s="479"/>
      <c r="Y27" s="478"/>
      <c r="Z27" s="449"/>
      <c r="AA27" s="450"/>
      <c r="AB27" s="449">
        <f>SUM(AB22:AB26)</f>
        <v>29.400000000000006</v>
      </c>
      <c r="AC27" s="449">
        <f>SUM(AC22:AC26)</f>
        <v>23.5</v>
      </c>
      <c r="AD27" s="449">
        <f>SUM(AD22:AD26)</f>
        <v>101</v>
      </c>
      <c r="AE27" s="449">
        <f>AB27*4+AC27*9+AD27*4</f>
        <v>733.1</v>
      </c>
    </row>
    <row r="28" spans="2:31" s="558" customFormat="1" ht="27.95" customHeight="1" thickBot="1">
      <c r="B28" s="562"/>
      <c r="C28" s="561"/>
      <c r="D28" s="487"/>
      <c r="E28" s="487"/>
      <c r="F28" s="486"/>
      <c r="G28" s="486"/>
      <c r="H28" s="487"/>
      <c r="I28" s="486"/>
      <c r="J28" s="488"/>
      <c r="K28" s="506"/>
      <c r="L28" s="488"/>
      <c r="M28" s="486"/>
      <c r="N28" s="487"/>
      <c r="O28" s="486"/>
      <c r="P28" s="486"/>
      <c r="Q28" s="487"/>
      <c r="R28" s="486"/>
      <c r="S28" s="486"/>
      <c r="T28" s="487"/>
      <c r="U28" s="486"/>
      <c r="V28" s="481"/>
      <c r="W28" s="463" t="s">
        <v>470</v>
      </c>
      <c r="X28" s="462"/>
      <c r="Y28" s="461"/>
      <c r="Z28" s="559"/>
      <c r="AA28" s="560"/>
      <c r="AB28" s="460">
        <f>AB27*4/AE27</f>
        <v>0.16041467739735374</v>
      </c>
      <c r="AC28" s="460">
        <f>AC27*9/AE27</f>
        <v>0.28850088664575091</v>
      </c>
      <c r="AD28" s="460">
        <f>AD27*4/AE27</f>
        <v>0.55108443595689538</v>
      </c>
      <c r="AE28" s="559"/>
    </row>
    <row r="29" spans="2:31" s="161" customFormat="1" ht="27.95" customHeight="1">
      <c r="B29" s="540">
        <v>10</v>
      </c>
      <c r="C29" s="539"/>
      <c r="D29" s="533" t="str">
        <f>國華109.10月菜單!M12</f>
        <v>蕎麥小米飯</v>
      </c>
      <c r="E29" s="538" t="s">
        <v>469</v>
      </c>
      <c r="F29" s="533"/>
      <c r="G29" s="533" t="str">
        <f>國華109.10月菜單!M13</f>
        <v xml:space="preserve">冬菜扣肉(醃) </v>
      </c>
      <c r="H29" s="533" t="s">
        <v>466</v>
      </c>
      <c r="I29" s="533"/>
      <c r="J29" s="533" t="str">
        <f>國華109.10月菜單!M14</f>
        <v xml:space="preserve">  北極冰海魚柳條(炸海加)</v>
      </c>
      <c r="K29" s="533" t="s">
        <v>468</v>
      </c>
      <c r="L29" s="533"/>
      <c r="M29" s="533" t="str">
        <f>國華109.10月菜單!M15</f>
        <v xml:space="preserve"> 綠芽炒干條(豆)</v>
      </c>
      <c r="N29" s="533" t="s">
        <v>467</v>
      </c>
      <c r="O29" s="533"/>
      <c r="P29" s="533" t="str">
        <f>國華109.10月菜單!M16</f>
        <v>深色蔬菜</v>
      </c>
      <c r="Q29" s="533" t="s">
        <v>467</v>
      </c>
      <c r="R29" s="533"/>
      <c r="S29" s="533" t="str">
        <f>國華109.10月菜單!M17</f>
        <v>時蔬鴨湯</v>
      </c>
      <c r="T29" s="533" t="s">
        <v>466</v>
      </c>
      <c r="U29" s="533"/>
      <c r="V29" s="481"/>
      <c r="W29" s="557" t="s">
        <v>15</v>
      </c>
      <c r="X29" s="531" t="s">
        <v>465</v>
      </c>
      <c r="Y29" s="556">
        <v>5.2</v>
      </c>
      <c r="Z29" s="449"/>
      <c r="AA29" s="450"/>
      <c r="AB29" s="449" t="s">
        <v>464</v>
      </c>
      <c r="AC29" s="449" t="s">
        <v>463</v>
      </c>
      <c r="AD29" s="449" t="s">
        <v>462</v>
      </c>
      <c r="AE29" s="449" t="s">
        <v>461</v>
      </c>
    </row>
    <row r="30" spans="2:31" ht="27.95" customHeight="1">
      <c r="B30" s="517" t="s">
        <v>126</v>
      </c>
      <c r="C30" s="539"/>
      <c r="D30" s="553" t="s">
        <v>460</v>
      </c>
      <c r="E30" s="553"/>
      <c r="F30" s="488">
        <v>70</v>
      </c>
      <c r="G30" s="488" t="s">
        <v>459</v>
      </c>
      <c r="H30" s="488" t="s">
        <v>458</v>
      </c>
      <c r="I30" s="488">
        <v>5</v>
      </c>
      <c r="J30" s="488" t="s">
        <v>457</v>
      </c>
      <c r="K30" s="488" t="s">
        <v>456</v>
      </c>
      <c r="L30" s="488">
        <v>40</v>
      </c>
      <c r="M30" s="553" t="s">
        <v>455</v>
      </c>
      <c r="N30" s="514"/>
      <c r="O30" s="553">
        <v>55</v>
      </c>
      <c r="P30" s="553" t="s">
        <v>454</v>
      </c>
      <c r="Q30" s="553"/>
      <c r="R30" s="553">
        <v>100</v>
      </c>
      <c r="S30" s="488" t="s">
        <v>453</v>
      </c>
      <c r="T30" s="486"/>
      <c r="U30" s="486">
        <v>25</v>
      </c>
      <c r="V30" s="481"/>
      <c r="W30" s="543" t="s">
        <v>452</v>
      </c>
      <c r="X30" s="525" t="s">
        <v>451</v>
      </c>
      <c r="Y30" s="541">
        <v>2.5</v>
      </c>
      <c r="Z30" s="524" t="s">
        <v>450</v>
      </c>
      <c r="AA30" s="450">
        <v>6.3</v>
      </c>
      <c r="AB30" s="450">
        <f>AA30*2</f>
        <v>12.6</v>
      </c>
      <c r="AC30" s="450"/>
      <c r="AD30" s="450">
        <f>AA30*15</f>
        <v>94.5</v>
      </c>
      <c r="AE30" s="450">
        <f>AB30*4+AD30*4</f>
        <v>428.4</v>
      </c>
    </row>
    <row r="31" spans="2:31" ht="27.95" customHeight="1">
      <c r="B31" s="517">
        <v>8</v>
      </c>
      <c r="C31" s="539"/>
      <c r="D31" s="553" t="s">
        <v>449</v>
      </c>
      <c r="E31" s="484"/>
      <c r="F31" s="488">
        <v>16</v>
      </c>
      <c r="G31" s="488" t="s">
        <v>448</v>
      </c>
      <c r="H31" s="488"/>
      <c r="I31" s="488">
        <v>45</v>
      </c>
      <c r="J31" s="553"/>
      <c r="K31" s="553"/>
      <c r="L31" s="553"/>
      <c r="M31" s="553" t="s">
        <v>447</v>
      </c>
      <c r="N31" s="515" t="s">
        <v>446</v>
      </c>
      <c r="O31" s="484">
        <v>10</v>
      </c>
      <c r="P31" s="488"/>
      <c r="Q31" s="488"/>
      <c r="R31" s="488"/>
      <c r="S31" s="551" t="s">
        <v>445</v>
      </c>
      <c r="T31" s="486"/>
      <c r="U31" s="486">
        <v>2</v>
      </c>
      <c r="V31" s="481"/>
      <c r="W31" s="546" t="s">
        <v>14</v>
      </c>
      <c r="X31" s="510" t="s">
        <v>444</v>
      </c>
      <c r="Y31" s="541">
        <v>1.9</v>
      </c>
      <c r="Z31" s="520" t="s">
        <v>443</v>
      </c>
      <c r="AA31" s="450">
        <v>2</v>
      </c>
      <c r="AB31" s="519">
        <f>AA31*7</f>
        <v>14</v>
      </c>
      <c r="AC31" s="450">
        <f>AA31*5</f>
        <v>10</v>
      </c>
      <c r="AD31" s="450" t="s">
        <v>432</v>
      </c>
      <c r="AE31" s="518">
        <f>AB31*4+AC31*9</f>
        <v>146</v>
      </c>
    </row>
    <row r="32" spans="2:31" ht="27.95" customHeight="1">
      <c r="B32" s="517" t="s">
        <v>142</v>
      </c>
      <c r="C32" s="539"/>
      <c r="D32" s="553" t="s">
        <v>442</v>
      </c>
      <c r="E32" s="483"/>
      <c r="F32" s="484">
        <v>16</v>
      </c>
      <c r="G32" s="489"/>
      <c r="H32" s="506"/>
      <c r="I32" s="489"/>
      <c r="J32" s="486"/>
      <c r="K32" s="483"/>
      <c r="L32" s="486"/>
      <c r="M32" s="553" t="s">
        <v>441</v>
      </c>
      <c r="N32" s="483"/>
      <c r="O32" s="484">
        <v>5</v>
      </c>
      <c r="P32" s="547"/>
      <c r="Q32" s="547"/>
      <c r="R32" s="547"/>
      <c r="S32" s="488" t="s">
        <v>440</v>
      </c>
      <c r="T32" s="488"/>
      <c r="U32" s="488">
        <v>3</v>
      </c>
      <c r="V32" s="481"/>
      <c r="W32" s="543" t="s">
        <v>439</v>
      </c>
      <c r="X32" s="510" t="s">
        <v>438</v>
      </c>
      <c r="Y32" s="541">
        <v>2.5</v>
      </c>
      <c r="Z32" s="449" t="s">
        <v>437</v>
      </c>
      <c r="AA32" s="450">
        <v>1.7</v>
      </c>
      <c r="AB32" s="450">
        <f>AA32*1</f>
        <v>1.7</v>
      </c>
      <c r="AC32" s="450" t="s">
        <v>432</v>
      </c>
      <c r="AD32" s="450">
        <f>AA32*5</f>
        <v>8.5</v>
      </c>
      <c r="AE32" s="450">
        <f>AB32*4+AD32*4</f>
        <v>40.799999999999997</v>
      </c>
    </row>
    <row r="33" spans="2:31" ht="27.95" customHeight="1">
      <c r="B33" s="509" t="s">
        <v>436</v>
      </c>
      <c r="C33" s="539"/>
      <c r="D33" s="555"/>
      <c r="E33" s="514"/>
      <c r="F33" s="554"/>
      <c r="G33" s="489"/>
      <c r="H33" s="488"/>
      <c r="I33" s="488"/>
      <c r="J33" s="488"/>
      <c r="K33" s="488"/>
      <c r="L33" s="488"/>
      <c r="M33" s="553" t="s">
        <v>435</v>
      </c>
      <c r="N33" s="483"/>
      <c r="O33" s="488">
        <v>5</v>
      </c>
      <c r="P33" s="547"/>
      <c r="Q33" s="547"/>
      <c r="R33" s="547"/>
      <c r="S33" s="489"/>
      <c r="T33" s="484"/>
      <c r="U33" s="484"/>
      <c r="V33" s="481"/>
      <c r="W33" s="546" t="s">
        <v>16</v>
      </c>
      <c r="X33" s="510" t="s">
        <v>434</v>
      </c>
      <c r="Y33" s="541">
        <v>0</v>
      </c>
      <c r="Z33" s="449" t="s">
        <v>433</v>
      </c>
      <c r="AA33" s="450">
        <v>2.5</v>
      </c>
      <c r="AB33" s="450"/>
      <c r="AC33" s="450">
        <f>AA33*5</f>
        <v>12.5</v>
      </c>
      <c r="AD33" s="450" t="s">
        <v>432</v>
      </c>
      <c r="AE33" s="450">
        <f>AC33*9</f>
        <v>112.5</v>
      </c>
    </row>
    <row r="34" spans="2:31" ht="27.95" customHeight="1">
      <c r="B34" s="509"/>
      <c r="C34" s="539"/>
      <c r="D34" s="507"/>
      <c r="E34" s="506"/>
      <c r="F34" s="504"/>
      <c r="G34" s="489"/>
      <c r="H34" s="506"/>
      <c r="I34" s="488"/>
      <c r="J34" s="488"/>
      <c r="K34" s="488"/>
      <c r="L34" s="488"/>
      <c r="M34" s="552"/>
      <c r="N34" s="487"/>
      <c r="O34" s="551"/>
      <c r="P34" s="550"/>
      <c r="Q34" s="550"/>
      <c r="R34" s="550"/>
      <c r="S34" s="482"/>
      <c r="T34" s="483"/>
      <c r="U34" s="484"/>
      <c r="V34" s="481"/>
      <c r="W34" s="543" t="s">
        <v>431</v>
      </c>
      <c r="X34" s="492" t="s">
        <v>430</v>
      </c>
      <c r="Y34" s="541">
        <v>0</v>
      </c>
      <c r="Z34" s="449" t="s">
        <v>429</v>
      </c>
      <c r="AA34" s="450">
        <v>1</v>
      </c>
      <c r="AD34" s="449">
        <f>AA34*15</f>
        <v>15</v>
      </c>
    </row>
    <row r="35" spans="2:31" ht="27.95" customHeight="1">
      <c r="B35" s="491" t="s">
        <v>428</v>
      </c>
      <c r="C35" s="549"/>
      <c r="D35" s="483"/>
      <c r="E35" s="483"/>
      <c r="F35" s="484"/>
      <c r="G35" s="484"/>
      <c r="H35" s="483"/>
      <c r="I35" s="484"/>
      <c r="J35" s="488"/>
      <c r="K35" s="488"/>
      <c r="L35" s="488"/>
      <c r="M35" s="486"/>
      <c r="N35" s="483"/>
      <c r="O35" s="486"/>
      <c r="P35" s="548"/>
      <c r="Q35" s="547"/>
      <c r="R35" s="547"/>
      <c r="S35" s="484"/>
      <c r="T35" s="484"/>
      <c r="U35" s="484"/>
      <c r="V35" s="481"/>
      <c r="W35" s="546" t="s">
        <v>159</v>
      </c>
      <c r="X35" s="479"/>
      <c r="Y35" s="541"/>
      <c r="AB35" s="449">
        <f>SUM(AB30:AB34)</f>
        <v>28.3</v>
      </c>
      <c r="AC35" s="449">
        <f>SUM(AC30:AC34)</f>
        <v>22.5</v>
      </c>
      <c r="AD35" s="449">
        <f>SUM(AD30:AD34)</f>
        <v>118</v>
      </c>
      <c r="AE35" s="449">
        <f>AB35*4+AC35*9+AD35*4</f>
        <v>787.7</v>
      </c>
    </row>
    <row r="36" spans="2:31" ht="27.95" customHeight="1">
      <c r="B36" s="545"/>
      <c r="C36" s="544"/>
      <c r="D36" s="487"/>
      <c r="E36" s="487"/>
      <c r="F36" s="486"/>
      <c r="G36" s="486"/>
      <c r="H36" s="487"/>
      <c r="I36" s="486"/>
      <c r="J36" s="488"/>
      <c r="K36" s="506"/>
      <c r="L36" s="488"/>
      <c r="M36" s="486"/>
      <c r="N36" s="487"/>
      <c r="O36" s="486"/>
      <c r="P36" s="486"/>
      <c r="Q36" s="487"/>
      <c r="R36" s="486"/>
      <c r="S36" s="486"/>
      <c r="T36" s="487"/>
      <c r="U36" s="486"/>
      <c r="V36" s="481"/>
      <c r="W36" s="543" t="s">
        <v>427</v>
      </c>
      <c r="X36" s="542"/>
      <c r="Y36" s="541"/>
      <c r="AB36" s="460">
        <f>AB35*4/AE35</f>
        <v>0.14370953408658119</v>
      </c>
      <c r="AC36" s="460">
        <f>AC35*9/AE35</f>
        <v>0.25707756760187889</v>
      </c>
      <c r="AD36" s="460">
        <f>AD35*4/AE35</f>
        <v>0.5992128983115399</v>
      </c>
    </row>
    <row r="37" spans="2:31" s="161" customFormat="1" ht="27.95" customHeight="1">
      <c r="B37" s="540">
        <v>10</v>
      </c>
      <c r="C37" s="539"/>
      <c r="D37" s="538">
        <f>國華109.10月菜單!Q12</f>
        <v>0</v>
      </c>
      <c r="E37" s="538"/>
      <c r="F37" s="537"/>
      <c r="G37" s="536">
        <f>國華109.10月菜單!Q13</f>
        <v>0</v>
      </c>
      <c r="H37" s="533"/>
      <c r="I37" s="535"/>
      <c r="J37" s="534">
        <f>國華109.10月菜單!Q14</f>
        <v>0</v>
      </c>
      <c r="K37" s="533"/>
      <c r="L37" s="533"/>
      <c r="M37" s="533">
        <f>國華109.10月菜單!Q15</f>
        <v>0</v>
      </c>
      <c r="N37" s="533"/>
      <c r="O37" s="533"/>
      <c r="P37" s="533">
        <f>國華109.10月菜單!Q16</f>
        <v>0</v>
      </c>
      <c r="Q37" s="533"/>
      <c r="R37" s="533"/>
      <c r="S37" s="533">
        <f>國華109.10月菜單!Q17</f>
        <v>0</v>
      </c>
      <c r="T37" s="533"/>
      <c r="U37" s="533"/>
      <c r="V37" s="481"/>
      <c r="W37" s="532" t="s">
        <v>15</v>
      </c>
      <c r="X37" s="531" t="s">
        <v>426</v>
      </c>
      <c r="Y37" s="530">
        <v>0</v>
      </c>
      <c r="Z37" s="449"/>
      <c r="AA37" s="450"/>
      <c r="AB37" s="449" t="s">
        <v>425</v>
      </c>
      <c r="AC37" s="449" t="s">
        <v>424</v>
      </c>
      <c r="AD37" s="449" t="s">
        <v>423</v>
      </c>
      <c r="AE37" s="449" t="s">
        <v>422</v>
      </c>
    </row>
    <row r="38" spans="2:31" ht="27.95" customHeight="1">
      <c r="B38" s="517" t="s">
        <v>126</v>
      </c>
      <c r="C38" s="508"/>
      <c r="D38" s="488"/>
      <c r="E38" s="488"/>
      <c r="F38" s="488"/>
      <c r="G38" s="488"/>
      <c r="H38" s="488"/>
      <c r="I38" s="488"/>
      <c r="J38" s="488"/>
      <c r="K38" s="488"/>
      <c r="L38" s="488"/>
      <c r="M38" s="507"/>
      <c r="N38" s="514"/>
      <c r="O38" s="505"/>
      <c r="P38" s="529"/>
      <c r="Q38" s="528"/>
      <c r="R38" s="527"/>
      <c r="S38" s="526"/>
      <c r="T38" s="484"/>
      <c r="U38" s="484"/>
      <c r="V38" s="481"/>
      <c r="W38" s="493" t="s">
        <v>411</v>
      </c>
      <c r="X38" s="525" t="s">
        <v>421</v>
      </c>
      <c r="Y38" s="478">
        <v>0</v>
      </c>
      <c r="Z38" s="524" t="s">
        <v>420</v>
      </c>
      <c r="AA38" s="450">
        <v>6</v>
      </c>
      <c r="AB38" s="450">
        <f>AA38*2</f>
        <v>12</v>
      </c>
      <c r="AC38" s="450"/>
      <c r="AD38" s="450">
        <f>AA38*15</f>
        <v>90</v>
      </c>
      <c r="AE38" s="450">
        <f>AB38*4+AD38*4</f>
        <v>408</v>
      </c>
    </row>
    <row r="39" spans="2:31" ht="27.95" customHeight="1">
      <c r="B39" s="517">
        <v>9</v>
      </c>
      <c r="C39" s="508"/>
      <c r="D39" s="507"/>
      <c r="E39" s="488"/>
      <c r="F39" s="505"/>
      <c r="G39" s="488"/>
      <c r="H39" s="488"/>
      <c r="I39" s="488"/>
      <c r="J39" s="488"/>
      <c r="K39" s="506"/>
      <c r="L39" s="488"/>
      <c r="M39" s="500"/>
      <c r="N39" s="499"/>
      <c r="O39" s="498"/>
      <c r="P39" s="523"/>
      <c r="Q39" s="484"/>
      <c r="R39" s="522"/>
      <c r="S39" s="521"/>
      <c r="T39" s="483"/>
      <c r="U39" s="484"/>
      <c r="V39" s="481"/>
      <c r="W39" s="480" t="s">
        <v>14</v>
      </c>
      <c r="X39" s="510" t="s">
        <v>419</v>
      </c>
      <c r="Y39" s="478">
        <v>0</v>
      </c>
      <c r="Z39" s="520" t="s">
        <v>418</v>
      </c>
      <c r="AA39" s="450">
        <v>2.2999999999999998</v>
      </c>
      <c r="AB39" s="519">
        <f>AA39*7</f>
        <v>16.099999999999998</v>
      </c>
      <c r="AC39" s="450">
        <f>AA39*5</f>
        <v>11.5</v>
      </c>
      <c r="AD39" s="450" t="s">
        <v>412</v>
      </c>
      <c r="AE39" s="518">
        <f>AB39*4+AC39*9</f>
        <v>167.89999999999998</v>
      </c>
    </row>
    <row r="40" spans="2:31" ht="27.95" customHeight="1">
      <c r="B40" s="517" t="s">
        <v>142</v>
      </c>
      <c r="C40" s="508"/>
      <c r="D40" s="507"/>
      <c r="E40" s="506"/>
      <c r="F40" s="505"/>
      <c r="G40" s="488"/>
      <c r="H40" s="488"/>
      <c r="I40" s="488"/>
      <c r="J40" s="488"/>
      <c r="K40" s="506"/>
      <c r="L40" s="488"/>
      <c r="M40" s="507"/>
      <c r="N40" s="514"/>
      <c r="O40" s="505"/>
      <c r="P40" s="497"/>
      <c r="Q40" s="496"/>
      <c r="R40" s="495"/>
      <c r="S40" s="516"/>
      <c r="T40" s="515"/>
      <c r="U40" s="494"/>
      <c r="V40" s="481"/>
      <c r="W40" s="493" t="s">
        <v>411</v>
      </c>
      <c r="X40" s="510" t="s">
        <v>417</v>
      </c>
      <c r="Y40" s="478">
        <v>0</v>
      </c>
      <c r="Z40" s="449" t="s">
        <v>416</v>
      </c>
      <c r="AA40" s="450">
        <v>1.5</v>
      </c>
      <c r="AB40" s="450">
        <f>AA40*1</f>
        <v>1.5</v>
      </c>
      <c r="AC40" s="450" t="s">
        <v>412</v>
      </c>
      <c r="AD40" s="450">
        <f>AA40*5</f>
        <v>7.5</v>
      </c>
      <c r="AE40" s="450">
        <f>AB40*4+AD40*4</f>
        <v>36</v>
      </c>
    </row>
    <row r="41" spans="2:31" ht="27.95" customHeight="1">
      <c r="B41" s="509" t="s">
        <v>415</v>
      </c>
      <c r="C41" s="508"/>
      <c r="D41" s="507"/>
      <c r="E41" s="506"/>
      <c r="F41" s="505"/>
      <c r="G41" s="504"/>
      <c r="H41" s="515"/>
      <c r="I41" s="494"/>
      <c r="J41" s="488"/>
      <c r="K41" s="506"/>
      <c r="L41" s="488"/>
      <c r="M41" s="507"/>
      <c r="N41" s="514"/>
      <c r="O41" s="505"/>
      <c r="P41" s="513"/>
      <c r="Q41" s="512"/>
      <c r="R41" s="511"/>
      <c r="S41" s="494"/>
      <c r="T41" s="488"/>
      <c r="U41" s="488"/>
      <c r="V41" s="481"/>
      <c r="W41" s="480" t="s">
        <v>16</v>
      </c>
      <c r="X41" s="510" t="s">
        <v>414</v>
      </c>
      <c r="Y41" s="478">
        <v>0</v>
      </c>
      <c r="Z41" s="449" t="s">
        <v>413</v>
      </c>
      <c r="AA41" s="450">
        <v>2.5</v>
      </c>
      <c r="AB41" s="450"/>
      <c r="AC41" s="450">
        <f>AA41*5</f>
        <v>12.5</v>
      </c>
      <c r="AD41" s="450" t="s">
        <v>412</v>
      </c>
      <c r="AE41" s="450">
        <f>AC41*9</f>
        <v>112.5</v>
      </c>
    </row>
    <row r="42" spans="2:31" ht="27.95" customHeight="1">
      <c r="B42" s="509"/>
      <c r="C42" s="508"/>
      <c r="D42" s="507"/>
      <c r="E42" s="506"/>
      <c r="F42" s="505"/>
      <c r="G42" s="504"/>
      <c r="H42" s="503"/>
      <c r="I42" s="494"/>
      <c r="J42" s="485"/>
      <c r="K42" s="502"/>
      <c r="L42" s="501"/>
      <c r="M42" s="500"/>
      <c r="N42" s="499"/>
      <c r="O42" s="498"/>
      <c r="P42" s="497"/>
      <c r="Q42" s="496"/>
      <c r="R42" s="495"/>
      <c r="S42" s="494"/>
      <c r="T42" s="488"/>
      <c r="U42" s="488"/>
      <c r="V42" s="481"/>
      <c r="W42" s="493" t="s">
        <v>411</v>
      </c>
      <c r="X42" s="492" t="s">
        <v>410</v>
      </c>
      <c r="Y42" s="478">
        <v>0</v>
      </c>
      <c r="Z42" s="449" t="s">
        <v>409</v>
      </c>
      <c r="AD42" s="449">
        <f>AA42*15</f>
        <v>0</v>
      </c>
    </row>
    <row r="43" spans="2:31" ht="27.95" customHeight="1">
      <c r="B43" s="491" t="s">
        <v>408</v>
      </c>
      <c r="C43" s="490"/>
      <c r="D43" s="489"/>
      <c r="E43" s="488"/>
      <c r="F43" s="488"/>
      <c r="G43" s="486"/>
      <c r="H43" s="487"/>
      <c r="I43" s="486"/>
      <c r="J43" s="486"/>
      <c r="K43" s="487"/>
      <c r="L43" s="486"/>
      <c r="M43" s="485"/>
      <c r="N43" s="485"/>
      <c r="O43" s="485"/>
      <c r="P43" s="484"/>
      <c r="Q43" s="483"/>
      <c r="R43" s="484"/>
      <c r="S43" s="482"/>
      <c r="T43" s="483"/>
      <c r="U43" s="482"/>
      <c r="V43" s="481"/>
      <c r="W43" s="480" t="s">
        <v>159</v>
      </c>
      <c r="X43" s="479"/>
      <c r="Y43" s="478"/>
      <c r="AB43" s="449">
        <f>SUM(AB38:AB42)</f>
        <v>29.599999999999998</v>
      </c>
      <c r="AC43" s="449">
        <f>SUM(AC38:AC42)</f>
        <v>24</v>
      </c>
      <c r="AD43" s="449">
        <f>SUM(AD38:AD42)</f>
        <v>97.5</v>
      </c>
      <c r="AE43" s="449">
        <f>AB43*4+AC43*9+AD43*4</f>
        <v>724.4</v>
      </c>
    </row>
    <row r="44" spans="2:31" ht="27.95" customHeight="1">
      <c r="B44" s="477"/>
      <c r="C44" s="476"/>
      <c r="D44" s="475"/>
      <c r="E44" s="474"/>
      <c r="F44" s="473"/>
      <c r="G44" s="472"/>
      <c r="H44" s="471"/>
      <c r="I44" s="470"/>
      <c r="J44" s="467"/>
      <c r="K44" s="466"/>
      <c r="L44" s="465"/>
      <c r="M44" s="465"/>
      <c r="N44" s="466"/>
      <c r="O44" s="465"/>
      <c r="P44" s="469"/>
      <c r="Q44" s="468"/>
      <c r="R44" s="467"/>
      <c r="S44" s="465"/>
      <c r="T44" s="466"/>
      <c r="U44" s="465"/>
      <c r="V44" s="464"/>
      <c r="W44" s="463" t="s">
        <v>407</v>
      </c>
      <c r="X44" s="462"/>
      <c r="Y44" s="461"/>
      <c r="AB44" s="460">
        <f>AB43*4/AE43</f>
        <v>0.16344561016013251</v>
      </c>
      <c r="AC44" s="460">
        <f>AC43*9/AE43</f>
        <v>0.29817780231916069</v>
      </c>
      <c r="AD44" s="460">
        <f>AD43*4/AE43</f>
        <v>0.53837658752070683</v>
      </c>
    </row>
    <row r="45" spans="2:31" ht="21.75" customHeight="1">
      <c r="C45" s="44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</row>
    <row r="46" spans="2:31">
      <c r="B46" s="450"/>
      <c r="D46" s="458"/>
      <c r="E46" s="458"/>
      <c r="F46" s="457"/>
      <c r="G46" s="457"/>
      <c r="H46" s="456"/>
      <c r="I46" s="449"/>
      <c r="J46" s="449"/>
      <c r="K46" s="456"/>
      <c r="L46" s="449"/>
      <c r="N46" s="456"/>
      <c r="O46" s="449"/>
      <c r="Q46" s="456"/>
      <c r="R46" s="449"/>
      <c r="T46" s="456"/>
      <c r="U46" s="449"/>
      <c r="V46" s="455"/>
      <c r="Y46" s="454"/>
    </row>
    <row r="47" spans="2:31">
      <c r="Y47" s="454"/>
    </row>
    <row r="48" spans="2:31">
      <c r="Y48" s="454"/>
    </row>
    <row r="49" spans="25:25">
      <c r="Y49" s="454"/>
    </row>
    <row r="50" spans="25:25">
      <c r="Y50" s="454"/>
    </row>
    <row r="51" spans="25:25">
      <c r="Y51" s="454"/>
    </row>
    <row r="52" spans="25:25">
      <c r="Y52" s="454"/>
    </row>
  </sheetData>
  <mergeCells count="15"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</mergeCells>
  <phoneticPr fontId="3" type="noConversion"/>
  <pageMargins left="1.1599999999999999" right="0.17" top="0.18" bottom="0.17" header="0.5" footer="0.23"/>
  <pageSetup paperSize="9"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3" zoomScale="60" zoomScaleNormal="60" workbookViewId="0">
      <selection activeCell="W52" sqref="W52"/>
    </sheetView>
  </sheetViews>
  <sheetFormatPr defaultRowHeight="20.25"/>
  <cols>
    <col min="1" max="1" width="2.140625" style="448" customWidth="1"/>
    <col min="2" max="2" width="5.5703125" style="453" customWidth="1"/>
    <col min="3" max="3" width="0" style="448" hidden="1" customWidth="1"/>
    <col min="4" max="4" width="21.28515625" style="448" customWidth="1"/>
    <col min="5" max="5" width="6.42578125" style="452" customWidth="1"/>
    <col min="6" max="6" width="11" style="448" customWidth="1"/>
    <col min="7" max="7" width="21.28515625" style="448" customWidth="1"/>
    <col min="8" max="8" width="6.42578125" style="452" customWidth="1"/>
    <col min="9" max="9" width="11" style="448" customWidth="1"/>
    <col min="10" max="10" width="21.28515625" style="448" customWidth="1"/>
    <col min="11" max="11" width="6.42578125" style="452" customWidth="1"/>
    <col min="12" max="12" width="11" style="448" customWidth="1"/>
    <col min="13" max="13" width="21.28515625" style="448" customWidth="1"/>
    <col min="14" max="14" width="6.42578125" style="452" customWidth="1"/>
    <col min="15" max="15" width="11" style="448" customWidth="1"/>
    <col min="16" max="16" width="21.28515625" style="448" customWidth="1"/>
    <col min="17" max="17" width="6.42578125" style="452" customWidth="1"/>
    <col min="18" max="18" width="11" style="448" customWidth="1"/>
    <col min="19" max="19" width="21.28515625" style="448" customWidth="1"/>
    <col min="20" max="20" width="6.42578125" style="452" customWidth="1"/>
    <col min="21" max="21" width="11" style="448" customWidth="1"/>
    <col min="22" max="22" width="13.85546875" style="451" customWidth="1"/>
    <col min="23" max="23" width="13.42578125" style="158" customWidth="1"/>
    <col min="24" max="24" width="12.85546875" style="226" customWidth="1"/>
    <col min="25" max="25" width="7.5703125" style="159" customWidth="1"/>
    <col min="26" max="26" width="6.85546875" style="449" hidden="1" customWidth="1"/>
    <col min="27" max="27" width="6.28515625" style="450" hidden="1" customWidth="1"/>
    <col min="28" max="28" width="8.85546875" style="449" hidden="1" customWidth="1"/>
    <col min="29" max="29" width="9.140625" style="449" hidden="1" customWidth="1"/>
    <col min="30" max="30" width="9" style="449" hidden="1" customWidth="1"/>
    <col min="31" max="31" width="8.5703125" style="449" hidden="1" customWidth="1"/>
    <col min="32" max="16384" width="9.140625" style="448"/>
  </cols>
  <sheetData>
    <row r="1" spans="2:32" s="449" customFormat="1" ht="38.25">
      <c r="B1" s="616" t="s">
        <v>604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AA1" s="450"/>
    </row>
    <row r="2" spans="2:32" s="449" customFormat="1" ht="9.75" customHeight="1">
      <c r="B2" s="615"/>
      <c r="C2" s="614"/>
      <c r="D2" s="614"/>
      <c r="E2" s="614"/>
      <c r="F2" s="614"/>
      <c r="G2" s="614"/>
      <c r="H2" s="613"/>
      <c r="I2" s="612"/>
      <c r="J2" s="612"/>
      <c r="K2" s="613"/>
      <c r="L2" s="612"/>
      <c r="M2" s="612"/>
      <c r="N2" s="613"/>
      <c r="O2" s="612"/>
      <c r="P2" s="612"/>
      <c r="Q2" s="613"/>
      <c r="R2" s="612"/>
      <c r="S2" s="612"/>
      <c r="T2" s="613"/>
      <c r="U2" s="612"/>
      <c r="V2" s="611"/>
      <c r="W2" s="609"/>
      <c r="X2" s="610"/>
      <c r="Y2" s="609"/>
      <c r="AA2" s="450"/>
    </row>
    <row r="3" spans="2:32" s="449" customFormat="1" ht="31.5" customHeight="1">
      <c r="B3" s="608" t="s">
        <v>603</v>
      </c>
      <c r="C3" s="671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T3" s="606"/>
      <c r="U3" s="606"/>
      <c r="V3" s="605"/>
      <c r="W3" s="604"/>
      <c r="X3" s="603"/>
      <c r="Y3" s="602"/>
      <c r="AA3" s="450"/>
    </row>
    <row r="4" spans="2:32" s="593" customFormat="1" ht="43.5">
      <c r="B4" s="601" t="s">
        <v>105</v>
      </c>
      <c r="C4" s="600" t="s">
        <v>106</v>
      </c>
      <c r="D4" s="597" t="s">
        <v>107</v>
      </c>
      <c r="E4" s="598" t="s">
        <v>602</v>
      </c>
      <c r="F4" s="597"/>
      <c r="G4" s="597" t="s">
        <v>110</v>
      </c>
      <c r="H4" s="598" t="s">
        <v>602</v>
      </c>
      <c r="I4" s="597"/>
      <c r="J4" s="597" t="s">
        <v>111</v>
      </c>
      <c r="K4" s="598" t="s">
        <v>602</v>
      </c>
      <c r="L4" s="670"/>
      <c r="M4" s="597" t="s">
        <v>111</v>
      </c>
      <c r="N4" s="598" t="s">
        <v>602</v>
      </c>
      <c r="O4" s="597"/>
      <c r="P4" s="597" t="s">
        <v>111</v>
      </c>
      <c r="Q4" s="598" t="s">
        <v>602</v>
      </c>
      <c r="R4" s="597"/>
      <c r="S4" s="599" t="s">
        <v>112</v>
      </c>
      <c r="T4" s="598" t="s">
        <v>602</v>
      </c>
      <c r="U4" s="597"/>
      <c r="V4" s="596" t="s">
        <v>601</v>
      </c>
      <c r="W4" s="596" t="s">
        <v>114</v>
      </c>
      <c r="X4" s="595" t="s">
        <v>600</v>
      </c>
      <c r="Y4" s="594" t="s">
        <v>599</v>
      </c>
      <c r="Z4" s="524"/>
      <c r="AA4" s="450"/>
      <c r="AB4" s="449"/>
      <c r="AC4" s="449"/>
      <c r="AD4" s="449"/>
      <c r="AE4" s="449"/>
    </row>
    <row r="5" spans="2:32" s="161" customFormat="1" ht="65.099999999999994" customHeight="1">
      <c r="B5" s="540">
        <v>10</v>
      </c>
      <c r="C5" s="539"/>
      <c r="D5" s="533" t="str">
        <f>國華109.10月菜單!A21</f>
        <v>香Q米飯</v>
      </c>
      <c r="E5" s="533" t="s">
        <v>560</v>
      </c>
      <c r="F5" s="592" t="s">
        <v>597</v>
      </c>
      <c r="G5" s="533" t="str">
        <f>國華109.10月菜單!A22</f>
        <v xml:space="preserve">京都排骨 </v>
      </c>
      <c r="H5" s="533" t="s">
        <v>557</v>
      </c>
      <c r="I5" s="592" t="s">
        <v>597</v>
      </c>
      <c r="J5" s="533" t="str">
        <f>國華109.10月菜單!A23</f>
        <v xml:space="preserve">翅小腿 </v>
      </c>
      <c r="K5" s="533" t="s">
        <v>598</v>
      </c>
      <c r="L5" s="592" t="s">
        <v>597</v>
      </c>
      <c r="M5" s="533" t="str">
        <f>國華109.10月菜單!A24</f>
        <v xml:space="preserve">   蝦仁玉米(海) </v>
      </c>
      <c r="N5" s="533" t="s">
        <v>557</v>
      </c>
      <c r="O5" s="592" t="s">
        <v>597</v>
      </c>
      <c r="P5" s="533" t="str">
        <f>國華109.10月菜單!A25</f>
        <v>深色蔬菜</v>
      </c>
      <c r="Q5" s="533" t="s">
        <v>558</v>
      </c>
      <c r="R5" s="592" t="s">
        <v>597</v>
      </c>
      <c r="S5" s="533" t="str">
        <f>國華109.10月菜單!A26</f>
        <v>藥膳補湯</v>
      </c>
      <c r="T5" s="533" t="s">
        <v>557</v>
      </c>
      <c r="U5" s="592" t="s">
        <v>597</v>
      </c>
      <c r="V5" s="591" t="s">
        <v>596</v>
      </c>
      <c r="W5" s="532" t="s">
        <v>15</v>
      </c>
      <c r="X5" s="531" t="s">
        <v>426</v>
      </c>
      <c r="Y5" s="669">
        <v>5.5</v>
      </c>
      <c r="Z5" s="449"/>
      <c r="AA5" s="450"/>
      <c r="AB5" s="449" t="s">
        <v>425</v>
      </c>
      <c r="AC5" s="449" t="s">
        <v>424</v>
      </c>
      <c r="AD5" s="449" t="s">
        <v>423</v>
      </c>
      <c r="AE5" s="449" t="s">
        <v>422</v>
      </c>
    </row>
    <row r="6" spans="2:32" ht="27.95" customHeight="1">
      <c r="B6" s="517" t="s">
        <v>126</v>
      </c>
      <c r="C6" s="539"/>
      <c r="D6" s="488" t="s">
        <v>556</v>
      </c>
      <c r="E6" s="488"/>
      <c r="F6" s="488">
        <v>100</v>
      </c>
      <c r="G6" s="488" t="s">
        <v>564</v>
      </c>
      <c r="H6" s="488"/>
      <c r="I6" s="488">
        <v>15</v>
      </c>
      <c r="J6" s="504" t="s">
        <v>595</v>
      </c>
      <c r="K6" s="515"/>
      <c r="L6" s="494">
        <v>30</v>
      </c>
      <c r="M6" s="488" t="s">
        <v>569</v>
      </c>
      <c r="N6" s="488"/>
      <c r="O6" s="488">
        <v>40</v>
      </c>
      <c r="P6" s="488" t="s">
        <v>552</v>
      </c>
      <c r="Q6" s="488"/>
      <c r="R6" s="488">
        <v>100</v>
      </c>
      <c r="S6" s="553" t="s">
        <v>594</v>
      </c>
      <c r="T6" s="484"/>
      <c r="U6" s="484">
        <v>35</v>
      </c>
      <c r="V6" s="481"/>
      <c r="W6" s="493" t="s">
        <v>593</v>
      </c>
      <c r="X6" s="525" t="s">
        <v>421</v>
      </c>
      <c r="Y6" s="569">
        <v>2.4</v>
      </c>
      <c r="Z6" s="524" t="s">
        <v>420</v>
      </c>
      <c r="AA6" s="450">
        <v>6</v>
      </c>
      <c r="AB6" s="450">
        <f>AA6*2</f>
        <v>12</v>
      </c>
      <c r="AC6" s="450"/>
      <c r="AD6" s="450">
        <f>AA6*15</f>
        <v>90</v>
      </c>
      <c r="AE6" s="450">
        <f>AB6*4+AD6*4</f>
        <v>408</v>
      </c>
    </row>
    <row r="7" spans="2:32" ht="27.95" customHeight="1">
      <c r="B7" s="517">
        <v>12</v>
      </c>
      <c r="C7" s="539"/>
      <c r="D7" s="488"/>
      <c r="E7" s="488"/>
      <c r="F7" s="488"/>
      <c r="G7" s="488" t="s">
        <v>547</v>
      </c>
      <c r="H7" s="488"/>
      <c r="I7" s="488">
        <v>20</v>
      </c>
      <c r="J7" s="488"/>
      <c r="K7" s="488"/>
      <c r="L7" s="488"/>
      <c r="M7" s="488" t="s">
        <v>592</v>
      </c>
      <c r="N7" s="488"/>
      <c r="O7" s="488">
        <v>5</v>
      </c>
      <c r="P7" s="488"/>
      <c r="Q7" s="488"/>
      <c r="R7" s="488"/>
      <c r="S7" s="553" t="s">
        <v>591</v>
      </c>
      <c r="T7" s="484"/>
      <c r="U7" s="484">
        <v>2</v>
      </c>
      <c r="V7" s="481"/>
      <c r="W7" s="480" t="s">
        <v>14</v>
      </c>
      <c r="X7" s="510" t="s">
        <v>419</v>
      </c>
      <c r="Y7" s="576">
        <v>1.8</v>
      </c>
      <c r="Z7" s="520" t="s">
        <v>418</v>
      </c>
      <c r="AA7" s="450">
        <v>2</v>
      </c>
      <c r="AB7" s="519">
        <f>AA7*7</f>
        <v>14</v>
      </c>
      <c r="AC7" s="450">
        <f>AA7*5</f>
        <v>10</v>
      </c>
      <c r="AD7" s="450" t="s">
        <v>412</v>
      </c>
      <c r="AE7" s="518">
        <f>AB7*4+AC7*9</f>
        <v>146</v>
      </c>
    </row>
    <row r="8" spans="2:32" ht="27.95" customHeight="1">
      <c r="B8" s="517" t="s">
        <v>142</v>
      </c>
      <c r="C8" s="539"/>
      <c r="D8" s="488"/>
      <c r="E8" s="488"/>
      <c r="F8" s="488"/>
      <c r="G8" s="488" t="s">
        <v>590</v>
      </c>
      <c r="H8" s="506"/>
      <c r="I8" s="488">
        <v>30</v>
      </c>
      <c r="J8" s="488"/>
      <c r="K8" s="488"/>
      <c r="L8" s="488"/>
      <c r="M8" s="488" t="s">
        <v>589</v>
      </c>
      <c r="N8" s="515" t="s">
        <v>570</v>
      </c>
      <c r="O8" s="488">
        <v>10</v>
      </c>
      <c r="P8" s="488"/>
      <c r="Q8" s="506"/>
      <c r="R8" s="488"/>
      <c r="S8" s="485" t="s">
        <v>588</v>
      </c>
      <c r="T8" s="488"/>
      <c r="U8" s="488">
        <v>0.05</v>
      </c>
      <c r="V8" s="481"/>
      <c r="W8" s="493" t="s">
        <v>587</v>
      </c>
      <c r="X8" s="510" t="s">
        <v>417</v>
      </c>
      <c r="Y8" s="576">
        <v>2.2999999999999998</v>
      </c>
      <c r="Z8" s="449" t="s">
        <v>416</v>
      </c>
      <c r="AA8" s="450">
        <v>1.7</v>
      </c>
      <c r="AB8" s="450">
        <f>AA8*1</f>
        <v>1.7</v>
      </c>
      <c r="AC8" s="450" t="s">
        <v>412</v>
      </c>
      <c r="AD8" s="450">
        <f>AA8*5</f>
        <v>8.5</v>
      </c>
      <c r="AE8" s="450">
        <f>AB8*4+AD8*4</f>
        <v>40.799999999999997</v>
      </c>
    </row>
    <row r="9" spans="2:32" ht="27.95" customHeight="1">
      <c r="B9" s="509" t="s">
        <v>586</v>
      </c>
      <c r="C9" s="539"/>
      <c r="D9" s="488"/>
      <c r="E9" s="488"/>
      <c r="F9" s="488"/>
      <c r="G9" s="488" t="s">
        <v>207</v>
      </c>
      <c r="H9" s="506"/>
      <c r="I9" s="488">
        <v>5</v>
      </c>
      <c r="J9" s="488"/>
      <c r="K9" s="506"/>
      <c r="L9" s="488"/>
      <c r="M9" s="488" t="s">
        <v>585</v>
      </c>
      <c r="N9" s="488"/>
      <c r="O9" s="488">
        <v>15</v>
      </c>
      <c r="P9" s="488"/>
      <c r="Q9" s="506"/>
      <c r="R9" s="488"/>
      <c r="S9" s="489"/>
      <c r="T9" s="487"/>
      <c r="U9" s="486"/>
      <c r="V9" s="481"/>
      <c r="W9" s="480" t="s">
        <v>16</v>
      </c>
      <c r="X9" s="510" t="s">
        <v>414</v>
      </c>
      <c r="Y9" s="576">
        <v>0</v>
      </c>
      <c r="Z9" s="449" t="s">
        <v>413</v>
      </c>
      <c r="AA9" s="450">
        <v>2.5</v>
      </c>
      <c r="AB9" s="450"/>
      <c r="AC9" s="450">
        <f>AA9*5</f>
        <v>12.5</v>
      </c>
      <c r="AD9" s="450" t="s">
        <v>412</v>
      </c>
      <c r="AE9" s="450">
        <f>AC9*9</f>
        <v>112.5</v>
      </c>
    </row>
    <row r="10" spans="2:32" ht="27.95" customHeight="1">
      <c r="B10" s="509"/>
      <c r="C10" s="539"/>
      <c r="D10" s="488"/>
      <c r="E10" s="506"/>
      <c r="F10" s="488"/>
      <c r="G10" s="488"/>
      <c r="H10" s="506"/>
      <c r="I10" s="488"/>
      <c r="J10" s="589"/>
      <c r="K10" s="588"/>
      <c r="L10" s="526"/>
      <c r="M10" s="488"/>
      <c r="N10" s="514"/>
      <c r="O10" s="488"/>
      <c r="P10" s="488"/>
      <c r="Q10" s="506"/>
      <c r="R10" s="488"/>
      <c r="S10" s="553"/>
      <c r="T10" s="484"/>
      <c r="U10" s="484"/>
      <c r="V10" s="481"/>
      <c r="W10" s="493" t="s">
        <v>584</v>
      </c>
      <c r="X10" s="492" t="s">
        <v>410</v>
      </c>
      <c r="Y10" s="663">
        <v>0</v>
      </c>
      <c r="Z10" s="449" t="s">
        <v>409</v>
      </c>
      <c r="AD10" s="449">
        <f>AA10*15</f>
        <v>0</v>
      </c>
    </row>
    <row r="11" spans="2:32" ht="27.95" customHeight="1">
      <c r="B11" s="491" t="s">
        <v>408</v>
      </c>
      <c r="C11" s="549"/>
      <c r="D11" s="489"/>
      <c r="E11" s="506"/>
      <c r="F11" s="488"/>
      <c r="G11" s="488"/>
      <c r="H11" s="506"/>
      <c r="I11" s="488"/>
      <c r="J11" s="488"/>
      <c r="K11" s="488"/>
      <c r="L11" s="488"/>
      <c r="M11" s="488"/>
      <c r="N11" s="514"/>
      <c r="O11" s="488"/>
      <c r="P11" s="488"/>
      <c r="Q11" s="506"/>
      <c r="R11" s="488"/>
      <c r="S11" s="553"/>
      <c r="T11" s="553"/>
      <c r="U11" s="553"/>
      <c r="V11" s="481"/>
      <c r="W11" s="480" t="s">
        <v>159</v>
      </c>
      <c r="X11" s="479"/>
      <c r="Y11" s="576"/>
      <c r="AB11" s="449">
        <f>SUM(AB6:AB10)</f>
        <v>27.7</v>
      </c>
      <c r="AC11" s="449">
        <f>SUM(AC6:AC10)</f>
        <v>22.5</v>
      </c>
      <c r="AD11" s="449">
        <f>SUM(AD6:AD10)</f>
        <v>98.5</v>
      </c>
      <c r="AE11" s="449">
        <f>AB11*4+AC11*9+AD11*4</f>
        <v>707.3</v>
      </c>
    </row>
    <row r="12" spans="2:32" ht="27.95" customHeight="1">
      <c r="B12" s="545"/>
      <c r="C12" s="544"/>
      <c r="D12" s="489"/>
      <c r="E12" s="506"/>
      <c r="F12" s="488"/>
      <c r="G12" s="486"/>
      <c r="H12" s="487"/>
      <c r="I12" s="486"/>
      <c r="J12" s="488"/>
      <c r="K12" s="506"/>
      <c r="L12" s="488"/>
      <c r="M12" s="488"/>
      <c r="N12" s="514"/>
      <c r="O12" s="488"/>
      <c r="P12" s="486"/>
      <c r="Q12" s="487"/>
      <c r="R12" s="486"/>
      <c r="S12" s="482"/>
      <c r="T12" s="483"/>
      <c r="U12" s="484"/>
      <c r="V12" s="481"/>
      <c r="W12" s="493" t="s">
        <v>583</v>
      </c>
      <c r="X12" s="643"/>
      <c r="Y12" s="663"/>
      <c r="AB12" s="460">
        <f>AB11*4/AE11</f>
        <v>0.1566520571186201</v>
      </c>
      <c r="AC12" s="460">
        <f>AC11*9/AE11</f>
        <v>0.28630001413827233</v>
      </c>
      <c r="AD12" s="460">
        <f>AD11*4/AE11</f>
        <v>0.5570479287431076</v>
      </c>
    </row>
    <row r="13" spans="2:32" s="161" customFormat="1" ht="27.95" customHeight="1">
      <c r="B13" s="540">
        <v>10</v>
      </c>
      <c r="C13" s="539"/>
      <c r="D13" s="533" t="str">
        <f>國華109.10月菜單!E21</f>
        <v>地瓜燕麥飯</v>
      </c>
      <c r="E13" s="533" t="s">
        <v>560</v>
      </c>
      <c r="F13" s="533"/>
      <c r="G13" s="533" t="str">
        <f>國華109.10月菜單!E22</f>
        <v xml:space="preserve"> 吉利鳳翅 </v>
      </c>
      <c r="H13" s="533" t="s">
        <v>582</v>
      </c>
      <c r="I13" s="533"/>
      <c r="J13" s="533" t="str">
        <f>國華109.10月菜單!E23</f>
        <v>黃瓜魷魚(海)+藍莓派</v>
      </c>
      <c r="K13" s="533" t="s">
        <v>581</v>
      </c>
      <c r="L13" s="533"/>
      <c r="M13" s="533" t="str">
        <f>國華109.10月菜單!E24</f>
        <v xml:space="preserve">  肉末豆腐(豆) </v>
      </c>
      <c r="N13" s="533" t="s">
        <v>557</v>
      </c>
      <c r="O13" s="533"/>
      <c r="P13" s="533" t="str">
        <f>國華109.10月菜單!E25</f>
        <v>淺色蔬菜</v>
      </c>
      <c r="Q13" s="533" t="s">
        <v>558</v>
      </c>
      <c r="R13" s="533"/>
      <c r="S13" s="533" t="str">
        <f>國華109.10月菜單!E26</f>
        <v>海帶苗蛋花湯</v>
      </c>
      <c r="T13" s="533" t="s">
        <v>557</v>
      </c>
      <c r="U13" s="533"/>
      <c r="V13" s="481"/>
      <c r="W13" s="532" t="s">
        <v>15</v>
      </c>
      <c r="X13" s="531" t="s">
        <v>426</v>
      </c>
      <c r="Y13" s="578">
        <v>5.7</v>
      </c>
      <c r="Z13" s="449"/>
      <c r="AA13" s="450"/>
      <c r="AB13" s="449" t="s">
        <v>425</v>
      </c>
      <c r="AC13" s="449" t="s">
        <v>424</v>
      </c>
      <c r="AD13" s="449" t="s">
        <v>423</v>
      </c>
      <c r="AE13" s="449" t="s">
        <v>422</v>
      </c>
    </row>
    <row r="14" spans="2:32" ht="27.95" customHeight="1">
      <c r="B14" s="517" t="s">
        <v>126</v>
      </c>
      <c r="C14" s="539"/>
      <c r="D14" s="488" t="s">
        <v>556</v>
      </c>
      <c r="E14" s="488"/>
      <c r="F14" s="488">
        <v>70</v>
      </c>
      <c r="G14" s="488" t="s">
        <v>580</v>
      </c>
      <c r="H14" s="488"/>
      <c r="I14" s="488">
        <v>60</v>
      </c>
      <c r="J14" s="486" t="s">
        <v>579</v>
      </c>
      <c r="K14" s="486"/>
      <c r="L14" s="486">
        <v>40</v>
      </c>
      <c r="M14" s="488" t="s">
        <v>578</v>
      </c>
      <c r="N14" s="488" t="s">
        <v>577</v>
      </c>
      <c r="O14" s="488">
        <v>40</v>
      </c>
      <c r="P14" s="488" t="s">
        <v>576</v>
      </c>
      <c r="Q14" s="488"/>
      <c r="R14" s="488">
        <v>100</v>
      </c>
      <c r="S14" s="553" t="s">
        <v>575</v>
      </c>
      <c r="T14" s="488"/>
      <c r="U14" s="553">
        <v>1</v>
      </c>
      <c r="V14" s="481"/>
      <c r="W14" s="493" t="s">
        <v>574</v>
      </c>
      <c r="X14" s="525" t="s">
        <v>421</v>
      </c>
      <c r="Y14" s="576">
        <v>3</v>
      </c>
      <c r="Z14" s="524" t="s">
        <v>420</v>
      </c>
      <c r="AA14" s="450">
        <v>6.2</v>
      </c>
      <c r="AB14" s="450">
        <f>AA14*2</f>
        <v>12.4</v>
      </c>
      <c r="AC14" s="450"/>
      <c r="AD14" s="450">
        <f>AA14*15</f>
        <v>93</v>
      </c>
      <c r="AE14" s="450">
        <f>AB14*4+AD14*4</f>
        <v>421.6</v>
      </c>
    </row>
    <row r="15" spans="2:32" ht="27.95" customHeight="1">
      <c r="B15" s="517">
        <v>13</v>
      </c>
      <c r="C15" s="539"/>
      <c r="D15" s="488" t="s">
        <v>573</v>
      </c>
      <c r="E15" s="488"/>
      <c r="F15" s="488">
        <v>20</v>
      </c>
      <c r="G15" s="488" t="s">
        <v>572</v>
      </c>
      <c r="H15" s="488"/>
      <c r="I15" s="488">
        <v>0.2</v>
      </c>
      <c r="J15" s="486" t="s">
        <v>571</v>
      </c>
      <c r="K15" s="486" t="s">
        <v>570</v>
      </c>
      <c r="L15" s="488">
        <v>30</v>
      </c>
      <c r="M15" s="488" t="s">
        <v>569</v>
      </c>
      <c r="N15" s="488"/>
      <c r="O15" s="488">
        <v>3</v>
      </c>
      <c r="P15" s="488"/>
      <c r="Q15" s="488"/>
      <c r="R15" s="488"/>
      <c r="S15" s="553" t="s">
        <v>548</v>
      </c>
      <c r="T15" s="553"/>
      <c r="U15" s="553">
        <v>10</v>
      </c>
      <c r="V15" s="481"/>
      <c r="W15" s="480" t="s">
        <v>14</v>
      </c>
      <c r="X15" s="510" t="s">
        <v>419</v>
      </c>
      <c r="Y15" s="576">
        <v>1.8</v>
      </c>
      <c r="Z15" s="520" t="s">
        <v>418</v>
      </c>
      <c r="AA15" s="450">
        <v>2.1</v>
      </c>
      <c r="AB15" s="519">
        <f>AA15*7</f>
        <v>14.700000000000001</v>
      </c>
      <c r="AC15" s="450">
        <f>AA15*5</f>
        <v>10.5</v>
      </c>
      <c r="AD15" s="450" t="s">
        <v>412</v>
      </c>
      <c r="AE15" s="518">
        <f>AB15*4+AC15*9</f>
        <v>153.30000000000001</v>
      </c>
      <c r="AF15" s="668"/>
    </row>
    <row r="16" spans="2:32" ht="27.95" customHeight="1">
      <c r="B16" s="517" t="s">
        <v>142</v>
      </c>
      <c r="C16" s="539"/>
      <c r="D16" s="488" t="s">
        <v>568</v>
      </c>
      <c r="E16" s="506"/>
      <c r="F16" s="488">
        <v>23</v>
      </c>
      <c r="G16" s="666"/>
      <c r="H16" s="666"/>
      <c r="I16" s="666"/>
      <c r="J16" s="486" t="s">
        <v>567</v>
      </c>
      <c r="K16" s="487"/>
      <c r="L16" s="488">
        <v>10</v>
      </c>
      <c r="M16" s="488" t="s">
        <v>543</v>
      </c>
      <c r="N16" s="506"/>
      <c r="O16" s="488">
        <v>5</v>
      </c>
      <c r="P16" s="488"/>
      <c r="Q16" s="506"/>
      <c r="R16" s="488"/>
      <c r="S16" s="489"/>
      <c r="T16" s="506"/>
      <c r="U16" s="488"/>
      <c r="V16" s="481"/>
      <c r="W16" s="493" t="s">
        <v>566</v>
      </c>
      <c r="X16" s="510" t="s">
        <v>417</v>
      </c>
      <c r="Y16" s="576">
        <v>2.5</v>
      </c>
      <c r="Z16" s="449" t="s">
        <v>416</v>
      </c>
      <c r="AA16" s="450">
        <v>1.8</v>
      </c>
      <c r="AB16" s="450">
        <f>AA16*1</f>
        <v>1.8</v>
      </c>
      <c r="AC16" s="450" t="s">
        <v>412</v>
      </c>
      <c r="AD16" s="450">
        <f>AA16*5</f>
        <v>9</v>
      </c>
      <c r="AE16" s="450">
        <f>AB16*4+AD16*4</f>
        <v>43.2</v>
      </c>
    </row>
    <row r="17" spans="2:31" ht="27.95" customHeight="1">
      <c r="B17" s="509" t="s">
        <v>565</v>
      </c>
      <c r="C17" s="539"/>
      <c r="D17" s="506"/>
      <c r="E17" s="506"/>
      <c r="F17" s="488"/>
      <c r="G17" s="666"/>
      <c r="H17" s="666"/>
      <c r="I17" s="666"/>
      <c r="J17" s="563" t="s">
        <v>546</v>
      </c>
      <c r="K17" s="487"/>
      <c r="L17" s="488">
        <v>10</v>
      </c>
      <c r="M17" s="488"/>
      <c r="N17" s="506"/>
      <c r="O17" s="488"/>
      <c r="P17" s="488"/>
      <c r="Q17" s="506"/>
      <c r="R17" s="488"/>
      <c r="S17" s="489"/>
      <c r="T17" s="553"/>
      <c r="U17" s="553"/>
      <c r="V17" s="481"/>
      <c r="W17" s="480" t="s">
        <v>16</v>
      </c>
      <c r="X17" s="510" t="s">
        <v>414</v>
      </c>
      <c r="Y17" s="576">
        <v>0</v>
      </c>
      <c r="Z17" s="449" t="s">
        <v>413</v>
      </c>
      <c r="AA17" s="450">
        <v>2.5</v>
      </c>
      <c r="AB17" s="450"/>
      <c r="AC17" s="450">
        <f>AA17*5</f>
        <v>12.5</v>
      </c>
      <c r="AD17" s="450" t="s">
        <v>412</v>
      </c>
      <c r="AE17" s="450">
        <f>AC17*9</f>
        <v>112.5</v>
      </c>
    </row>
    <row r="18" spans="2:31" ht="27.95" customHeight="1">
      <c r="B18" s="509"/>
      <c r="C18" s="539"/>
      <c r="D18" s="506"/>
      <c r="E18" s="506"/>
      <c r="F18" s="488"/>
      <c r="G18" s="666"/>
      <c r="H18" s="667"/>
      <c r="I18" s="666"/>
      <c r="J18" s="563" t="s">
        <v>564</v>
      </c>
      <c r="K18" s="502"/>
      <c r="L18" s="485">
        <v>10</v>
      </c>
      <c r="M18" s="488"/>
      <c r="N18" s="506"/>
      <c r="O18" s="488"/>
      <c r="P18" s="488"/>
      <c r="Q18" s="506"/>
      <c r="R18" s="488"/>
      <c r="S18" s="552"/>
      <c r="T18" s="487"/>
      <c r="U18" s="486"/>
      <c r="V18" s="481"/>
      <c r="W18" s="493" t="s">
        <v>563</v>
      </c>
      <c r="X18" s="492" t="s">
        <v>410</v>
      </c>
      <c r="Y18" s="663">
        <v>0</v>
      </c>
      <c r="Z18" s="449" t="s">
        <v>409</v>
      </c>
      <c r="AA18" s="450">
        <v>1</v>
      </c>
      <c r="AD18" s="449">
        <f>AA18*15</f>
        <v>15</v>
      </c>
    </row>
    <row r="19" spans="2:31" ht="27.95" customHeight="1">
      <c r="B19" s="491" t="s">
        <v>408</v>
      </c>
      <c r="C19" s="549"/>
      <c r="D19" s="570"/>
      <c r="E19" s="570"/>
      <c r="F19" s="547"/>
      <c r="G19" s="489"/>
      <c r="H19" s="488"/>
      <c r="I19" s="488"/>
      <c r="J19" s="665"/>
      <c r="K19" s="503"/>
      <c r="L19" s="494"/>
      <c r="M19" s="485"/>
      <c r="N19" s="502"/>
      <c r="O19" s="501"/>
      <c r="P19" s="488"/>
      <c r="Q19" s="506"/>
      <c r="R19" s="488"/>
      <c r="S19" s="547"/>
      <c r="T19" s="570"/>
      <c r="U19" s="547"/>
      <c r="V19" s="481"/>
      <c r="W19" s="480" t="s">
        <v>159</v>
      </c>
      <c r="X19" s="479"/>
      <c r="Y19" s="576"/>
      <c r="AB19" s="449">
        <f>SUM(AB14:AB18)</f>
        <v>28.900000000000002</v>
      </c>
      <c r="AC19" s="449">
        <f>SUM(AC14:AC18)</f>
        <v>23</v>
      </c>
      <c r="AD19" s="449">
        <f>SUM(AD14:AD18)</f>
        <v>117</v>
      </c>
      <c r="AE19" s="449">
        <f>AB19*4+AC19*9+AD19*4</f>
        <v>790.6</v>
      </c>
    </row>
    <row r="20" spans="2:31" ht="27.95" customHeight="1">
      <c r="B20" s="545"/>
      <c r="C20" s="544"/>
      <c r="D20" s="487"/>
      <c r="E20" s="487"/>
      <c r="F20" s="486"/>
      <c r="G20" s="486"/>
      <c r="H20" s="487"/>
      <c r="I20" s="486"/>
      <c r="J20" s="664" t="s">
        <v>562</v>
      </c>
      <c r="K20" s="486"/>
      <c r="L20" s="494">
        <v>30</v>
      </c>
      <c r="M20" s="488"/>
      <c r="N20" s="506"/>
      <c r="O20" s="488"/>
      <c r="P20" s="488"/>
      <c r="Q20" s="506"/>
      <c r="R20" s="488"/>
      <c r="S20" s="486"/>
      <c r="T20" s="487"/>
      <c r="U20" s="486"/>
      <c r="V20" s="481"/>
      <c r="W20" s="493" t="s">
        <v>561</v>
      </c>
      <c r="X20" s="542"/>
      <c r="Y20" s="663"/>
      <c r="AB20" s="460">
        <f>AB19*4/AE19</f>
        <v>0.14621806223121681</v>
      </c>
      <c r="AC20" s="460">
        <f>AC19*9/AE19</f>
        <v>0.26182646091576017</v>
      </c>
      <c r="AD20" s="460">
        <f>AD19*4/AE19</f>
        <v>0.59195547685302297</v>
      </c>
    </row>
    <row r="21" spans="2:31" s="161" customFormat="1" ht="27.95" customHeight="1">
      <c r="B21" s="567">
        <v>10</v>
      </c>
      <c r="C21" s="539"/>
      <c r="D21" s="533" t="str">
        <f>國華109.10月菜單!I21</f>
        <v>香Q米飯</v>
      </c>
      <c r="E21" s="538" t="s">
        <v>560</v>
      </c>
      <c r="F21" s="533"/>
      <c r="G21" s="533" t="str">
        <f>國華109.10月菜單!I22</f>
        <v xml:space="preserve"> 香雞排(炸加)</v>
      </c>
      <c r="H21" s="533" t="s">
        <v>559</v>
      </c>
      <c r="I21" s="533"/>
      <c r="J21" s="533" t="str">
        <f>國華109.10月菜單!I23</f>
        <v xml:space="preserve"> 螺旋肉醬</v>
      </c>
      <c r="K21" s="538" t="s">
        <v>557</v>
      </c>
      <c r="L21" s="533"/>
      <c r="M21" s="533" t="str">
        <f>國華109.10月菜單!I24</f>
        <v xml:space="preserve"> 紅磚炒蛋  </v>
      </c>
      <c r="N21" s="533" t="s">
        <v>558</v>
      </c>
      <c r="O21" s="533"/>
      <c r="P21" s="533" t="str">
        <f>國華109.10月菜單!I25</f>
        <v>深色蔬菜</v>
      </c>
      <c r="Q21" s="533" t="s">
        <v>558</v>
      </c>
      <c r="R21" s="533"/>
      <c r="S21" s="533" t="str">
        <f>國華109.10月菜單!I26</f>
        <v>白玉排骨湯</v>
      </c>
      <c r="T21" s="533" t="s">
        <v>557</v>
      </c>
      <c r="U21" s="533"/>
      <c r="V21" s="481"/>
      <c r="W21" s="532" t="s">
        <v>15</v>
      </c>
      <c r="X21" s="531" t="s">
        <v>426</v>
      </c>
      <c r="Y21" s="578">
        <v>5.2</v>
      </c>
      <c r="Z21" s="449"/>
      <c r="AA21" s="450"/>
      <c r="AB21" s="449" t="s">
        <v>425</v>
      </c>
      <c r="AC21" s="449" t="s">
        <v>424</v>
      </c>
      <c r="AD21" s="449" t="s">
        <v>423</v>
      </c>
      <c r="AE21" s="449" t="s">
        <v>422</v>
      </c>
    </row>
    <row r="22" spans="2:31" s="558" customFormat="1" ht="27.75" customHeight="1">
      <c r="B22" s="566" t="s">
        <v>126</v>
      </c>
      <c r="C22" s="539"/>
      <c r="D22" s="553" t="s">
        <v>556</v>
      </c>
      <c r="E22" s="553"/>
      <c r="F22" s="553">
        <v>100</v>
      </c>
      <c r="G22" s="488" t="s">
        <v>555</v>
      </c>
      <c r="H22" s="488" t="s">
        <v>554</v>
      </c>
      <c r="I22" s="488">
        <v>60</v>
      </c>
      <c r="J22" s="662" t="s">
        <v>553</v>
      </c>
      <c r="K22" s="661"/>
      <c r="L22" s="656">
        <v>3</v>
      </c>
      <c r="M22" s="551" t="s">
        <v>546</v>
      </c>
      <c r="N22" s="551"/>
      <c r="O22" s="551">
        <v>40</v>
      </c>
      <c r="P22" s="488" t="s">
        <v>552</v>
      </c>
      <c r="Q22" s="488"/>
      <c r="R22" s="488">
        <v>100</v>
      </c>
      <c r="S22" s="660" t="s">
        <v>551</v>
      </c>
      <c r="T22" s="488"/>
      <c r="U22" s="488">
        <v>35</v>
      </c>
      <c r="V22" s="481"/>
      <c r="W22" s="493" t="s">
        <v>550</v>
      </c>
      <c r="X22" s="525" t="s">
        <v>421</v>
      </c>
      <c r="Y22" s="576">
        <v>2.4</v>
      </c>
      <c r="Z22" s="524" t="s">
        <v>420</v>
      </c>
      <c r="AA22" s="450">
        <v>6.2</v>
      </c>
      <c r="AB22" s="450">
        <f>AA22*2</f>
        <v>12.4</v>
      </c>
      <c r="AC22" s="450"/>
      <c r="AD22" s="450">
        <f>AA22*15</f>
        <v>93</v>
      </c>
      <c r="AE22" s="450">
        <f>AB22*4+AD22*4</f>
        <v>421.6</v>
      </c>
    </row>
    <row r="23" spans="2:31" s="558" customFormat="1" ht="27.95" customHeight="1">
      <c r="B23" s="566">
        <v>14</v>
      </c>
      <c r="C23" s="539"/>
      <c r="D23" s="553"/>
      <c r="E23" s="553"/>
      <c r="F23" s="553"/>
      <c r="G23" s="551"/>
      <c r="H23" s="486"/>
      <c r="I23" s="551"/>
      <c r="J23" s="658" t="s">
        <v>549</v>
      </c>
      <c r="K23" s="659"/>
      <c r="L23" s="494">
        <v>10</v>
      </c>
      <c r="M23" s="551" t="s">
        <v>548</v>
      </c>
      <c r="N23" s="551"/>
      <c r="O23" s="551">
        <v>20</v>
      </c>
      <c r="P23" s="488"/>
      <c r="Q23" s="488"/>
      <c r="R23" s="488"/>
      <c r="S23" s="488" t="s">
        <v>547</v>
      </c>
      <c r="T23" s="488"/>
      <c r="U23" s="488">
        <v>2</v>
      </c>
      <c r="V23" s="481"/>
      <c r="W23" s="480" t="s">
        <v>14</v>
      </c>
      <c r="X23" s="510" t="s">
        <v>419</v>
      </c>
      <c r="Y23" s="576">
        <v>1.9</v>
      </c>
      <c r="Z23" s="520" t="s">
        <v>418</v>
      </c>
      <c r="AA23" s="450">
        <v>2.2000000000000002</v>
      </c>
      <c r="AB23" s="519">
        <f>AA23*7</f>
        <v>15.400000000000002</v>
      </c>
      <c r="AC23" s="450">
        <f>AA23*5</f>
        <v>11</v>
      </c>
      <c r="AD23" s="450" t="s">
        <v>412</v>
      </c>
      <c r="AE23" s="518">
        <f>AB23*4+AC23*9</f>
        <v>160.60000000000002</v>
      </c>
    </row>
    <row r="24" spans="2:31" s="558" customFormat="1" ht="27.95" customHeight="1">
      <c r="B24" s="566" t="s">
        <v>142</v>
      </c>
      <c r="C24" s="539"/>
      <c r="D24" s="553"/>
      <c r="E24" s="514"/>
      <c r="F24" s="553"/>
      <c r="G24" s="551"/>
      <c r="H24" s="486"/>
      <c r="I24" s="551"/>
      <c r="J24" s="658" t="s">
        <v>546</v>
      </c>
      <c r="K24" s="657"/>
      <c r="L24" s="656">
        <v>5</v>
      </c>
      <c r="M24" s="551"/>
      <c r="N24" s="551"/>
      <c r="O24" s="551"/>
      <c r="P24" s="488"/>
      <c r="Q24" s="506"/>
      <c r="R24" s="488"/>
      <c r="S24" s="488"/>
      <c r="T24" s="488"/>
      <c r="U24" s="488"/>
      <c r="V24" s="481"/>
      <c r="W24" s="493" t="s">
        <v>545</v>
      </c>
      <c r="X24" s="510" t="s">
        <v>417</v>
      </c>
      <c r="Y24" s="576">
        <v>2.5</v>
      </c>
      <c r="Z24" s="449" t="s">
        <v>416</v>
      </c>
      <c r="AA24" s="450">
        <v>1.6</v>
      </c>
      <c r="AB24" s="450">
        <f>AA24*1</f>
        <v>1.6</v>
      </c>
      <c r="AC24" s="450" t="s">
        <v>412</v>
      </c>
      <c r="AD24" s="450">
        <f>AA24*5</f>
        <v>8</v>
      </c>
      <c r="AE24" s="450">
        <f>AB24*4+AD24*4</f>
        <v>38.4</v>
      </c>
    </row>
    <row r="25" spans="2:31" s="558" customFormat="1" ht="27.95" customHeight="1">
      <c r="B25" s="565" t="s">
        <v>544</v>
      </c>
      <c r="C25" s="539"/>
      <c r="D25" s="486"/>
      <c r="E25" s="551"/>
      <c r="F25" s="486"/>
      <c r="G25" s="551"/>
      <c r="H25" s="487"/>
      <c r="I25" s="551"/>
      <c r="J25" s="505" t="s">
        <v>543</v>
      </c>
      <c r="K25" s="650"/>
      <c r="L25" s="494">
        <v>25</v>
      </c>
      <c r="M25" s="655"/>
      <c r="N25" s="654"/>
      <c r="O25" s="653"/>
      <c r="P25" s="488"/>
      <c r="Q25" s="506"/>
      <c r="R25" s="488"/>
      <c r="S25" s="553"/>
      <c r="T25" s="553"/>
      <c r="U25" s="553"/>
      <c r="V25" s="481"/>
      <c r="W25" s="480" t="s">
        <v>16</v>
      </c>
      <c r="X25" s="510" t="s">
        <v>150</v>
      </c>
      <c r="Y25" s="576">
        <f>AB26</f>
        <v>0</v>
      </c>
      <c r="Z25" s="449" t="s">
        <v>151</v>
      </c>
      <c r="AA25" s="450">
        <v>2.5</v>
      </c>
      <c r="AB25" s="450"/>
      <c r="AC25" s="450">
        <f>AA25*5</f>
        <v>12.5</v>
      </c>
      <c r="AD25" s="450" t="s">
        <v>141</v>
      </c>
      <c r="AE25" s="450">
        <f>AC25*9</f>
        <v>112.5</v>
      </c>
    </row>
    <row r="26" spans="2:31" s="558" customFormat="1" ht="27.95" customHeight="1">
      <c r="B26" s="565"/>
      <c r="C26" s="539"/>
      <c r="D26" s="486"/>
      <c r="E26" s="551"/>
      <c r="F26" s="486"/>
      <c r="G26" s="486"/>
      <c r="H26" s="487"/>
      <c r="I26" s="486"/>
      <c r="J26" s="652"/>
      <c r="K26" s="651"/>
      <c r="M26" s="485"/>
      <c r="N26" s="485"/>
      <c r="O26" s="485"/>
      <c r="P26" s="488"/>
      <c r="Q26" s="506"/>
      <c r="R26" s="488"/>
      <c r="S26" s="488"/>
      <c r="T26" s="488"/>
      <c r="U26" s="488"/>
      <c r="V26" s="481"/>
      <c r="W26" s="493" t="s">
        <v>542</v>
      </c>
      <c r="X26" s="492" t="s">
        <v>154</v>
      </c>
      <c r="Y26" s="576">
        <v>0</v>
      </c>
      <c r="Z26" s="449" t="s">
        <v>155</v>
      </c>
      <c r="AA26" s="450"/>
      <c r="AB26" s="449"/>
      <c r="AC26" s="449"/>
      <c r="AD26" s="449">
        <f>AA26*15</f>
        <v>0</v>
      </c>
      <c r="AE26" s="449"/>
    </row>
    <row r="27" spans="2:31" s="558" customFormat="1" ht="27.95" customHeight="1">
      <c r="B27" s="491" t="s">
        <v>156</v>
      </c>
      <c r="C27" s="564"/>
      <c r="D27" s="489"/>
      <c r="E27" s="488"/>
      <c r="F27" s="488"/>
      <c r="G27" s="488"/>
      <c r="H27" s="506"/>
      <c r="I27" s="488"/>
      <c r="J27" s="505"/>
      <c r="K27" s="650"/>
      <c r="L27" s="494"/>
      <c r="M27" s="489"/>
      <c r="N27" s="506"/>
      <c r="O27" s="488"/>
      <c r="P27" s="488"/>
      <c r="Q27" s="506"/>
      <c r="R27" s="488"/>
      <c r="S27" s="488"/>
      <c r="T27" s="506"/>
      <c r="U27" s="488"/>
      <c r="V27" s="481"/>
      <c r="W27" s="480" t="s">
        <v>159</v>
      </c>
      <c r="X27" s="479"/>
      <c r="Y27" s="576"/>
      <c r="Z27" s="449"/>
      <c r="AA27" s="450"/>
      <c r="AB27" s="449">
        <f>SUM(AB22:AB26)</f>
        <v>29.400000000000006</v>
      </c>
      <c r="AC27" s="449">
        <f>SUM(AC22:AC26)</f>
        <v>23.5</v>
      </c>
      <c r="AD27" s="449">
        <f>SUM(AD22:AD26)</f>
        <v>101</v>
      </c>
      <c r="AE27" s="449">
        <f>AB27*4+AC27*9+AD27*4</f>
        <v>733.1</v>
      </c>
    </row>
    <row r="28" spans="2:31" s="558" customFormat="1" ht="27.95" customHeight="1" thickBot="1">
      <c r="B28" s="562"/>
      <c r="C28" s="561"/>
      <c r="D28" s="649"/>
      <c r="E28" s="648"/>
      <c r="F28" s="647"/>
      <c r="G28" s="553"/>
      <c r="H28" s="553"/>
      <c r="I28" s="485"/>
      <c r="J28" s="646"/>
      <c r="K28" s="645"/>
      <c r="L28" s="516"/>
      <c r="M28" s="644"/>
      <c r="N28" s="644"/>
      <c r="O28" s="644"/>
      <c r="P28" s="486"/>
      <c r="Q28" s="487"/>
      <c r="R28" s="486"/>
      <c r="S28" s="486"/>
      <c r="T28" s="487"/>
      <c r="U28" s="486"/>
      <c r="V28" s="481"/>
      <c r="W28" s="493" t="s">
        <v>541</v>
      </c>
      <c r="X28" s="643"/>
      <c r="Y28" s="576"/>
      <c r="Z28" s="559"/>
      <c r="AA28" s="560"/>
      <c r="AB28" s="460">
        <f>AB27*4/AE27</f>
        <v>0.16041467739735374</v>
      </c>
      <c r="AC28" s="460">
        <f>AC27*9/AE27</f>
        <v>0.28850088664575091</v>
      </c>
      <c r="AD28" s="460">
        <f>AD27*4/AE27</f>
        <v>0.55108443595689538</v>
      </c>
      <c r="AE28" s="559"/>
    </row>
    <row r="29" spans="2:31" s="161" customFormat="1" ht="27.95" customHeight="1">
      <c r="B29" s="540">
        <v>10</v>
      </c>
      <c r="C29" s="539"/>
      <c r="D29" s="533" t="str">
        <f>國華109.10月菜單!M21</f>
        <v>糙米小米飯</v>
      </c>
      <c r="E29" s="533" t="s">
        <v>117</v>
      </c>
      <c r="F29" s="533"/>
      <c r="G29" s="533" t="str">
        <f>國華109.10月菜單!M22</f>
        <v>回鍋肉絲</v>
      </c>
      <c r="H29" s="533" t="s">
        <v>118</v>
      </c>
      <c r="I29" s="533"/>
      <c r="J29" s="533" t="str">
        <f>國華109.10月菜單!M23</f>
        <v xml:space="preserve">  香汁雞塊(加)</v>
      </c>
      <c r="K29" s="642" t="s">
        <v>176</v>
      </c>
      <c r="L29" s="533"/>
      <c r="M29" s="533" t="str">
        <f>國華109.10月菜單!M24</f>
        <v xml:space="preserve">  小魚燴絲瓜(海) </v>
      </c>
      <c r="N29" s="533" t="s">
        <v>118</v>
      </c>
      <c r="O29" s="533"/>
      <c r="P29" s="533" t="str">
        <f>國華109.10月菜單!M25</f>
        <v>深色蔬菜</v>
      </c>
      <c r="Q29" s="533" t="s">
        <v>177</v>
      </c>
      <c r="R29" s="533"/>
      <c r="S29" s="533" t="str">
        <f>國華109.10月菜單!M26</f>
        <v>柴魚豆腐湯(豆)</v>
      </c>
      <c r="T29" s="533" t="s">
        <v>118</v>
      </c>
      <c r="U29" s="533"/>
      <c r="V29" s="481"/>
      <c r="W29" s="532" t="s">
        <v>15</v>
      </c>
      <c r="X29" s="531" t="s">
        <v>121</v>
      </c>
      <c r="Y29" s="578">
        <v>5.2</v>
      </c>
      <c r="Z29" s="449"/>
      <c r="AA29" s="450"/>
      <c r="AB29" s="449" t="s">
        <v>122</v>
      </c>
      <c r="AC29" s="449" t="s">
        <v>123</v>
      </c>
      <c r="AD29" s="449" t="s">
        <v>124</v>
      </c>
      <c r="AE29" s="449" t="s">
        <v>125</v>
      </c>
    </row>
    <row r="30" spans="2:31" ht="27.95" customHeight="1">
      <c r="B30" s="517" t="s">
        <v>126</v>
      </c>
      <c r="C30" s="539"/>
      <c r="D30" s="488" t="s">
        <v>127</v>
      </c>
      <c r="E30" s="488"/>
      <c r="F30" s="488">
        <v>70</v>
      </c>
      <c r="G30" s="488" t="s">
        <v>540</v>
      </c>
      <c r="H30" s="488"/>
      <c r="I30" s="488">
        <v>50</v>
      </c>
      <c r="J30" s="488" t="s">
        <v>539</v>
      </c>
      <c r="K30" s="488" t="s">
        <v>173</v>
      </c>
      <c r="L30" s="488">
        <v>30</v>
      </c>
      <c r="M30" s="488" t="s">
        <v>162</v>
      </c>
      <c r="N30" s="553"/>
      <c r="O30" s="488">
        <v>60</v>
      </c>
      <c r="P30" s="488" t="s">
        <v>538</v>
      </c>
      <c r="Q30" s="488"/>
      <c r="R30" s="488">
        <v>100</v>
      </c>
      <c r="S30" s="488" t="s">
        <v>222</v>
      </c>
      <c r="T30" s="488" t="s">
        <v>137</v>
      </c>
      <c r="U30" s="488">
        <v>20</v>
      </c>
      <c r="V30" s="481"/>
      <c r="W30" s="493" t="s">
        <v>537</v>
      </c>
      <c r="X30" s="525" t="s">
        <v>524</v>
      </c>
      <c r="Y30" s="576">
        <v>2.4</v>
      </c>
      <c r="Z30" s="524" t="s">
        <v>134</v>
      </c>
      <c r="AA30" s="450">
        <v>6.2</v>
      </c>
      <c r="AB30" s="450">
        <f>AA30*2</f>
        <v>12.4</v>
      </c>
      <c r="AC30" s="450"/>
      <c r="AD30" s="450">
        <f>AA30*15</f>
        <v>93</v>
      </c>
      <c r="AE30" s="450">
        <f>AB30*4+AD30*4</f>
        <v>421.6</v>
      </c>
    </row>
    <row r="31" spans="2:31" ht="27.95" customHeight="1">
      <c r="B31" s="517">
        <v>15</v>
      </c>
      <c r="C31" s="539"/>
      <c r="D31" s="488" t="s">
        <v>212</v>
      </c>
      <c r="E31" s="488"/>
      <c r="F31" s="488">
        <v>16</v>
      </c>
      <c r="G31" s="488" t="s">
        <v>135</v>
      </c>
      <c r="H31" s="488"/>
      <c r="I31" s="488">
        <v>15</v>
      </c>
      <c r="J31" s="488"/>
      <c r="K31" s="506"/>
      <c r="L31" s="488"/>
      <c r="M31" s="488" t="s">
        <v>536</v>
      </c>
      <c r="N31" s="553" t="s">
        <v>232</v>
      </c>
      <c r="O31" s="488">
        <v>10</v>
      </c>
      <c r="P31" s="488"/>
      <c r="Q31" s="488"/>
      <c r="R31" s="488"/>
      <c r="S31" s="485" t="s">
        <v>257</v>
      </c>
      <c r="T31" s="506"/>
      <c r="U31" s="488">
        <v>0.05</v>
      </c>
      <c r="V31" s="481"/>
      <c r="W31" s="480" t="s">
        <v>14</v>
      </c>
      <c r="X31" s="510" t="s">
        <v>139</v>
      </c>
      <c r="Y31" s="576">
        <v>1.8</v>
      </c>
      <c r="Z31" s="520" t="s">
        <v>140</v>
      </c>
      <c r="AA31" s="450">
        <v>2.1</v>
      </c>
      <c r="AB31" s="519">
        <f>AA31*7</f>
        <v>14.700000000000001</v>
      </c>
      <c r="AC31" s="450">
        <f>AA31*5</f>
        <v>10.5</v>
      </c>
      <c r="AD31" s="450" t="s">
        <v>141</v>
      </c>
      <c r="AE31" s="518">
        <f>AB31*4+AC31*9</f>
        <v>153.30000000000001</v>
      </c>
    </row>
    <row r="32" spans="2:31" ht="27.95" customHeight="1">
      <c r="B32" s="517" t="s">
        <v>142</v>
      </c>
      <c r="C32" s="539"/>
      <c r="D32" s="488" t="s">
        <v>223</v>
      </c>
      <c r="E32" s="506"/>
      <c r="F32" s="488">
        <v>16</v>
      </c>
      <c r="G32" s="488"/>
      <c r="H32" s="506"/>
      <c r="I32" s="488"/>
      <c r="J32" s="488"/>
      <c r="K32" s="506"/>
      <c r="L32" s="488"/>
      <c r="M32" s="488" t="s">
        <v>224</v>
      </c>
      <c r="N32" s="514"/>
      <c r="O32" s="488">
        <v>3</v>
      </c>
      <c r="P32" s="488"/>
      <c r="Q32" s="488"/>
      <c r="R32" s="488"/>
      <c r="S32" s="489"/>
      <c r="T32" s="506"/>
      <c r="U32" s="488"/>
      <c r="V32" s="481"/>
      <c r="W32" s="493" t="s">
        <v>535</v>
      </c>
      <c r="X32" s="510" t="s">
        <v>146</v>
      </c>
      <c r="Y32" s="576">
        <v>2.2999999999999998</v>
      </c>
      <c r="Z32" s="449" t="s">
        <v>147</v>
      </c>
      <c r="AA32" s="450">
        <v>1.5</v>
      </c>
      <c r="AB32" s="450">
        <f>AA32*1</f>
        <v>1.5</v>
      </c>
      <c r="AC32" s="450" t="s">
        <v>141</v>
      </c>
      <c r="AD32" s="450">
        <f>AA32*5</f>
        <v>7.5</v>
      </c>
      <c r="AE32" s="450">
        <f>AB32*4+AD32*4</f>
        <v>36</v>
      </c>
    </row>
    <row r="33" spans="2:31" ht="27.95" customHeight="1">
      <c r="B33" s="509" t="s">
        <v>194</v>
      </c>
      <c r="C33" s="539"/>
      <c r="D33" s="570"/>
      <c r="E33" s="570"/>
      <c r="F33" s="547"/>
      <c r="G33" s="547"/>
      <c r="H33" s="570"/>
      <c r="I33" s="547"/>
      <c r="J33" s="488"/>
      <c r="K33" s="514"/>
      <c r="L33" s="488"/>
      <c r="M33" s="485"/>
      <c r="N33" s="485"/>
      <c r="O33" s="485"/>
      <c r="P33" s="485"/>
      <c r="Q33" s="499"/>
      <c r="R33" s="486"/>
      <c r="S33" s="489"/>
      <c r="T33" s="506"/>
      <c r="U33" s="488"/>
      <c r="V33" s="481"/>
      <c r="W33" s="480" t="s">
        <v>16</v>
      </c>
      <c r="X33" s="510" t="s">
        <v>150</v>
      </c>
      <c r="Y33" s="576">
        <v>0</v>
      </c>
      <c r="Z33" s="449" t="s">
        <v>151</v>
      </c>
      <c r="AA33" s="450">
        <v>2.5</v>
      </c>
      <c r="AB33" s="450"/>
      <c r="AC33" s="450">
        <f>AA33*5</f>
        <v>12.5</v>
      </c>
      <c r="AD33" s="450" t="s">
        <v>141</v>
      </c>
      <c r="AE33" s="450">
        <f>AC33*9</f>
        <v>112.5</v>
      </c>
    </row>
    <row r="34" spans="2:31" ht="27.95" customHeight="1">
      <c r="B34" s="509"/>
      <c r="C34" s="539"/>
      <c r="D34" s="570"/>
      <c r="E34" s="570"/>
      <c r="F34" s="547"/>
      <c r="G34" s="547"/>
      <c r="H34" s="570"/>
      <c r="I34" s="547"/>
      <c r="J34" s="488"/>
      <c r="K34" s="488"/>
      <c r="L34" s="488"/>
      <c r="M34" s="488"/>
      <c r="N34" s="488"/>
      <c r="O34" s="488"/>
      <c r="P34" s="489"/>
      <c r="Q34" s="488"/>
      <c r="R34" s="485"/>
      <c r="S34" s="551"/>
      <c r="T34" s="487"/>
      <c r="U34" s="486"/>
      <c r="V34" s="481"/>
      <c r="W34" s="493" t="s">
        <v>534</v>
      </c>
      <c r="X34" s="492" t="s">
        <v>154</v>
      </c>
      <c r="Y34" s="576">
        <v>0</v>
      </c>
      <c r="Z34" s="449" t="s">
        <v>155</v>
      </c>
      <c r="AA34" s="450">
        <v>1</v>
      </c>
      <c r="AD34" s="449">
        <f>AA34*15</f>
        <v>15</v>
      </c>
    </row>
    <row r="35" spans="2:31" ht="27.95" customHeight="1">
      <c r="B35" s="491" t="s">
        <v>156</v>
      </c>
      <c r="C35" s="549"/>
      <c r="D35" s="489"/>
      <c r="E35" s="488"/>
      <c r="F35" s="488"/>
      <c r="G35" s="486"/>
      <c r="H35" s="487"/>
      <c r="I35" s="486"/>
      <c r="J35" s="485"/>
      <c r="K35" s="499"/>
      <c r="L35" s="485"/>
      <c r="M35" s="485"/>
      <c r="N35" s="485"/>
      <c r="O35" s="485"/>
      <c r="P35" s="484"/>
      <c r="Q35" s="483"/>
      <c r="R35" s="484"/>
      <c r="S35" s="482"/>
      <c r="T35" s="483"/>
      <c r="U35" s="482"/>
      <c r="V35" s="481"/>
      <c r="W35" s="480" t="s">
        <v>159</v>
      </c>
      <c r="X35" s="479"/>
      <c r="Y35" s="576"/>
      <c r="AB35" s="449">
        <f>SUM(AB30:AB34)</f>
        <v>28.6</v>
      </c>
      <c r="AC35" s="449">
        <f>SUM(AC30:AC34)</f>
        <v>23</v>
      </c>
      <c r="AD35" s="449">
        <f>SUM(AD30:AD34)</f>
        <v>115.5</v>
      </c>
      <c r="AE35" s="449">
        <f>AB35*4+AC35*9+AD35*4</f>
        <v>783.4</v>
      </c>
    </row>
    <row r="36" spans="2:31" ht="27.95" customHeight="1">
      <c r="B36" s="545"/>
      <c r="C36" s="544"/>
      <c r="D36" s="487"/>
      <c r="E36" s="487"/>
      <c r="F36" s="486"/>
      <c r="G36" s="486"/>
      <c r="H36" s="487"/>
      <c r="I36" s="486"/>
      <c r="J36" s="485"/>
      <c r="K36" s="499"/>
      <c r="L36" s="485"/>
      <c r="M36" s="488"/>
      <c r="N36" s="553"/>
      <c r="O36" s="488"/>
      <c r="P36" s="489"/>
      <c r="Q36" s="514"/>
      <c r="R36" s="488"/>
      <c r="S36" s="486"/>
      <c r="T36" s="487"/>
      <c r="U36" s="486"/>
      <c r="V36" s="481"/>
      <c r="W36" s="493" t="s">
        <v>533</v>
      </c>
      <c r="X36" s="542"/>
      <c r="Y36" s="641"/>
      <c r="AB36" s="460">
        <f>AB35*4/AE35</f>
        <v>0.14603012509573654</v>
      </c>
      <c r="AC36" s="460">
        <f>AC35*9/AE35</f>
        <v>0.26423283124840441</v>
      </c>
      <c r="AD36" s="460">
        <f>AD35*4/AE35</f>
        <v>0.58973704365585911</v>
      </c>
    </row>
    <row r="37" spans="2:31" s="161" customFormat="1" ht="27.95" customHeight="1">
      <c r="B37" s="540">
        <v>10</v>
      </c>
      <c r="C37" s="539"/>
      <c r="D37" s="538" t="str">
        <f>國華109.10月菜單!Q21</f>
        <v>招牌雞肉飯</v>
      </c>
      <c r="E37" s="538" t="s">
        <v>532</v>
      </c>
      <c r="F37" s="538"/>
      <c r="G37" s="538" t="str">
        <f>國華109.10月菜單!Q22</f>
        <v>嫩煎豬排</v>
      </c>
      <c r="H37" s="533" t="s">
        <v>531</v>
      </c>
      <c r="I37" s="538"/>
      <c r="J37" s="538" t="str">
        <f>國華109.10月菜單!Q23</f>
        <v xml:space="preserve"> 黃金脆薯(炸)</v>
      </c>
      <c r="K37" s="538" t="s">
        <v>208</v>
      </c>
      <c r="L37" s="640"/>
      <c r="M37" s="639" t="str">
        <f>國華109.10月菜單!Q24</f>
        <v xml:space="preserve">  芹香干絲(豆)</v>
      </c>
      <c r="N37" s="538" t="s">
        <v>118</v>
      </c>
      <c r="O37" s="638"/>
      <c r="P37" s="538" t="str">
        <f>國華109.10月菜單!Q25</f>
        <v>淺色蔬菜</v>
      </c>
      <c r="Q37" s="538" t="s">
        <v>177</v>
      </c>
      <c r="R37" s="538"/>
      <c r="S37" s="538" t="str">
        <f>國華109.10月菜單!Q26</f>
        <v>筍片雞湯</v>
      </c>
      <c r="T37" s="538" t="s">
        <v>118</v>
      </c>
      <c r="U37" s="538"/>
      <c r="V37" s="481"/>
      <c r="W37" s="532" t="s">
        <v>15</v>
      </c>
      <c r="X37" s="531" t="s">
        <v>121</v>
      </c>
      <c r="Y37" s="633">
        <v>5.0999999999999996</v>
      </c>
      <c r="Z37" s="449"/>
      <c r="AA37" s="450"/>
      <c r="AB37" s="449" t="s">
        <v>122</v>
      </c>
      <c r="AC37" s="449" t="s">
        <v>123</v>
      </c>
      <c r="AD37" s="449" t="s">
        <v>124</v>
      </c>
      <c r="AE37" s="449" t="s">
        <v>125</v>
      </c>
    </row>
    <row r="38" spans="2:31" ht="27.95" customHeight="1">
      <c r="B38" s="517" t="s">
        <v>126</v>
      </c>
      <c r="C38" s="508"/>
      <c r="D38" s="636" t="s">
        <v>127</v>
      </c>
      <c r="E38" s="635"/>
      <c r="F38" s="637">
        <v>95</v>
      </c>
      <c r="G38" s="636" t="s">
        <v>530</v>
      </c>
      <c r="H38" s="635"/>
      <c r="I38" s="635">
        <v>60</v>
      </c>
      <c r="J38" s="488" t="s">
        <v>529</v>
      </c>
      <c r="K38" s="488"/>
      <c r="L38" s="488">
        <v>30</v>
      </c>
      <c r="M38" s="553" t="s">
        <v>528</v>
      </c>
      <c r="N38" s="515" t="s">
        <v>137</v>
      </c>
      <c r="O38" s="484">
        <v>25</v>
      </c>
      <c r="P38" s="488" t="s">
        <v>527</v>
      </c>
      <c r="Q38" s="488"/>
      <c r="R38" s="488">
        <v>100</v>
      </c>
      <c r="S38" s="488" t="s">
        <v>526</v>
      </c>
      <c r="T38" s="488"/>
      <c r="U38" s="488">
        <v>35</v>
      </c>
      <c r="V38" s="481"/>
      <c r="W38" s="493" t="s">
        <v>525</v>
      </c>
      <c r="X38" s="525" t="s">
        <v>524</v>
      </c>
      <c r="Y38" s="633">
        <v>2.5</v>
      </c>
      <c r="Z38" s="524" t="s">
        <v>134</v>
      </c>
      <c r="AA38" s="450">
        <v>6</v>
      </c>
      <c r="AB38" s="450">
        <f>AA38*2</f>
        <v>12</v>
      </c>
      <c r="AC38" s="450"/>
      <c r="AD38" s="450">
        <f>AA38*15</f>
        <v>90</v>
      </c>
      <c r="AE38" s="450">
        <f>AB38*4+AD38*4</f>
        <v>408</v>
      </c>
    </row>
    <row r="39" spans="2:31" ht="27.95" customHeight="1">
      <c r="B39" s="517">
        <v>16</v>
      </c>
      <c r="C39" s="508"/>
      <c r="D39" s="631" t="s">
        <v>135</v>
      </c>
      <c r="E39" s="484"/>
      <c r="F39" s="630">
        <v>7</v>
      </c>
      <c r="G39" s="555"/>
      <c r="H39" s="553"/>
      <c r="I39" s="573"/>
      <c r="J39" s="488"/>
      <c r="K39" s="488"/>
      <c r="L39" s="488"/>
      <c r="M39" s="553" t="s">
        <v>202</v>
      </c>
      <c r="N39" s="483"/>
      <c r="O39" s="484">
        <v>20</v>
      </c>
      <c r="P39" s="488"/>
      <c r="Q39" s="488"/>
      <c r="R39" s="488"/>
      <c r="S39" s="488" t="s">
        <v>522</v>
      </c>
      <c r="T39" s="488"/>
      <c r="U39" s="488">
        <v>2</v>
      </c>
      <c r="V39" s="481"/>
      <c r="W39" s="480" t="s">
        <v>14</v>
      </c>
      <c r="X39" s="510" t="s">
        <v>139</v>
      </c>
      <c r="Y39" s="633">
        <v>1.9</v>
      </c>
      <c r="Z39" s="520" t="s">
        <v>140</v>
      </c>
      <c r="AA39" s="450">
        <v>2.2000000000000002</v>
      </c>
      <c r="AB39" s="519">
        <f>AA39*7</f>
        <v>15.400000000000002</v>
      </c>
      <c r="AC39" s="450">
        <f>AA39*5</f>
        <v>11</v>
      </c>
      <c r="AD39" s="450" t="s">
        <v>141</v>
      </c>
      <c r="AE39" s="518">
        <f>AB39*4+AC39*9</f>
        <v>160.60000000000002</v>
      </c>
    </row>
    <row r="40" spans="2:31" ht="27.95" customHeight="1">
      <c r="B40" s="517" t="s">
        <v>142</v>
      </c>
      <c r="C40" s="508"/>
      <c r="D40" s="632" t="s">
        <v>226</v>
      </c>
      <c r="E40" s="551"/>
      <c r="F40" s="522">
        <v>7</v>
      </c>
      <c r="G40" s="631"/>
      <c r="H40" s="484"/>
      <c r="I40" s="630"/>
      <c r="J40" s="554"/>
      <c r="K40" s="634"/>
      <c r="L40" s="521"/>
      <c r="M40" s="553" t="s">
        <v>143</v>
      </c>
      <c r="N40" s="483"/>
      <c r="O40" s="488">
        <v>10</v>
      </c>
      <c r="P40" s="488"/>
      <c r="Q40" s="488"/>
      <c r="R40" s="488"/>
      <c r="S40" s="501"/>
      <c r="T40" s="486"/>
      <c r="U40" s="486"/>
      <c r="V40" s="481"/>
      <c r="W40" s="493" t="s">
        <v>523</v>
      </c>
      <c r="X40" s="510" t="s">
        <v>146</v>
      </c>
      <c r="Y40" s="633">
        <v>2.5</v>
      </c>
      <c r="Z40" s="449" t="s">
        <v>147</v>
      </c>
      <c r="AA40" s="450">
        <v>1.7</v>
      </c>
      <c r="AB40" s="450">
        <f>AA40*1</f>
        <v>1.7</v>
      </c>
      <c r="AC40" s="450" t="s">
        <v>141</v>
      </c>
      <c r="AD40" s="450">
        <f>AA40*5</f>
        <v>8.5</v>
      </c>
      <c r="AE40" s="450">
        <f>AB40*4+AD40*4</f>
        <v>40.799999999999997</v>
      </c>
    </row>
    <row r="41" spans="2:31" ht="27.95" customHeight="1">
      <c r="B41" s="509" t="s">
        <v>197</v>
      </c>
      <c r="C41" s="508"/>
      <c r="D41" s="631" t="s">
        <v>522</v>
      </c>
      <c r="E41" s="483"/>
      <c r="F41" s="630">
        <v>15</v>
      </c>
      <c r="G41" s="632"/>
      <c r="H41" s="551"/>
      <c r="I41" s="522"/>
      <c r="J41" s="488"/>
      <c r="K41" s="488"/>
      <c r="L41" s="488"/>
      <c r="M41" s="553"/>
      <c r="N41" s="483"/>
      <c r="O41" s="488"/>
      <c r="P41" s="488"/>
      <c r="Q41" s="488"/>
      <c r="R41" s="488"/>
      <c r="S41" s="504"/>
      <c r="T41" s="503"/>
      <c r="U41" s="516"/>
      <c r="V41" s="481"/>
      <c r="W41" s="480" t="s">
        <v>16</v>
      </c>
      <c r="X41" s="510" t="s">
        <v>150</v>
      </c>
      <c r="Y41" s="627">
        <v>0</v>
      </c>
      <c r="Z41" s="449" t="s">
        <v>151</v>
      </c>
      <c r="AA41" s="450">
        <v>2.5</v>
      </c>
      <c r="AB41" s="450"/>
      <c r="AC41" s="450">
        <f>AA41*5</f>
        <v>12.5</v>
      </c>
      <c r="AD41" s="450" t="s">
        <v>141</v>
      </c>
      <c r="AE41" s="450">
        <f>AC41*9</f>
        <v>112.5</v>
      </c>
    </row>
    <row r="42" spans="2:31" ht="27.95" customHeight="1">
      <c r="B42" s="509"/>
      <c r="C42" s="508"/>
      <c r="D42" s="488"/>
      <c r="E42" s="488"/>
      <c r="F42" s="488"/>
      <c r="G42" s="631"/>
      <c r="H42" s="483"/>
      <c r="I42" s="630"/>
      <c r="J42" s="488"/>
      <c r="K42" s="488"/>
      <c r="L42" s="488"/>
      <c r="M42" s="489"/>
      <c r="N42" s="488"/>
      <c r="O42" s="488"/>
      <c r="P42" s="488"/>
      <c r="Q42" s="506"/>
      <c r="R42" s="488"/>
      <c r="S42" s="488"/>
      <c r="T42" s="506"/>
      <c r="U42" s="488"/>
      <c r="V42" s="481"/>
      <c r="W42" s="493" t="s">
        <v>521</v>
      </c>
      <c r="X42" s="492" t="s">
        <v>154</v>
      </c>
      <c r="Y42" s="627">
        <v>0</v>
      </c>
      <c r="Z42" s="449" t="s">
        <v>155</v>
      </c>
      <c r="AD42" s="449">
        <f>AA42*15</f>
        <v>0</v>
      </c>
    </row>
    <row r="43" spans="2:31" ht="27.95" customHeight="1">
      <c r="B43" s="491" t="s">
        <v>156</v>
      </c>
      <c r="C43" s="490"/>
      <c r="D43" s="629"/>
      <c r="E43" s="551"/>
      <c r="F43" s="628"/>
      <c r="G43" s="488"/>
      <c r="H43" s="488"/>
      <c r="I43" s="488"/>
      <c r="J43" s="504"/>
      <c r="K43" s="515"/>
      <c r="L43" s="516"/>
      <c r="M43" s="488"/>
      <c r="N43" s="488"/>
      <c r="O43" s="488"/>
      <c r="P43" s="488"/>
      <c r="Q43" s="506"/>
      <c r="R43" s="488"/>
      <c r="S43" s="488"/>
      <c r="T43" s="506"/>
      <c r="U43" s="488"/>
      <c r="V43" s="481"/>
      <c r="W43" s="480" t="s">
        <v>159</v>
      </c>
      <c r="X43" s="479"/>
      <c r="Y43" s="627"/>
      <c r="AB43" s="449">
        <f>SUM(AB38:AB42)</f>
        <v>29.1</v>
      </c>
      <c r="AC43" s="449">
        <f>SUM(AC38:AC42)</f>
        <v>23.5</v>
      </c>
      <c r="AD43" s="449">
        <f>SUM(AD38:AD42)</f>
        <v>98.5</v>
      </c>
      <c r="AE43" s="449">
        <f>AB43*4+AC43*9+AD43*4</f>
        <v>721.9</v>
      </c>
    </row>
    <row r="44" spans="2:31" ht="27.95" customHeight="1">
      <c r="B44" s="477"/>
      <c r="C44" s="476"/>
      <c r="D44" s="475"/>
      <c r="E44" s="474"/>
      <c r="F44" s="626"/>
      <c r="G44" s="621"/>
      <c r="H44" s="625"/>
      <c r="I44" s="625"/>
      <c r="J44" s="624"/>
      <c r="K44" s="623"/>
      <c r="L44" s="622"/>
      <c r="M44" s="621"/>
      <c r="N44" s="621"/>
      <c r="O44" s="473"/>
      <c r="P44" s="620"/>
      <c r="Q44" s="619"/>
      <c r="R44" s="618"/>
      <c r="S44" s="467"/>
      <c r="T44" s="466"/>
      <c r="U44" s="465"/>
      <c r="V44" s="464"/>
      <c r="W44" s="463" t="s">
        <v>520</v>
      </c>
      <c r="X44" s="580"/>
      <c r="Y44" s="617"/>
      <c r="AB44" s="460">
        <f>AB43*4/AE43</f>
        <v>0.1612411691369996</v>
      </c>
      <c r="AC44" s="460">
        <f>AC43*9/AE43</f>
        <v>0.29297686660202243</v>
      </c>
      <c r="AD44" s="460">
        <f>AD43*4/AE43</f>
        <v>0.54578196426097803</v>
      </c>
    </row>
    <row r="45" spans="2:31" ht="21.75" customHeight="1">
      <c r="C45" s="44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</row>
    <row r="46" spans="2:31">
      <c r="B46" s="450"/>
      <c r="D46" s="458"/>
      <c r="E46" s="458"/>
      <c r="F46" s="457"/>
      <c r="G46" s="457"/>
      <c r="H46" s="456"/>
      <c r="I46" s="449"/>
      <c r="J46" s="449"/>
      <c r="K46" s="456"/>
      <c r="L46" s="449"/>
      <c r="N46" s="456"/>
      <c r="O46" s="449"/>
      <c r="Q46" s="456"/>
      <c r="R46" s="449"/>
      <c r="T46" s="456"/>
      <c r="U46" s="449"/>
      <c r="V46" s="455"/>
      <c r="Y46" s="454"/>
    </row>
    <row r="47" spans="2:31">
      <c r="Y47" s="454"/>
    </row>
    <row r="48" spans="2:31">
      <c r="Y48" s="454"/>
    </row>
    <row r="49" spans="25:25">
      <c r="Y49" s="454"/>
    </row>
    <row r="50" spans="25:25">
      <c r="Y50" s="454"/>
    </row>
    <row r="51" spans="25:25">
      <c r="Y51" s="454"/>
    </row>
    <row r="52" spans="25:25">
      <c r="Y52" s="454"/>
    </row>
  </sheetData>
  <mergeCells count="15">
    <mergeCell ref="J45:Y45"/>
    <mergeCell ref="D46:G46"/>
    <mergeCell ref="C29:C34"/>
    <mergeCell ref="B33:B34"/>
    <mergeCell ref="C37:C42"/>
    <mergeCell ref="B41:B42"/>
    <mergeCell ref="C21:C26"/>
    <mergeCell ref="V5:V44"/>
    <mergeCell ref="B1:Y1"/>
    <mergeCell ref="B2:G2"/>
    <mergeCell ref="C5:C10"/>
    <mergeCell ref="B9:B10"/>
    <mergeCell ref="C13:C18"/>
    <mergeCell ref="B17:B18"/>
    <mergeCell ref="B25:B26"/>
  </mergeCells>
  <phoneticPr fontId="3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8"/>
  <sheetViews>
    <sheetView topLeftCell="A31" zoomScale="60" zoomScaleNormal="60" workbookViewId="0">
      <selection activeCell="W52" sqref="W52"/>
    </sheetView>
  </sheetViews>
  <sheetFormatPr defaultRowHeight="20.25"/>
  <cols>
    <col min="1" max="1" width="2.140625" style="448" customWidth="1"/>
    <col min="2" max="2" width="5.5703125" style="453" customWidth="1"/>
    <col min="3" max="3" width="0" style="448" hidden="1" customWidth="1"/>
    <col min="4" max="4" width="21.28515625" style="448" customWidth="1"/>
    <col min="5" max="5" width="6.42578125" style="452" customWidth="1"/>
    <col min="6" max="6" width="11" style="448" customWidth="1"/>
    <col min="7" max="7" width="21.28515625" style="448" customWidth="1"/>
    <col min="8" max="8" width="6.42578125" style="452" customWidth="1"/>
    <col min="9" max="9" width="11" style="448" customWidth="1"/>
    <col min="10" max="10" width="21.28515625" style="448" customWidth="1"/>
    <col min="11" max="11" width="6.42578125" style="452" customWidth="1"/>
    <col min="12" max="12" width="11" style="448" customWidth="1"/>
    <col min="13" max="13" width="21.28515625" style="448" customWidth="1"/>
    <col min="14" max="14" width="6.42578125" style="452" customWidth="1"/>
    <col min="15" max="15" width="11" style="448" customWidth="1"/>
    <col min="16" max="16" width="21.28515625" style="448" customWidth="1"/>
    <col min="17" max="17" width="6.42578125" style="452" customWidth="1"/>
    <col min="18" max="18" width="11" style="448" customWidth="1"/>
    <col min="19" max="19" width="21.28515625" style="448" customWidth="1"/>
    <col min="20" max="20" width="6.42578125" style="452" customWidth="1"/>
    <col min="21" max="21" width="11" style="448" customWidth="1"/>
    <col min="22" max="22" width="13.85546875" style="672" customWidth="1"/>
    <col min="23" max="23" width="13.42578125" style="158" customWidth="1"/>
    <col min="24" max="24" width="12.85546875" style="226" customWidth="1"/>
    <col min="25" max="25" width="7.5703125" style="159" customWidth="1"/>
    <col min="26" max="26" width="7.5703125" style="448" customWidth="1"/>
    <col min="27" max="27" width="6.85546875" style="449" hidden="1" customWidth="1"/>
    <col min="28" max="28" width="6.28515625" style="450" hidden="1" customWidth="1"/>
    <col min="29" max="29" width="8.85546875" style="449" hidden="1" customWidth="1"/>
    <col min="30" max="30" width="9.140625" style="449" hidden="1" customWidth="1"/>
    <col min="31" max="31" width="9" style="449" hidden="1" customWidth="1"/>
    <col min="32" max="32" width="8.5703125" style="449" hidden="1" customWidth="1"/>
    <col min="33" max="16384" width="9.140625" style="448"/>
  </cols>
  <sheetData>
    <row r="1" spans="2:32" s="449" customFormat="1" ht="38.25">
      <c r="B1" s="616" t="s">
        <v>723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2"/>
      <c r="AB1" s="450"/>
    </row>
    <row r="2" spans="2:32" s="449" customFormat="1" ht="13.5" customHeight="1">
      <c r="B2" s="615"/>
      <c r="C2" s="614"/>
      <c r="D2" s="614"/>
      <c r="E2" s="614"/>
      <c r="F2" s="614"/>
      <c r="G2" s="614"/>
      <c r="H2" s="613"/>
      <c r="I2" s="612"/>
      <c r="J2" s="612"/>
      <c r="K2" s="613"/>
      <c r="L2" s="612"/>
      <c r="M2" s="612"/>
      <c r="N2" s="613"/>
      <c r="O2" s="612"/>
      <c r="P2" s="612"/>
      <c r="Q2" s="613"/>
      <c r="R2" s="612"/>
      <c r="S2" s="612"/>
      <c r="T2" s="613"/>
      <c r="U2" s="612"/>
      <c r="V2" s="716"/>
      <c r="W2" s="609"/>
      <c r="X2" s="610"/>
      <c r="Y2" s="609"/>
      <c r="Z2" s="612"/>
      <c r="AB2" s="450"/>
    </row>
    <row r="3" spans="2:32" s="449" customFormat="1" ht="32.25" customHeight="1">
      <c r="B3" s="608" t="s">
        <v>722</v>
      </c>
      <c r="C3" s="671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T3" s="606"/>
      <c r="U3" s="606"/>
      <c r="V3" s="715"/>
      <c r="W3" s="604"/>
      <c r="X3" s="603"/>
      <c r="Y3" s="602"/>
      <c r="Z3" s="675"/>
      <c r="AB3" s="450"/>
    </row>
    <row r="4" spans="2:32" s="593" customFormat="1" ht="43.5">
      <c r="B4" s="601" t="s">
        <v>105</v>
      </c>
      <c r="C4" s="600" t="s">
        <v>106</v>
      </c>
      <c r="D4" s="597" t="s">
        <v>107</v>
      </c>
      <c r="E4" s="598" t="s">
        <v>721</v>
      </c>
      <c r="F4" s="597"/>
      <c r="G4" s="597" t="s">
        <v>110</v>
      </c>
      <c r="H4" s="598" t="s">
        <v>721</v>
      </c>
      <c r="I4" s="597"/>
      <c r="J4" s="597" t="s">
        <v>111</v>
      </c>
      <c r="K4" s="598" t="s">
        <v>721</v>
      </c>
      <c r="L4" s="670"/>
      <c r="M4" s="597" t="s">
        <v>111</v>
      </c>
      <c r="N4" s="598" t="s">
        <v>721</v>
      </c>
      <c r="O4" s="597"/>
      <c r="P4" s="597" t="s">
        <v>111</v>
      </c>
      <c r="Q4" s="598" t="s">
        <v>721</v>
      </c>
      <c r="R4" s="597"/>
      <c r="S4" s="599" t="s">
        <v>112</v>
      </c>
      <c r="T4" s="598" t="s">
        <v>721</v>
      </c>
      <c r="U4" s="597"/>
      <c r="V4" s="596" t="s">
        <v>720</v>
      </c>
      <c r="W4" s="596" t="s">
        <v>114</v>
      </c>
      <c r="X4" s="595" t="s">
        <v>719</v>
      </c>
      <c r="Y4" s="594" t="s">
        <v>718</v>
      </c>
      <c r="Z4" s="714"/>
      <c r="AA4" s="524"/>
      <c r="AB4" s="450"/>
      <c r="AC4" s="449"/>
      <c r="AD4" s="449"/>
      <c r="AE4" s="449"/>
      <c r="AF4" s="449"/>
    </row>
    <row r="5" spans="2:32" s="161" customFormat="1" ht="65.099999999999994" customHeight="1">
      <c r="B5" s="540">
        <v>10</v>
      </c>
      <c r="C5" s="539"/>
      <c r="D5" s="533" t="str">
        <f>國華109.10月菜單!A30</f>
        <v>香Q米飯</v>
      </c>
      <c r="E5" s="533" t="s">
        <v>666</v>
      </c>
      <c r="F5" s="592" t="s">
        <v>716</v>
      </c>
      <c r="G5" s="533" t="str">
        <f>國華109.10月菜單!A31</f>
        <v>咖哩燒雞</v>
      </c>
      <c r="H5" s="533" t="s">
        <v>663</v>
      </c>
      <c r="I5" s="592" t="s">
        <v>716</v>
      </c>
      <c r="J5" s="533" t="str">
        <f>國華109.10月菜單!A32</f>
        <v xml:space="preserve"> 正港滷味(豆)</v>
      </c>
      <c r="K5" s="533" t="s">
        <v>717</v>
      </c>
      <c r="L5" s="592" t="s">
        <v>716</v>
      </c>
      <c r="M5" s="533" t="str">
        <f>國華109.10月菜單!A33</f>
        <v xml:space="preserve"> 芝麻海帶根  </v>
      </c>
      <c r="N5" s="533" t="s">
        <v>663</v>
      </c>
      <c r="O5" s="592" t="s">
        <v>716</v>
      </c>
      <c r="P5" s="533" t="str">
        <f>國華109.10月菜單!A34</f>
        <v>淺色蔬菜</v>
      </c>
      <c r="Q5" s="533" t="s">
        <v>664</v>
      </c>
      <c r="R5" s="592" t="s">
        <v>716</v>
      </c>
      <c r="S5" s="533" t="str">
        <f>國華109.10月菜單!A35</f>
        <v>蔬菜味噌湯</v>
      </c>
      <c r="T5" s="538" t="s">
        <v>663</v>
      </c>
      <c r="U5" s="592" t="s">
        <v>716</v>
      </c>
      <c r="V5" s="591" t="s">
        <v>715</v>
      </c>
      <c r="W5" s="690" t="s">
        <v>15</v>
      </c>
      <c r="X5" s="531" t="s">
        <v>662</v>
      </c>
      <c r="Y5" s="689">
        <v>5.4</v>
      </c>
      <c r="Z5" s="449"/>
      <c r="AA5" s="449"/>
      <c r="AB5" s="450"/>
      <c r="AC5" s="449" t="s">
        <v>661</v>
      </c>
      <c r="AD5" s="449" t="s">
        <v>660</v>
      </c>
      <c r="AE5" s="449" t="s">
        <v>659</v>
      </c>
      <c r="AF5" s="449" t="s">
        <v>658</v>
      </c>
    </row>
    <row r="6" spans="2:32" ht="27.95" customHeight="1">
      <c r="B6" s="517" t="s">
        <v>126</v>
      </c>
      <c r="C6" s="539"/>
      <c r="D6" s="488" t="s">
        <v>657</v>
      </c>
      <c r="E6" s="488"/>
      <c r="F6" s="488">
        <v>100</v>
      </c>
      <c r="G6" s="504" t="s">
        <v>714</v>
      </c>
      <c r="H6" s="713"/>
      <c r="I6" s="494">
        <v>50</v>
      </c>
      <c r="J6" s="488" t="s">
        <v>713</v>
      </c>
      <c r="K6" s="553" t="s">
        <v>712</v>
      </c>
      <c r="L6" s="488">
        <v>50</v>
      </c>
      <c r="M6" s="488" t="s">
        <v>711</v>
      </c>
      <c r="N6" s="488"/>
      <c r="O6" s="488">
        <v>40</v>
      </c>
      <c r="P6" s="488" t="s">
        <v>710</v>
      </c>
      <c r="Q6" s="488"/>
      <c r="R6" s="488">
        <v>100</v>
      </c>
      <c r="S6" s="554" t="s">
        <v>709</v>
      </c>
      <c r="T6" s="528"/>
      <c r="U6" s="521">
        <v>0.5</v>
      </c>
      <c r="V6" s="481"/>
      <c r="W6" s="493" t="s">
        <v>708</v>
      </c>
      <c r="X6" s="525" t="s">
        <v>649</v>
      </c>
      <c r="Y6" s="678">
        <v>2.5</v>
      </c>
      <c r="Z6" s="675"/>
      <c r="AA6" s="524" t="s">
        <v>648</v>
      </c>
      <c r="AB6" s="450">
        <v>6</v>
      </c>
      <c r="AC6" s="450">
        <f>AB6*2</f>
        <v>12</v>
      </c>
      <c r="AD6" s="450"/>
      <c r="AE6" s="450">
        <f>AB6*15</f>
        <v>90</v>
      </c>
      <c r="AF6" s="450">
        <f>AC6*4+AE6*4</f>
        <v>408</v>
      </c>
    </row>
    <row r="7" spans="2:32" ht="27.95" customHeight="1">
      <c r="B7" s="517">
        <v>19</v>
      </c>
      <c r="C7" s="539"/>
      <c r="D7" s="486"/>
      <c r="E7" s="486"/>
      <c r="F7" s="488"/>
      <c r="G7" s="485" t="s">
        <v>707</v>
      </c>
      <c r="H7" s="553"/>
      <c r="I7" s="554">
        <v>10</v>
      </c>
      <c r="J7" s="504" t="s">
        <v>706</v>
      </c>
      <c r="K7" s="503"/>
      <c r="L7" s="494">
        <v>10</v>
      </c>
      <c r="M7" s="488" t="s">
        <v>705</v>
      </c>
      <c r="N7" s="488"/>
      <c r="O7" s="488">
        <v>0.01</v>
      </c>
      <c r="P7" s="488"/>
      <c r="Q7" s="488"/>
      <c r="R7" s="488"/>
      <c r="S7" s="554" t="s">
        <v>704</v>
      </c>
      <c r="T7" s="575"/>
      <c r="U7" s="521">
        <v>5</v>
      </c>
      <c r="V7" s="481"/>
      <c r="W7" s="480" t="s">
        <v>14</v>
      </c>
      <c r="X7" s="510" t="s">
        <v>686</v>
      </c>
      <c r="Y7" s="687">
        <v>2</v>
      </c>
      <c r="Z7" s="449"/>
      <c r="AA7" s="520" t="s">
        <v>685</v>
      </c>
      <c r="AB7" s="450">
        <v>2</v>
      </c>
      <c r="AC7" s="519">
        <f>AB7*7</f>
        <v>14</v>
      </c>
      <c r="AD7" s="450">
        <f>AB7*5</f>
        <v>10</v>
      </c>
      <c r="AE7" s="450" t="s">
        <v>674</v>
      </c>
      <c r="AF7" s="518">
        <f>AC7*4+AD7*9</f>
        <v>146</v>
      </c>
    </row>
    <row r="8" spans="2:32" ht="27.95" customHeight="1">
      <c r="B8" s="517" t="s">
        <v>142</v>
      </c>
      <c r="C8" s="539"/>
      <c r="D8" s="488"/>
      <c r="E8" s="488"/>
      <c r="F8" s="488"/>
      <c r="G8" s="485" t="s">
        <v>207</v>
      </c>
      <c r="H8" s="499"/>
      <c r="I8" s="589">
        <v>10</v>
      </c>
      <c r="J8" s="488" t="s">
        <v>703</v>
      </c>
      <c r="K8" s="488"/>
      <c r="L8" s="488">
        <v>10</v>
      </c>
      <c r="M8" s="488"/>
      <c r="N8" s="487"/>
      <c r="O8" s="551"/>
      <c r="P8" s="547"/>
      <c r="Q8" s="712"/>
      <c r="R8" s="547"/>
      <c r="S8" s="485" t="s">
        <v>683</v>
      </c>
      <c r="T8" s="514"/>
      <c r="U8" s="553">
        <v>5</v>
      </c>
      <c r="V8" s="481"/>
      <c r="W8" s="493" t="s">
        <v>702</v>
      </c>
      <c r="X8" s="510" t="s">
        <v>681</v>
      </c>
      <c r="Y8" s="687">
        <v>2.2999999999999998</v>
      </c>
      <c r="Z8" s="675"/>
      <c r="AA8" s="449" t="s">
        <v>680</v>
      </c>
      <c r="AB8" s="450">
        <v>1.5</v>
      </c>
      <c r="AC8" s="450">
        <f>AB8*1</f>
        <v>1.5</v>
      </c>
      <c r="AD8" s="450" t="s">
        <v>674</v>
      </c>
      <c r="AE8" s="450">
        <f>AB8*5</f>
        <v>7.5</v>
      </c>
      <c r="AF8" s="450">
        <f>AC8*4+AE8*4</f>
        <v>36</v>
      </c>
    </row>
    <row r="9" spans="2:32" ht="27.95" customHeight="1">
      <c r="B9" s="509" t="s">
        <v>701</v>
      </c>
      <c r="C9" s="539"/>
      <c r="D9" s="488"/>
      <c r="E9" s="488"/>
      <c r="F9" s="488"/>
      <c r="G9" s="488"/>
      <c r="H9" s="506"/>
      <c r="I9" s="488"/>
      <c r="J9" s="488" t="s">
        <v>683</v>
      </c>
      <c r="K9" s="488"/>
      <c r="L9" s="488">
        <v>5</v>
      </c>
      <c r="M9" s="488"/>
      <c r="N9" s="487"/>
      <c r="O9" s="486"/>
      <c r="P9" s="547"/>
      <c r="Q9" s="712"/>
      <c r="R9" s="547"/>
      <c r="S9" s="553" t="s">
        <v>700</v>
      </c>
      <c r="T9" s="553"/>
      <c r="U9" s="553">
        <v>30</v>
      </c>
      <c r="V9" s="481"/>
      <c r="W9" s="480" t="s">
        <v>16</v>
      </c>
      <c r="X9" s="510" t="s">
        <v>676</v>
      </c>
      <c r="Y9" s="687">
        <v>0</v>
      </c>
      <c r="Z9" s="449"/>
      <c r="AA9" s="449" t="s">
        <v>675</v>
      </c>
      <c r="AB9" s="450">
        <v>2.5</v>
      </c>
      <c r="AC9" s="450"/>
      <c r="AD9" s="450">
        <f>AB9*5</f>
        <v>12.5</v>
      </c>
      <c r="AE9" s="450" t="s">
        <v>674</v>
      </c>
      <c r="AF9" s="450">
        <f>AD9*9</f>
        <v>112.5</v>
      </c>
    </row>
    <row r="10" spans="2:32" ht="27.95" customHeight="1">
      <c r="B10" s="509"/>
      <c r="C10" s="539"/>
      <c r="D10" s="551"/>
      <c r="E10" s="551"/>
      <c r="F10" s="551"/>
      <c r="G10" s="484"/>
      <c r="H10" s="483"/>
      <c r="I10" s="553"/>
      <c r="J10" s="488" t="s">
        <v>699</v>
      </c>
      <c r="K10" s="488"/>
      <c r="L10" s="488">
        <v>10</v>
      </c>
      <c r="M10" s="665"/>
      <c r="N10" s="574"/>
      <c r="O10" s="553"/>
      <c r="P10" s="686"/>
      <c r="Q10" s="685"/>
      <c r="R10" s="684"/>
      <c r="S10" s="449"/>
      <c r="T10" s="585"/>
      <c r="U10" s="449"/>
      <c r="V10" s="481"/>
      <c r="W10" s="493" t="s">
        <v>698</v>
      </c>
      <c r="X10" s="492" t="s">
        <v>670</v>
      </c>
      <c r="Y10" s="707">
        <v>0</v>
      </c>
      <c r="Z10" s="675"/>
      <c r="AA10" s="449" t="s">
        <v>669</v>
      </c>
      <c r="AE10" s="449">
        <f>AB10*15</f>
        <v>0</v>
      </c>
    </row>
    <row r="11" spans="2:32" ht="27.95" customHeight="1">
      <c r="B11" s="491" t="s">
        <v>668</v>
      </c>
      <c r="C11" s="549"/>
      <c r="D11" s="551"/>
      <c r="E11" s="487"/>
      <c r="F11" s="551"/>
      <c r="G11" s="484"/>
      <c r="H11" s="483"/>
      <c r="I11" s="484"/>
      <c r="J11" s="488"/>
      <c r="K11" s="488"/>
      <c r="L11" s="488"/>
      <c r="M11" s="486"/>
      <c r="N11" s="487"/>
      <c r="O11" s="486"/>
      <c r="P11" s="547"/>
      <c r="Q11" s="547"/>
      <c r="R11" s="547"/>
      <c r="S11" s="710"/>
      <c r="T11" s="711"/>
      <c r="U11" s="708"/>
      <c r="V11" s="481"/>
      <c r="W11" s="480" t="s">
        <v>159</v>
      </c>
      <c r="X11" s="479"/>
      <c r="Y11" s="687"/>
      <c r="Z11" s="449"/>
      <c r="AC11" s="449">
        <f>SUM(AC6:AC10)</f>
        <v>27.5</v>
      </c>
      <c r="AD11" s="449">
        <f>SUM(AD6:AD10)</f>
        <v>22.5</v>
      </c>
      <c r="AE11" s="449">
        <f>SUM(AE6:AE10)</f>
        <v>97.5</v>
      </c>
      <c r="AF11" s="449">
        <f>AC11*4+AD11*9+AE11*4</f>
        <v>702.5</v>
      </c>
    </row>
    <row r="12" spans="2:32" ht="27.95" customHeight="1">
      <c r="B12" s="545"/>
      <c r="C12" s="544"/>
      <c r="D12" s="487"/>
      <c r="E12" s="487"/>
      <c r="F12" s="486"/>
      <c r="G12" s="486"/>
      <c r="H12" s="551"/>
      <c r="I12" s="486"/>
      <c r="J12" s="486"/>
      <c r="K12" s="487"/>
      <c r="L12" s="486"/>
      <c r="M12" s="486"/>
      <c r="N12" s="487"/>
      <c r="O12" s="486"/>
      <c r="P12" s="486"/>
      <c r="Q12" s="487"/>
      <c r="R12" s="486"/>
      <c r="S12" s="710"/>
      <c r="T12" s="709"/>
      <c r="U12" s="708"/>
      <c r="V12" s="481"/>
      <c r="W12" s="493" t="s">
        <v>697</v>
      </c>
      <c r="X12" s="643"/>
      <c r="Y12" s="707"/>
      <c r="Z12" s="675"/>
      <c r="AC12" s="460">
        <f>AC11*4/AF11</f>
        <v>0.15658362989323843</v>
      </c>
      <c r="AD12" s="460">
        <f>AD11*9/AF11</f>
        <v>0.28825622775800713</v>
      </c>
      <c r="AE12" s="460">
        <f>AE11*4/AF11</f>
        <v>0.55516014234875444</v>
      </c>
    </row>
    <row r="13" spans="2:32" s="161" customFormat="1" ht="27.95" customHeight="1">
      <c r="B13" s="540">
        <v>10</v>
      </c>
      <c r="C13" s="539"/>
      <c r="D13" s="533" t="str">
        <f>國華109.10月菜單!E30</f>
        <v>地瓜小米飯</v>
      </c>
      <c r="E13" s="533" t="s">
        <v>666</v>
      </c>
      <c r="F13" s="533"/>
      <c r="G13" s="533" t="str">
        <f>國華109.10月菜單!E31</f>
        <v>香汁燒肉</v>
      </c>
      <c r="H13" s="533" t="s">
        <v>663</v>
      </c>
      <c r="I13" s="533"/>
      <c r="J13" s="533" t="str">
        <f>國華109.10月菜單!E32</f>
        <v>滿香香腸(加)+海苔茶碗蒸</v>
      </c>
      <c r="K13" s="533" t="s">
        <v>666</v>
      </c>
      <c r="L13" s="533"/>
      <c r="M13" s="533" t="str">
        <f>國華109.10月菜單!E33</f>
        <v xml:space="preserve">  什錦冬瓜盅(海) </v>
      </c>
      <c r="N13" s="533" t="s">
        <v>663</v>
      </c>
      <c r="O13" s="533"/>
      <c r="P13" s="533" t="str">
        <f>國華109.10月菜單!E34</f>
        <v>深色蔬菜</v>
      </c>
      <c r="Q13" s="538" t="s">
        <v>664</v>
      </c>
      <c r="R13" s="533"/>
      <c r="S13" s="533" t="str">
        <f>國華109.10月菜單!E35</f>
        <v xml:space="preserve">細粉鮮蔬湯 </v>
      </c>
      <c r="T13" s="642" t="s">
        <v>663</v>
      </c>
      <c r="U13" s="533"/>
      <c r="V13" s="481"/>
      <c r="W13" s="532" t="s">
        <v>15</v>
      </c>
      <c r="X13" s="531" t="s">
        <v>662</v>
      </c>
      <c r="Y13" s="578">
        <v>5.2</v>
      </c>
      <c r="Z13" s="449"/>
      <c r="AA13" s="449"/>
      <c r="AB13" s="450"/>
      <c r="AC13" s="449" t="s">
        <v>661</v>
      </c>
      <c r="AD13" s="449" t="s">
        <v>660</v>
      </c>
      <c r="AE13" s="449" t="s">
        <v>659</v>
      </c>
      <c r="AF13" s="449" t="s">
        <v>658</v>
      </c>
    </row>
    <row r="14" spans="2:32" ht="27.95" customHeight="1">
      <c r="B14" s="517" t="s">
        <v>126</v>
      </c>
      <c r="C14" s="539"/>
      <c r="D14" s="488" t="s">
        <v>657</v>
      </c>
      <c r="E14" s="488"/>
      <c r="F14" s="488">
        <v>70</v>
      </c>
      <c r="G14" s="488" t="s">
        <v>696</v>
      </c>
      <c r="H14" s="488"/>
      <c r="I14" s="488">
        <v>50</v>
      </c>
      <c r="J14" s="488" t="s">
        <v>695</v>
      </c>
      <c r="K14" s="488"/>
      <c r="L14" s="488">
        <v>40</v>
      </c>
      <c r="M14" s="488" t="s">
        <v>694</v>
      </c>
      <c r="N14" s="488"/>
      <c r="O14" s="488">
        <v>50</v>
      </c>
      <c r="P14" s="488" t="s">
        <v>652</v>
      </c>
      <c r="Q14" s="488"/>
      <c r="R14" s="488">
        <v>100</v>
      </c>
      <c r="S14" s="488" t="s">
        <v>693</v>
      </c>
      <c r="T14" s="488"/>
      <c r="U14" s="486">
        <v>3</v>
      </c>
      <c r="V14" s="481"/>
      <c r="W14" s="493" t="s">
        <v>650</v>
      </c>
      <c r="X14" s="525" t="s">
        <v>649</v>
      </c>
      <c r="Y14" s="576">
        <v>2.9</v>
      </c>
      <c r="Z14" s="675"/>
      <c r="AA14" s="524" t="s">
        <v>648</v>
      </c>
      <c r="AB14" s="450">
        <v>6.2</v>
      </c>
      <c r="AC14" s="450">
        <f>AB14*2</f>
        <v>12.4</v>
      </c>
      <c r="AD14" s="450"/>
      <c r="AE14" s="450">
        <f>AB14*15</f>
        <v>93</v>
      </c>
      <c r="AF14" s="450">
        <f>AC14*4+AE14*4</f>
        <v>421.6</v>
      </c>
    </row>
    <row r="15" spans="2:32" ht="27.95" customHeight="1">
      <c r="B15" s="517">
        <v>20</v>
      </c>
      <c r="C15" s="539"/>
      <c r="D15" s="488" t="s">
        <v>692</v>
      </c>
      <c r="E15" s="488"/>
      <c r="F15" s="488">
        <v>20</v>
      </c>
      <c r="G15" s="488" t="s">
        <v>691</v>
      </c>
      <c r="H15" s="488"/>
      <c r="I15" s="488">
        <v>15</v>
      </c>
      <c r="J15" s="486" t="s">
        <v>690</v>
      </c>
      <c r="K15" s="487"/>
      <c r="L15" s="486"/>
      <c r="M15" s="488" t="s">
        <v>689</v>
      </c>
      <c r="N15" s="488" t="s">
        <v>688</v>
      </c>
      <c r="O15" s="488">
        <v>20</v>
      </c>
      <c r="P15" s="488"/>
      <c r="Q15" s="488"/>
      <c r="R15" s="488"/>
      <c r="S15" s="553" t="s">
        <v>687</v>
      </c>
      <c r="T15" s="514"/>
      <c r="U15" s="706">
        <v>2</v>
      </c>
      <c r="V15" s="481"/>
      <c r="W15" s="480" t="s">
        <v>14</v>
      </c>
      <c r="X15" s="510" t="s">
        <v>686</v>
      </c>
      <c r="Y15" s="576">
        <v>1.8</v>
      </c>
      <c r="Z15" s="449"/>
      <c r="AA15" s="520" t="s">
        <v>685</v>
      </c>
      <c r="AB15" s="450">
        <v>2</v>
      </c>
      <c r="AC15" s="519">
        <f>AB15*7</f>
        <v>14</v>
      </c>
      <c r="AD15" s="450">
        <f>AB15*5</f>
        <v>10</v>
      </c>
      <c r="AE15" s="450" t="s">
        <v>674</v>
      </c>
      <c r="AF15" s="518">
        <f>AC15*4+AD15*9</f>
        <v>146</v>
      </c>
    </row>
    <row r="16" spans="2:32" ht="27.95" customHeight="1">
      <c r="B16" s="517" t="s">
        <v>142</v>
      </c>
      <c r="C16" s="539"/>
      <c r="D16" s="488" t="s">
        <v>684</v>
      </c>
      <c r="E16" s="506"/>
      <c r="F16" s="488">
        <v>23</v>
      </c>
      <c r="G16" s="485"/>
      <c r="H16" s="485"/>
      <c r="I16" s="485"/>
      <c r="J16" s="488"/>
      <c r="K16" s="506"/>
      <c r="L16" s="488"/>
      <c r="M16" s="553" t="s">
        <v>683</v>
      </c>
      <c r="N16" s="553"/>
      <c r="O16" s="553">
        <v>5</v>
      </c>
      <c r="P16" s="553"/>
      <c r="Q16" s="553"/>
      <c r="R16" s="553"/>
      <c r="S16" s="485" t="s">
        <v>683</v>
      </c>
      <c r="T16" s="572"/>
      <c r="U16" s="705">
        <v>5</v>
      </c>
      <c r="V16" s="481"/>
      <c r="W16" s="493" t="s">
        <v>682</v>
      </c>
      <c r="X16" s="510" t="s">
        <v>681</v>
      </c>
      <c r="Y16" s="569">
        <v>2.5</v>
      </c>
      <c r="Z16" s="675"/>
      <c r="AA16" s="449" t="s">
        <v>680</v>
      </c>
      <c r="AB16" s="450">
        <v>1.7</v>
      </c>
      <c r="AC16" s="450">
        <f>AB16*1</f>
        <v>1.7</v>
      </c>
      <c r="AD16" s="450" t="s">
        <v>674</v>
      </c>
      <c r="AE16" s="450">
        <f>AB16*5</f>
        <v>8.5</v>
      </c>
      <c r="AF16" s="450">
        <f>AC16*4+AE16*4</f>
        <v>40.799999999999997</v>
      </c>
    </row>
    <row r="17" spans="2:32" ht="27.95" customHeight="1">
      <c r="B17" s="509" t="s">
        <v>679</v>
      </c>
      <c r="C17" s="539"/>
      <c r="D17" s="506"/>
      <c r="E17" s="506"/>
      <c r="F17" s="488"/>
      <c r="G17" s="571"/>
      <c r="H17" s="572"/>
      <c r="I17" s="571"/>
      <c r="J17" s="488"/>
      <c r="K17" s="506"/>
      <c r="L17" s="488"/>
      <c r="M17" s="488" t="s">
        <v>678</v>
      </c>
      <c r="N17" s="506"/>
      <c r="O17" s="488">
        <v>5</v>
      </c>
      <c r="P17" s="553"/>
      <c r="Q17" s="553"/>
      <c r="R17" s="553"/>
      <c r="S17" s="553" t="s">
        <v>677</v>
      </c>
      <c r="T17" s="486"/>
      <c r="U17" s="484">
        <v>5</v>
      </c>
      <c r="V17" s="481"/>
      <c r="W17" s="480" t="s">
        <v>16</v>
      </c>
      <c r="X17" s="510" t="s">
        <v>676</v>
      </c>
      <c r="Y17" s="569">
        <v>0</v>
      </c>
      <c r="Z17" s="449"/>
      <c r="AA17" s="449" t="s">
        <v>675</v>
      </c>
      <c r="AB17" s="450">
        <v>2.5</v>
      </c>
      <c r="AC17" s="450"/>
      <c r="AD17" s="450">
        <f>AB17*5</f>
        <v>12.5</v>
      </c>
      <c r="AE17" s="450" t="s">
        <v>674</v>
      </c>
      <c r="AF17" s="450">
        <f>AD17*9</f>
        <v>112.5</v>
      </c>
    </row>
    <row r="18" spans="2:32" ht="27.95" customHeight="1">
      <c r="B18" s="509"/>
      <c r="C18" s="539"/>
      <c r="D18" s="506"/>
      <c r="E18" s="506"/>
      <c r="F18" s="488"/>
      <c r="G18" s="504"/>
      <c r="H18" s="503"/>
      <c r="I18" s="494"/>
      <c r="J18" s="488" t="s">
        <v>673</v>
      </c>
      <c r="K18" s="488" t="s">
        <v>655</v>
      </c>
      <c r="L18" s="488">
        <v>20</v>
      </c>
      <c r="M18" s="488" t="s">
        <v>672</v>
      </c>
      <c r="N18" s="506"/>
      <c r="O18" s="488">
        <v>5</v>
      </c>
      <c r="P18" s="553"/>
      <c r="Q18" s="488"/>
      <c r="R18" s="553"/>
      <c r="S18" s="482"/>
      <c r="T18" s="486"/>
      <c r="U18" s="484"/>
      <c r="V18" s="481"/>
      <c r="W18" s="493" t="s">
        <v>671</v>
      </c>
      <c r="X18" s="492" t="s">
        <v>670</v>
      </c>
      <c r="Y18" s="569">
        <v>0</v>
      </c>
      <c r="Z18" s="675"/>
      <c r="AA18" s="449" t="s">
        <v>669</v>
      </c>
      <c r="AB18" s="450">
        <v>1</v>
      </c>
      <c r="AE18" s="449">
        <f>AB18*15</f>
        <v>15</v>
      </c>
    </row>
    <row r="19" spans="2:32" ht="27.95" customHeight="1">
      <c r="B19" s="491" t="s">
        <v>668</v>
      </c>
      <c r="C19" s="549"/>
      <c r="D19" s="506"/>
      <c r="E19" s="506"/>
      <c r="F19" s="488"/>
      <c r="G19" s="488"/>
      <c r="H19" s="506"/>
      <c r="I19" s="488"/>
      <c r="J19" s="553"/>
      <c r="K19" s="553"/>
      <c r="L19" s="553"/>
      <c r="M19" s="679"/>
      <c r="N19" s="506"/>
      <c r="O19" s="488"/>
      <c r="P19" s="488"/>
      <c r="Q19" s="506"/>
      <c r="R19" s="488"/>
      <c r="S19" s="488"/>
      <c r="T19" s="488"/>
      <c r="U19" s="488"/>
      <c r="V19" s="481"/>
      <c r="W19" s="480" t="s">
        <v>159</v>
      </c>
      <c r="X19" s="479"/>
      <c r="Y19" s="569"/>
      <c r="Z19" s="449"/>
      <c r="AC19" s="449">
        <f>SUM(AC14:AC18)</f>
        <v>28.099999999999998</v>
      </c>
      <c r="AD19" s="449">
        <f>SUM(AD14:AD18)</f>
        <v>22.5</v>
      </c>
      <c r="AE19" s="449">
        <f>SUM(AE14:AE18)</f>
        <v>116.5</v>
      </c>
      <c r="AF19" s="449">
        <f>AC19*4+AD19*9+AE19*4</f>
        <v>780.9</v>
      </c>
    </row>
    <row r="20" spans="2:32" ht="27.95" customHeight="1">
      <c r="B20" s="545"/>
      <c r="C20" s="544"/>
      <c r="D20" s="487"/>
      <c r="E20" s="487"/>
      <c r="F20" s="486"/>
      <c r="G20" s="486"/>
      <c r="H20" s="487"/>
      <c r="I20" s="486"/>
      <c r="J20" s="486"/>
      <c r="K20" s="487"/>
      <c r="L20" s="486"/>
      <c r="M20" s="486"/>
      <c r="N20" s="487"/>
      <c r="O20" s="486"/>
      <c r="P20" s="695"/>
      <c r="Q20" s="468"/>
      <c r="R20" s="694"/>
      <c r="S20" s="486"/>
      <c r="T20" s="487"/>
      <c r="U20" s="486"/>
      <c r="V20" s="481"/>
      <c r="W20" s="493" t="s">
        <v>667</v>
      </c>
      <c r="X20" s="643"/>
      <c r="Y20" s="569"/>
      <c r="Z20" s="675"/>
      <c r="AC20" s="460">
        <f>AC19*4/AF19</f>
        <v>0.14393648354462799</v>
      </c>
      <c r="AD20" s="460">
        <f>AD19*9/AF19</f>
        <v>0.25931617364579335</v>
      </c>
      <c r="AE20" s="460">
        <f>AE19*4/AF19</f>
        <v>0.59674734280957875</v>
      </c>
    </row>
    <row r="21" spans="2:32" s="161" customFormat="1" ht="27.95" customHeight="1">
      <c r="B21" s="567">
        <v>10</v>
      </c>
      <c r="C21" s="539"/>
      <c r="D21" s="533" t="str">
        <f>國華109.10月菜單!I30</f>
        <v>香Q米飯</v>
      </c>
      <c r="E21" s="533" t="s">
        <v>666</v>
      </c>
      <c r="F21" s="533"/>
      <c r="G21" s="533" t="str">
        <f>國華109.10月菜單!I31</f>
        <v xml:space="preserve">   卡啦脆雞(炸加)</v>
      </c>
      <c r="H21" s="533" t="s">
        <v>665</v>
      </c>
      <c r="I21" s="533"/>
      <c r="J21" s="533" t="str">
        <f>國華109.10月菜單!I32</f>
        <v xml:space="preserve"> 絲瓜小魚蛋(海)</v>
      </c>
      <c r="K21" s="533" t="s">
        <v>664</v>
      </c>
      <c r="L21" s="533"/>
      <c r="M21" s="533" t="str">
        <f>國華109.10月菜單!I33</f>
        <v xml:space="preserve"> 義式番茄肉醬</v>
      </c>
      <c r="N21" s="533" t="s">
        <v>663</v>
      </c>
      <c r="O21" s="533"/>
      <c r="P21" s="533" t="str">
        <f>國華109.10月菜單!I34</f>
        <v>深色蔬菜</v>
      </c>
      <c r="Q21" s="642" t="s">
        <v>664</v>
      </c>
      <c r="R21" s="533"/>
      <c r="S21" s="704" t="str">
        <f>國華109.10月菜單!I35</f>
        <v>銀蘿豚骨湯</v>
      </c>
      <c r="T21" s="536" t="s">
        <v>663</v>
      </c>
      <c r="U21" s="534"/>
      <c r="V21" s="481"/>
      <c r="W21" s="690" t="s">
        <v>15</v>
      </c>
      <c r="X21" s="531" t="s">
        <v>662</v>
      </c>
      <c r="Y21" s="703">
        <v>5</v>
      </c>
      <c r="Z21" s="449"/>
      <c r="AA21" s="449"/>
      <c r="AB21" s="450"/>
      <c r="AC21" s="449" t="s">
        <v>661</v>
      </c>
      <c r="AD21" s="449" t="s">
        <v>660</v>
      </c>
      <c r="AE21" s="449" t="s">
        <v>659</v>
      </c>
      <c r="AF21" s="449" t="s">
        <v>658</v>
      </c>
    </row>
    <row r="22" spans="2:32" s="558" customFormat="1" ht="27.75" customHeight="1">
      <c r="B22" s="566" t="s">
        <v>126</v>
      </c>
      <c r="C22" s="539"/>
      <c r="D22" s="702" t="s">
        <v>657</v>
      </c>
      <c r="E22" s="701"/>
      <c r="F22" s="700">
        <v>100</v>
      </c>
      <c r="G22" s="488" t="s">
        <v>656</v>
      </c>
      <c r="H22" s="488" t="s">
        <v>655</v>
      </c>
      <c r="I22" s="488">
        <v>50</v>
      </c>
      <c r="J22" s="551" t="s">
        <v>654</v>
      </c>
      <c r="K22" s="551"/>
      <c r="L22" s="488">
        <v>40</v>
      </c>
      <c r="M22" s="485" t="s">
        <v>653</v>
      </c>
      <c r="N22" s="553"/>
      <c r="O22" s="553">
        <v>10</v>
      </c>
      <c r="P22" s="488" t="s">
        <v>652</v>
      </c>
      <c r="Q22" s="488"/>
      <c r="R22" s="488">
        <v>100</v>
      </c>
      <c r="S22" s="553" t="s">
        <v>651</v>
      </c>
      <c r="T22" s="488"/>
      <c r="U22" s="553">
        <v>35</v>
      </c>
      <c r="V22" s="481"/>
      <c r="W22" s="493" t="s">
        <v>650</v>
      </c>
      <c r="X22" s="525" t="s">
        <v>649</v>
      </c>
      <c r="Y22" s="696">
        <v>2.7</v>
      </c>
      <c r="Z22" s="692"/>
      <c r="AA22" s="524" t="s">
        <v>648</v>
      </c>
      <c r="AB22" s="450">
        <v>6.2</v>
      </c>
      <c r="AC22" s="450">
        <f>AB22*2</f>
        <v>12.4</v>
      </c>
      <c r="AD22" s="450"/>
      <c r="AE22" s="450">
        <f>AB22*15</f>
        <v>93</v>
      </c>
      <c r="AF22" s="450">
        <f>AC22*4+AE22*4</f>
        <v>421.6</v>
      </c>
    </row>
    <row r="23" spans="2:32" s="558" customFormat="1" ht="27.95" customHeight="1">
      <c r="B23" s="566">
        <v>21</v>
      </c>
      <c r="C23" s="539"/>
      <c r="D23" s="553"/>
      <c r="E23" s="553"/>
      <c r="F23" s="553"/>
      <c r="G23" s="485"/>
      <c r="H23" s="699"/>
      <c r="I23" s="485"/>
      <c r="J23" s="551" t="s">
        <v>548</v>
      </c>
      <c r="K23" s="551"/>
      <c r="L23" s="488">
        <v>20</v>
      </c>
      <c r="M23" s="485" t="s">
        <v>543</v>
      </c>
      <c r="N23" s="553"/>
      <c r="O23" s="553">
        <v>25</v>
      </c>
      <c r="P23" s="488"/>
      <c r="Q23" s="488"/>
      <c r="R23" s="488"/>
      <c r="S23" s="553" t="s">
        <v>647</v>
      </c>
      <c r="T23" s="488"/>
      <c r="U23" s="553">
        <v>2</v>
      </c>
      <c r="V23" s="481"/>
      <c r="W23" s="480" t="s">
        <v>14</v>
      </c>
      <c r="X23" s="510" t="s">
        <v>419</v>
      </c>
      <c r="Y23" s="696">
        <v>2</v>
      </c>
      <c r="Z23" s="559"/>
      <c r="AA23" s="520" t="s">
        <v>418</v>
      </c>
      <c r="AB23" s="450">
        <v>2.1</v>
      </c>
      <c r="AC23" s="519">
        <f>AB23*7</f>
        <v>14.700000000000001</v>
      </c>
      <c r="AD23" s="450">
        <f>AB23*5</f>
        <v>10.5</v>
      </c>
      <c r="AE23" s="450" t="s">
        <v>412</v>
      </c>
      <c r="AF23" s="518">
        <f>AC23*4+AD23*9</f>
        <v>153.30000000000001</v>
      </c>
    </row>
    <row r="24" spans="2:32" s="558" customFormat="1" ht="27.95" customHeight="1">
      <c r="B24" s="566" t="s">
        <v>142</v>
      </c>
      <c r="C24" s="539"/>
      <c r="D24" s="553"/>
      <c r="E24" s="514"/>
      <c r="F24" s="553"/>
      <c r="G24" s="488"/>
      <c r="H24" s="488"/>
      <c r="I24" s="488"/>
      <c r="J24" s="551" t="s">
        <v>646</v>
      </c>
      <c r="K24" s="551" t="s">
        <v>570</v>
      </c>
      <c r="L24" s="488">
        <v>10</v>
      </c>
      <c r="M24" s="485" t="s">
        <v>549</v>
      </c>
      <c r="N24" s="499"/>
      <c r="O24" s="485">
        <v>15</v>
      </c>
      <c r="P24" s="553"/>
      <c r="Q24" s="553"/>
      <c r="R24" s="553"/>
      <c r="S24" s="553"/>
      <c r="T24" s="553"/>
      <c r="U24" s="553"/>
      <c r="V24" s="481"/>
      <c r="W24" s="493" t="s">
        <v>545</v>
      </c>
      <c r="X24" s="510" t="s">
        <v>417</v>
      </c>
      <c r="Y24" s="696">
        <v>2.5</v>
      </c>
      <c r="Z24" s="692"/>
      <c r="AA24" s="449" t="s">
        <v>416</v>
      </c>
      <c r="AB24" s="450">
        <v>1.6</v>
      </c>
      <c r="AC24" s="450">
        <f>AB24*1</f>
        <v>1.6</v>
      </c>
      <c r="AD24" s="450" t="s">
        <v>412</v>
      </c>
      <c r="AE24" s="450">
        <f>AB24*5</f>
        <v>8</v>
      </c>
      <c r="AF24" s="450">
        <f>AC24*4+AE24*4</f>
        <v>38.4</v>
      </c>
    </row>
    <row r="25" spans="2:32" s="558" customFormat="1" ht="27.95" customHeight="1">
      <c r="B25" s="565" t="s">
        <v>544</v>
      </c>
      <c r="C25" s="539"/>
      <c r="D25" s="553"/>
      <c r="E25" s="514"/>
      <c r="F25" s="553"/>
      <c r="G25" s="488"/>
      <c r="H25" s="488"/>
      <c r="I25" s="488"/>
      <c r="J25" s="697"/>
      <c r="K25" s="698"/>
      <c r="L25" s="697"/>
      <c r="M25" s="485"/>
      <c r="N25" s="499"/>
      <c r="O25" s="485"/>
      <c r="P25" s="553"/>
      <c r="Q25" s="553"/>
      <c r="R25" s="553"/>
      <c r="S25" s="553"/>
      <c r="T25" s="553"/>
      <c r="U25" s="553"/>
      <c r="V25" s="481"/>
      <c r="W25" s="480" t="s">
        <v>16</v>
      </c>
      <c r="X25" s="510" t="s">
        <v>414</v>
      </c>
      <c r="Y25" s="696">
        <v>0</v>
      </c>
      <c r="Z25" s="559"/>
      <c r="AA25" s="449" t="s">
        <v>413</v>
      </c>
      <c r="AB25" s="450">
        <v>2.5</v>
      </c>
      <c r="AC25" s="450"/>
      <c r="AD25" s="450">
        <f>AB25*5</f>
        <v>12.5</v>
      </c>
      <c r="AE25" s="450" t="s">
        <v>412</v>
      </c>
      <c r="AF25" s="450">
        <f>AD25*9</f>
        <v>112.5</v>
      </c>
    </row>
    <row r="26" spans="2:32" s="558" customFormat="1" ht="27.95" customHeight="1">
      <c r="B26" s="565"/>
      <c r="C26" s="539"/>
      <c r="D26" s="488"/>
      <c r="E26" s="506"/>
      <c r="F26" s="504"/>
      <c r="G26" s="488"/>
      <c r="H26" s="506"/>
      <c r="I26" s="504"/>
      <c r="J26" s="553"/>
      <c r="K26" s="553"/>
      <c r="L26" s="553"/>
      <c r="M26" s="488"/>
      <c r="N26" s="488"/>
      <c r="O26" s="488"/>
      <c r="P26" s="553"/>
      <c r="Q26" s="488"/>
      <c r="R26" s="553"/>
      <c r="S26" s="488"/>
      <c r="T26" s="488"/>
      <c r="U26" s="488"/>
      <c r="V26" s="481"/>
      <c r="W26" s="493" t="s">
        <v>645</v>
      </c>
      <c r="X26" s="492" t="s">
        <v>410</v>
      </c>
      <c r="Y26" s="696">
        <v>0</v>
      </c>
      <c r="Z26" s="692"/>
      <c r="AA26" s="449" t="s">
        <v>409</v>
      </c>
      <c r="AB26" s="450"/>
      <c r="AC26" s="449"/>
      <c r="AD26" s="449"/>
      <c r="AE26" s="449">
        <f>AB26*15</f>
        <v>0</v>
      </c>
      <c r="AF26" s="449"/>
    </row>
    <row r="27" spans="2:32" s="558" customFormat="1" ht="27.95" customHeight="1">
      <c r="B27" s="491" t="s">
        <v>408</v>
      </c>
      <c r="C27" s="564"/>
      <c r="D27" s="680"/>
      <c r="E27" s="488"/>
      <c r="F27" s="505"/>
      <c r="G27" s="488"/>
      <c r="H27" s="506"/>
      <c r="I27" s="504"/>
      <c r="J27" s="553"/>
      <c r="K27" s="553"/>
      <c r="L27" s="553"/>
      <c r="M27" s="679"/>
      <c r="N27" s="506"/>
      <c r="O27" s="488"/>
      <c r="P27" s="486"/>
      <c r="Q27" s="487"/>
      <c r="R27" s="486"/>
      <c r="S27" s="488"/>
      <c r="T27" s="506"/>
      <c r="U27" s="488"/>
      <c r="V27" s="481"/>
      <c r="W27" s="480" t="s">
        <v>159</v>
      </c>
      <c r="X27" s="479"/>
      <c r="Y27" s="696"/>
      <c r="Z27" s="559"/>
      <c r="AA27" s="449"/>
      <c r="AB27" s="450"/>
      <c r="AC27" s="449">
        <f>SUM(AC22:AC26)</f>
        <v>28.700000000000003</v>
      </c>
      <c r="AD27" s="449">
        <f>SUM(AD22:AD26)</f>
        <v>23</v>
      </c>
      <c r="AE27" s="449">
        <f>SUM(AE22:AE26)</f>
        <v>101</v>
      </c>
      <c r="AF27" s="449">
        <f>AC27*4+AD27*9+AE27*4</f>
        <v>725.8</v>
      </c>
    </row>
    <row r="28" spans="2:32" s="558" customFormat="1" ht="27.95" customHeight="1" thickBot="1">
      <c r="B28" s="562"/>
      <c r="C28" s="561"/>
      <c r="D28" s="571"/>
      <c r="E28" s="489"/>
      <c r="F28" s="489"/>
      <c r="G28" s="571"/>
      <c r="H28" s="488"/>
      <c r="I28" s="488"/>
      <c r="J28" s="486"/>
      <c r="K28" s="487"/>
      <c r="L28" s="486"/>
      <c r="M28" s="486"/>
      <c r="N28" s="487"/>
      <c r="O28" s="486"/>
      <c r="P28" s="488"/>
      <c r="Q28" s="506"/>
      <c r="R28" s="488"/>
      <c r="S28" s="695"/>
      <c r="T28" s="468"/>
      <c r="U28" s="694"/>
      <c r="V28" s="481"/>
      <c r="W28" s="463" t="s">
        <v>644</v>
      </c>
      <c r="X28" s="580"/>
      <c r="Y28" s="693"/>
      <c r="Z28" s="692"/>
      <c r="AA28" s="559"/>
      <c r="AB28" s="560"/>
      <c r="AC28" s="460">
        <f>AC27*4/AF27</f>
        <v>0.15817029484706532</v>
      </c>
      <c r="AD28" s="460">
        <f>AD27*9/AF27</f>
        <v>0.28520253513364563</v>
      </c>
      <c r="AE28" s="460">
        <f>AE27*4/AF27</f>
        <v>0.55662717001928907</v>
      </c>
      <c r="AF28" s="559"/>
    </row>
    <row r="29" spans="2:32" s="161" customFormat="1" ht="27.95" customHeight="1">
      <c r="B29" s="540">
        <v>10</v>
      </c>
      <c r="C29" s="539"/>
      <c r="D29" s="533" t="str">
        <f>國華109.10月菜單!M30</f>
        <v>燕麥Q飯</v>
      </c>
      <c r="E29" s="533" t="s">
        <v>560</v>
      </c>
      <c r="F29" s="533"/>
      <c r="G29" s="533" t="str">
        <f>國華109.10月菜單!M31</f>
        <v xml:space="preserve">  卡拉雞腿(炸) </v>
      </c>
      <c r="H29" s="533" t="s">
        <v>559</v>
      </c>
      <c r="I29" s="533"/>
      <c r="J29" s="533" t="str">
        <f>國華109.10月菜單!M32</f>
        <v>紅燒豬腩</v>
      </c>
      <c r="K29" s="691" t="s">
        <v>643</v>
      </c>
      <c r="L29" s="533"/>
      <c r="M29" s="533" t="str">
        <f>國華109.10月菜單!M33</f>
        <v xml:space="preserve">   白菜豆腐煲(豆)</v>
      </c>
      <c r="N29" s="533" t="s">
        <v>557</v>
      </c>
      <c r="O29" s="533"/>
      <c r="P29" s="533" t="str">
        <f>國華109.10月菜單!M34</f>
        <v>深色蔬菜</v>
      </c>
      <c r="Q29" s="533" t="s">
        <v>558</v>
      </c>
      <c r="R29" s="533"/>
      <c r="S29" s="533" t="str">
        <f>國華109.10月菜單!M35</f>
        <v>豆薯肉絲湯</v>
      </c>
      <c r="T29" s="642" t="s">
        <v>557</v>
      </c>
      <c r="U29" s="533"/>
      <c r="V29" s="481"/>
      <c r="W29" s="690" t="s">
        <v>15</v>
      </c>
      <c r="X29" s="531" t="s">
        <v>426</v>
      </c>
      <c r="Y29" s="689">
        <v>5.3</v>
      </c>
      <c r="Z29" s="449"/>
      <c r="AA29" s="449"/>
      <c r="AB29" s="450"/>
      <c r="AC29" s="449" t="s">
        <v>425</v>
      </c>
      <c r="AD29" s="449" t="s">
        <v>424</v>
      </c>
      <c r="AE29" s="449" t="s">
        <v>423</v>
      </c>
      <c r="AF29" s="449" t="s">
        <v>422</v>
      </c>
    </row>
    <row r="30" spans="2:32" ht="27.95" customHeight="1">
      <c r="B30" s="517" t="s">
        <v>126</v>
      </c>
      <c r="C30" s="539"/>
      <c r="D30" s="488" t="s">
        <v>556</v>
      </c>
      <c r="E30" s="488"/>
      <c r="F30" s="488">
        <v>60</v>
      </c>
      <c r="G30" s="553" t="s">
        <v>642</v>
      </c>
      <c r="H30" s="553"/>
      <c r="I30" s="485">
        <v>60</v>
      </c>
      <c r="J30" s="553" t="s">
        <v>641</v>
      </c>
      <c r="K30" s="553"/>
      <c r="L30" s="553">
        <v>20</v>
      </c>
      <c r="M30" s="488" t="s">
        <v>640</v>
      </c>
      <c r="N30" s="553"/>
      <c r="O30" s="488">
        <v>50</v>
      </c>
      <c r="P30" s="488" t="s">
        <v>552</v>
      </c>
      <c r="Q30" s="488"/>
      <c r="R30" s="488">
        <v>100</v>
      </c>
      <c r="S30" s="488" t="s">
        <v>639</v>
      </c>
      <c r="T30" s="488"/>
      <c r="U30" s="488">
        <v>30</v>
      </c>
      <c r="V30" s="481"/>
      <c r="W30" s="493" t="s">
        <v>638</v>
      </c>
      <c r="X30" s="525" t="s">
        <v>421</v>
      </c>
      <c r="Y30" s="687">
        <v>2.4</v>
      </c>
      <c r="Z30" s="675"/>
      <c r="AA30" s="524" t="s">
        <v>420</v>
      </c>
      <c r="AB30" s="450">
        <v>6</v>
      </c>
      <c r="AC30" s="450">
        <f>AB30*2</f>
        <v>12</v>
      </c>
      <c r="AD30" s="450"/>
      <c r="AE30" s="450">
        <f>AB30*15</f>
        <v>90</v>
      </c>
      <c r="AF30" s="450">
        <f>AC30*4+AE30*4</f>
        <v>408</v>
      </c>
    </row>
    <row r="31" spans="2:32" ht="27.95" customHeight="1">
      <c r="B31" s="517">
        <v>22</v>
      </c>
      <c r="C31" s="539"/>
      <c r="D31" s="488" t="s">
        <v>568</v>
      </c>
      <c r="E31" s="488"/>
      <c r="F31" s="488">
        <v>30</v>
      </c>
      <c r="G31" s="554" t="s">
        <v>637</v>
      </c>
      <c r="H31" s="688"/>
      <c r="I31" s="526">
        <v>10</v>
      </c>
      <c r="J31" s="488" t="s">
        <v>636</v>
      </c>
      <c r="K31" s="488"/>
      <c r="L31" s="488">
        <v>15</v>
      </c>
      <c r="M31" s="488" t="s">
        <v>635</v>
      </c>
      <c r="N31" s="553" t="s">
        <v>634</v>
      </c>
      <c r="O31" s="488">
        <v>25</v>
      </c>
      <c r="P31" s="488"/>
      <c r="Q31" s="488"/>
      <c r="R31" s="488"/>
      <c r="S31" s="488" t="s">
        <v>631</v>
      </c>
      <c r="T31" s="488"/>
      <c r="U31" s="488">
        <v>5</v>
      </c>
      <c r="V31" s="481"/>
      <c r="W31" s="480" t="s">
        <v>14</v>
      </c>
      <c r="X31" s="510" t="s">
        <v>633</v>
      </c>
      <c r="Y31" s="687">
        <v>1.85</v>
      </c>
      <c r="Z31" s="449"/>
      <c r="AA31" s="520" t="s">
        <v>632</v>
      </c>
      <c r="AB31" s="450">
        <v>2</v>
      </c>
      <c r="AC31" s="519">
        <f>AB31*7</f>
        <v>14</v>
      </c>
      <c r="AD31" s="450">
        <f>AB31*5</f>
        <v>10</v>
      </c>
      <c r="AE31" s="450" t="s">
        <v>622</v>
      </c>
      <c r="AF31" s="518">
        <f>AC31*4+AD31*9</f>
        <v>146</v>
      </c>
    </row>
    <row r="32" spans="2:32" ht="27.95" customHeight="1">
      <c r="B32" s="517" t="s">
        <v>142</v>
      </c>
      <c r="C32" s="539"/>
      <c r="D32" s="488"/>
      <c r="E32" s="506"/>
      <c r="F32" s="488"/>
      <c r="G32" s="504"/>
      <c r="H32" s="503"/>
      <c r="I32" s="494"/>
      <c r="J32" s="488" t="s">
        <v>631</v>
      </c>
      <c r="K32" s="506"/>
      <c r="L32" s="488">
        <v>10</v>
      </c>
      <c r="M32" s="488" t="s">
        <v>631</v>
      </c>
      <c r="N32" s="514"/>
      <c r="O32" s="488">
        <v>5</v>
      </c>
      <c r="P32" s="488"/>
      <c r="Q32" s="506"/>
      <c r="R32" s="488"/>
      <c r="S32" s="488" t="s">
        <v>630</v>
      </c>
      <c r="T32" s="488"/>
      <c r="U32" s="488">
        <v>2</v>
      </c>
      <c r="V32" s="481"/>
      <c r="W32" s="493" t="s">
        <v>629</v>
      </c>
      <c r="X32" s="510" t="s">
        <v>628</v>
      </c>
      <c r="Y32" s="678">
        <v>2.5</v>
      </c>
      <c r="Z32" s="675"/>
      <c r="AA32" s="449" t="s">
        <v>627</v>
      </c>
      <c r="AB32" s="450">
        <v>1.8</v>
      </c>
      <c r="AC32" s="450">
        <f>AB32*1</f>
        <v>1.8</v>
      </c>
      <c r="AD32" s="450" t="s">
        <v>622</v>
      </c>
      <c r="AE32" s="450">
        <f>AB32*5</f>
        <v>9</v>
      </c>
      <c r="AF32" s="450">
        <f>AC32*4+AE32*4</f>
        <v>43.2</v>
      </c>
    </row>
    <row r="33" spans="2:32" ht="27.95" customHeight="1">
      <c r="B33" s="509" t="s">
        <v>626</v>
      </c>
      <c r="C33" s="539"/>
      <c r="D33" s="570"/>
      <c r="E33" s="570"/>
      <c r="F33" s="547"/>
      <c r="G33" s="686"/>
      <c r="H33" s="685"/>
      <c r="I33" s="684"/>
      <c r="J33" s="485"/>
      <c r="K33" s="485"/>
      <c r="L33" s="485"/>
      <c r="M33" s="485" t="s">
        <v>625</v>
      </c>
      <c r="N33" s="499"/>
      <c r="O33" s="485">
        <v>5</v>
      </c>
      <c r="P33" s="547"/>
      <c r="Q33" s="570"/>
      <c r="R33" s="547"/>
      <c r="S33" s="547"/>
      <c r="T33" s="547"/>
      <c r="U33" s="547"/>
      <c r="V33" s="481"/>
      <c r="W33" s="480" t="s">
        <v>16</v>
      </c>
      <c r="X33" s="510" t="s">
        <v>624</v>
      </c>
      <c r="Y33" s="678">
        <v>0</v>
      </c>
      <c r="Z33" s="449"/>
      <c r="AA33" s="449" t="s">
        <v>623</v>
      </c>
      <c r="AB33" s="450">
        <v>2.5</v>
      </c>
      <c r="AC33" s="450"/>
      <c r="AD33" s="450">
        <f>AB33*5</f>
        <v>12.5</v>
      </c>
      <c r="AE33" s="450" t="s">
        <v>622</v>
      </c>
      <c r="AF33" s="450">
        <f>AD33*9</f>
        <v>112.5</v>
      </c>
    </row>
    <row r="34" spans="2:32" ht="27.95" customHeight="1">
      <c r="B34" s="509"/>
      <c r="C34" s="539"/>
      <c r="D34" s="570"/>
      <c r="E34" s="570"/>
      <c r="F34" s="547"/>
      <c r="G34" s="686"/>
      <c r="H34" s="685"/>
      <c r="I34" s="684"/>
      <c r="J34" s="488"/>
      <c r="K34" s="488"/>
      <c r="L34" s="488"/>
      <c r="M34" s="488"/>
      <c r="N34" s="488"/>
      <c r="O34" s="488"/>
      <c r="P34" s="547"/>
      <c r="Q34" s="570"/>
      <c r="R34" s="547"/>
      <c r="S34" s="547"/>
      <c r="T34" s="570"/>
      <c r="U34" s="547"/>
      <c r="V34" s="481"/>
      <c r="W34" s="493" t="s">
        <v>621</v>
      </c>
      <c r="X34" s="492" t="s">
        <v>620</v>
      </c>
      <c r="Y34" s="678">
        <v>0</v>
      </c>
      <c r="Z34" s="675"/>
      <c r="AA34" s="449" t="s">
        <v>619</v>
      </c>
      <c r="AB34" s="450">
        <v>1</v>
      </c>
      <c r="AE34" s="449">
        <f>AB34*15</f>
        <v>15</v>
      </c>
    </row>
    <row r="35" spans="2:32" ht="27.95" customHeight="1">
      <c r="B35" s="491" t="s">
        <v>618</v>
      </c>
      <c r="C35" s="549"/>
      <c r="D35" s="487"/>
      <c r="E35" s="487"/>
      <c r="F35" s="486"/>
      <c r="G35" s="484"/>
      <c r="H35" s="482"/>
      <c r="I35" s="484"/>
      <c r="J35" s="488"/>
      <c r="K35" s="506"/>
      <c r="L35" s="488"/>
      <c r="M35" s="486"/>
      <c r="N35" s="487"/>
      <c r="O35" s="486"/>
      <c r="P35" s="486"/>
      <c r="Q35" s="487"/>
      <c r="R35" s="486"/>
      <c r="S35" s="553"/>
      <c r="T35" s="553"/>
      <c r="U35" s="553"/>
      <c r="V35" s="481"/>
      <c r="W35" s="480" t="s">
        <v>159</v>
      </c>
      <c r="X35" s="479"/>
      <c r="Y35" s="678"/>
      <c r="Z35" s="449"/>
      <c r="AC35" s="449">
        <f>SUM(AC30:AC34)</f>
        <v>27.8</v>
      </c>
      <c r="AD35" s="449">
        <f>SUM(AD30:AD34)</f>
        <v>22.5</v>
      </c>
      <c r="AE35" s="449">
        <f>SUM(AE30:AE34)</f>
        <v>114</v>
      </c>
      <c r="AF35" s="449">
        <f>AC35*4+AD35*9+AE35*4</f>
        <v>769.7</v>
      </c>
    </row>
    <row r="36" spans="2:32" ht="27.95" customHeight="1">
      <c r="B36" s="545"/>
      <c r="C36" s="544"/>
      <c r="D36" s="487"/>
      <c r="E36" s="487"/>
      <c r="F36" s="486"/>
      <c r="G36" s="486"/>
      <c r="H36" s="487"/>
      <c r="I36" s="486"/>
      <c r="J36" s="683"/>
      <c r="K36" s="487"/>
      <c r="L36" s="486"/>
      <c r="M36" s="486"/>
      <c r="N36" s="487"/>
      <c r="O36" s="486"/>
      <c r="P36" s="486"/>
      <c r="Q36" s="487"/>
      <c r="R36" s="486"/>
      <c r="S36" s="488"/>
      <c r="T36" s="506"/>
      <c r="U36" s="488"/>
      <c r="V36" s="481"/>
      <c r="W36" s="493" t="s">
        <v>617</v>
      </c>
      <c r="X36" s="542"/>
      <c r="Y36" s="682"/>
      <c r="Z36" s="675"/>
      <c r="AC36" s="460">
        <f>AC35*4/AF35</f>
        <v>0.14447187215798363</v>
      </c>
      <c r="AD36" s="460">
        <f>AD35*9/AF35</f>
        <v>0.26308951539560865</v>
      </c>
      <c r="AE36" s="460">
        <f>AE35*4/AF35</f>
        <v>0.59243861244640761</v>
      </c>
    </row>
    <row r="37" spans="2:32" s="161" customFormat="1" ht="27.95" customHeight="1">
      <c r="B37" s="540">
        <v>10</v>
      </c>
      <c r="C37" s="539"/>
      <c r="D37" s="533" t="str">
        <f>國華109.10月菜單!Q30</f>
        <v>夜市粿仔條</v>
      </c>
      <c r="E37" s="533" t="s">
        <v>558</v>
      </c>
      <c r="F37" s="533"/>
      <c r="G37" s="533" t="str">
        <f>國華109.10月菜單!Q31</f>
        <v>香汁雞翅</v>
      </c>
      <c r="H37" s="533" t="s">
        <v>582</v>
      </c>
      <c r="I37" s="533"/>
      <c r="J37" s="533" t="str">
        <f>國華109.10月菜單!Q32</f>
        <v xml:space="preserve">   可可雞蛋饅頭捲(冷) </v>
      </c>
      <c r="K37" s="533" t="s">
        <v>560</v>
      </c>
      <c r="L37" s="533"/>
      <c r="M37" s="533" t="str">
        <f>國華109.10月菜單!Q33</f>
        <v xml:space="preserve">    元祖魷魚羹(海芡) </v>
      </c>
      <c r="N37" s="533" t="s">
        <v>557</v>
      </c>
      <c r="O37" s="533"/>
      <c r="P37" s="533" t="str">
        <f>國華109.10月菜單!Q34</f>
        <v>淺色蔬菜</v>
      </c>
      <c r="Q37" s="533" t="s">
        <v>558</v>
      </c>
      <c r="R37" s="533"/>
      <c r="S37" s="533" t="str">
        <f>國華109.10月菜單!Q35</f>
        <v>冬瓜鴨湯</v>
      </c>
      <c r="T37" s="533" t="s">
        <v>557</v>
      </c>
      <c r="U37" s="533"/>
      <c r="V37" s="481"/>
      <c r="W37" s="532" t="s">
        <v>15</v>
      </c>
      <c r="X37" s="531" t="s">
        <v>426</v>
      </c>
      <c r="Y37" s="681">
        <v>5.2</v>
      </c>
      <c r="Z37" s="449"/>
      <c r="AA37" s="449"/>
      <c r="AB37" s="450"/>
      <c r="AC37" s="449" t="s">
        <v>425</v>
      </c>
      <c r="AD37" s="449" t="s">
        <v>424</v>
      </c>
      <c r="AE37" s="449" t="s">
        <v>423</v>
      </c>
      <c r="AF37" s="449" t="s">
        <v>422</v>
      </c>
    </row>
    <row r="38" spans="2:32" ht="27.95" customHeight="1">
      <c r="B38" s="517" t="s">
        <v>126</v>
      </c>
      <c r="C38" s="539"/>
      <c r="D38" s="488" t="s">
        <v>616</v>
      </c>
      <c r="E38" s="488"/>
      <c r="F38" s="504">
        <v>135</v>
      </c>
      <c r="G38" s="488" t="s">
        <v>580</v>
      </c>
      <c r="H38" s="488"/>
      <c r="I38" s="488">
        <v>60</v>
      </c>
      <c r="J38" s="553" t="s">
        <v>615</v>
      </c>
      <c r="K38" s="553" t="s">
        <v>614</v>
      </c>
      <c r="L38" s="553">
        <v>20</v>
      </c>
      <c r="M38" s="488" t="s">
        <v>613</v>
      </c>
      <c r="N38" s="488"/>
      <c r="O38" s="488">
        <v>45</v>
      </c>
      <c r="P38" s="488" t="s">
        <v>576</v>
      </c>
      <c r="Q38" s="488"/>
      <c r="R38" s="488">
        <v>100</v>
      </c>
      <c r="S38" s="553" t="s">
        <v>594</v>
      </c>
      <c r="T38" s="488"/>
      <c r="U38" s="553">
        <v>35</v>
      </c>
      <c r="V38" s="481"/>
      <c r="W38" s="493" t="s">
        <v>612</v>
      </c>
      <c r="X38" s="525" t="s">
        <v>421</v>
      </c>
      <c r="Y38" s="678">
        <v>2.2000000000000002</v>
      </c>
      <c r="Z38" s="675"/>
      <c r="AA38" s="524" t="s">
        <v>420</v>
      </c>
      <c r="AB38" s="450">
        <v>6</v>
      </c>
      <c r="AC38" s="450">
        <f>AB38*2</f>
        <v>12</v>
      </c>
      <c r="AD38" s="450"/>
      <c r="AE38" s="450">
        <f>AB38*15</f>
        <v>90</v>
      </c>
      <c r="AF38" s="450">
        <f>AC38*4+AE38*4</f>
        <v>408</v>
      </c>
    </row>
    <row r="39" spans="2:32" ht="27.95" customHeight="1">
      <c r="B39" s="517">
        <v>23</v>
      </c>
      <c r="C39" s="539"/>
      <c r="D39" s="488" t="s">
        <v>543</v>
      </c>
      <c r="E39" s="488"/>
      <c r="F39" s="504">
        <v>10</v>
      </c>
      <c r="G39" s="488"/>
      <c r="H39" s="488"/>
      <c r="I39" s="504"/>
      <c r="J39" s="553"/>
      <c r="K39" s="553"/>
      <c r="L39" s="553"/>
      <c r="M39" s="486" t="s">
        <v>571</v>
      </c>
      <c r="N39" s="486" t="s">
        <v>570</v>
      </c>
      <c r="O39" s="486">
        <v>20</v>
      </c>
      <c r="P39" s="488"/>
      <c r="Q39" s="488"/>
      <c r="R39" s="488"/>
      <c r="S39" s="553" t="s">
        <v>611</v>
      </c>
      <c r="T39" s="488"/>
      <c r="U39" s="553">
        <v>2</v>
      </c>
      <c r="V39" s="481"/>
      <c r="W39" s="480" t="s">
        <v>14</v>
      </c>
      <c r="X39" s="510" t="s">
        <v>419</v>
      </c>
      <c r="Y39" s="678">
        <v>2</v>
      </c>
      <c r="Z39" s="449"/>
      <c r="AA39" s="520" t="s">
        <v>418</v>
      </c>
      <c r="AB39" s="450">
        <v>2.2999999999999998</v>
      </c>
      <c r="AC39" s="519">
        <f>AB39*7</f>
        <v>16.099999999999998</v>
      </c>
      <c r="AD39" s="450">
        <f>AB39*5</f>
        <v>11.5</v>
      </c>
      <c r="AE39" s="450" t="s">
        <v>412</v>
      </c>
      <c r="AF39" s="518">
        <f>AC39*4+AD39*9</f>
        <v>167.89999999999998</v>
      </c>
    </row>
    <row r="40" spans="2:32" ht="27.95" customHeight="1">
      <c r="B40" s="517" t="s">
        <v>142</v>
      </c>
      <c r="C40" s="539"/>
      <c r="D40" s="488" t="s">
        <v>610</v>
      </c>
      <c r="E40" s="506"/>
      <c r="F40" s="504">
        <v>10</v>
      </c>
      <c r="G40" s="488"/>
      <c r="H40" s="488"/>
      <c r="I40" s="504"/>
      <c r="J40" s="504"/>
      <c r="K40" s="482"/>
      <c r="L40" s="494"/>
      <c r="M40" s="486" t="s">
        <v>609</v>
      </c>
      <c r="N40" s="487"/>
      <c r="O40" s="486">
        <v>3</v>
      </c>
      <c r="P40" s="488"/>
      <c r="Q40" s="488"/>
      <c r="R40" s="488"/>
      <c r="S40" s="553"/>
      <c r="T40" s="553"/>
      <c r="U40" s="553"/>
      <c r="V40" s="481"/>
      <c r="W40" s="493" t="s">
        <v>545</v>
      </c>
      <c r="X40" s="510" t="s">
        <v>417</v>
      </c>
      <c r="Y40" s="678">
        <v>2.5</v>
      </c>
      <c r="Z40" s="675"/>
      <c r="AA40" s="449" t="s">
        <v>416</v>
      </c>
      <c r="AB40" s="450">
        <v>1.6</v>
      </c>
      <c r="AC40" s="450">
        <f>AB40*1</f>
        <v>1.6</v>
      </c>
      <c r="AD40" s="450" t="s">
        <v>412</v>
      </c>
      <c r="AE40" s="450">
        <f>AB40*5</f>
        <v>8</v>
      </c>
      <c r="AF40" s="450">
        <f>AC40*4+AE40*4</f>
        <v>38.4</v>
      </c>
    </row>
    <row r="41" spans="2:32" ht="27.95" customHeight="1">
      <c r="B41" s="509" t="s">
        <v>415</v>
      </c>
      <c r="C41" s="539"/>
      <c r="D41" s="488" t="s">
        <v>608</v>
      </c>
      <c r="E41" s="506"/>
      <c r="F41" s="504">
        <v>2</v>
      </c>
      <c r="G41" s="488"/>
      <c r="H41" s="506"/>
      <c r="I41" s="504"/>
      <c r="J41" s="488"/>
      <c r="K41" s="553"/>
      <c r="L41" s="488"/>
      <c r="M41" s="485" t="s">
        <v>546</v>
      </c>
      <c r="N41" s="514"/>
      <c r="O41" s="553">
        <v>2</v>
      </c>
      <c r="P41" s="488"/>
      <c r="Q41" s="488"/>
      <c r="R41" s="488"/>
      <c r="S41" s="553"/>
      <c r="T41" s="553"/>
      <c r="U41" s="553"/>
      <c r="V41" s="481"/>
      <c r="W41" s="480" t="s">
        <v>16</v>
      </c>
      <c r="X41" s="510" t="s">
        <v>414</v>
      </c>
      <c r="Y41" s="678">
        <f>AB42</f>
        <v>0</v>
      </c>
      <c r="Z41" s="449"/>
      <c r="AA41" s="449" t="s">
        <v>413</v>
      </c>
      <c r="AB41" s="450">
        <v>2.5</v>
      </c>
      <c r="AC41" s="450"/>
      <c r="AD41" s="450">
        <f>AB41*5</f>
        <v>12.5</v>
      </c>
      <c r="AE41" s="450" t="s">
        <v>412</v>
      </c>
      <c r="AF41" s="450">
        <f>AD41*9</f>
        <v>112.5</v>
      </c>
    </row>
    <row r="42" spans="2:32" ht="27.95" customHeight="1">
      <c r="B42" s="509"/>
      <c r="C42" s="539"/>
      <c r="D42" s="488" t="s">
        <v>546</v>
      </c>
      <c r="E42" s="506"/>
      <c r="F42" s="504">
        <v>3</v>
      </c>
      <c r="G42" s="488"/>
      <c r="H42" s="506"/>
      <c r="I42" s="504"/>
      <c r="J42" s="553"/>
      <c r="K42" s="553"/>
      <c r="L42" s="553"/>
      <c r="M42" s="488" t="s">
        <v>607</v>
      </c>
      <c r="N42" s="488"/>
      <c r="O42" s="488">
        <v>7</v>
      </c>
      <c r="P42" s="488"/>
      <c r="Q42" s="506"/>
      <c r="R42" s="488"/>
      <c r="S42" s="449"/>
      <c r="T42" s="585"/>
      <c r="U42" s="449"/>
      <c r="V42" s="481"/>
      <c r="W42" s="493" t="s">
        <v>606</v>
      </c>
      <c r="X42" s="492" t="s">
        <v>410</v>
      </c>
      <c r="Y42" s="678">
        <v>0</v>
      </c>
      <c r="Z42" s="675"/>
      <c r="AA42" s="449" t="s">
        <v>409</v>
      </c>
      <c r="AE42" s="449">
        <f>AB42*15</f>
        <v>0</v>
      </c>
    </row>
    <row r="43" spans="2:32" ht="27.95" customHeight="1">
      <c r="B43" s="491" t="s">
        <v>408</v>
      </c>
      <c r="C43" s="549"/>
      <c r="D43" s="680"/>
      <c r="E43" s="488"/>
      <c r="F43" s="505"/>
      <c r="G43" s="488"/>
      <c r="H43" s="506"/>
      <c r="I43" s="504"/>
      <c r="J43" s="553"/>
      <c r="K43" s="553"/>
      <c r="L43" s="553"/>
      <c r="M43" s="679"/>
      <c r="N43" s="506"/>
      <c r="O43" s="488"/>
      <c r="P43" s="486"/>
      <c r="Q43" s="487"/>
      <c r="R43" s="486"/>
      <c r="S43" s="553"/>
      <c r="T43" s="553"/>
      <c r="U43" s="553"/>
      <c r="V43" s="481"/>
      <c r="W43" s="480" t="s">
        <v>159</v>
      </c>
      <c r="X43" s="479"/>
      <c r="Y43" s="678"/>
      <c r="Z43" s="449"/>
      <c r="AC43" s="449">
        <f>SUM(AC38:AC42)</f>
        <v>29.7</v>
      </c>
      <c r="AD43" s="449">
        <f>SUM(AD38:AD42)</f>
        <v>24</v>
      </c>
      <c r="AE43" s="449">
        <f>SUM(AE38:AE42)</f>
        <v>98</v>
      </c>
      <c r="AF43" s="449">
        <f>AC43*4+AD43*9+AE43*4</f>
        <v>726.8</v>
      </c>
    </row>
    <row r="44" spans="2:32" ht="27.95" customHeight="1">
      <c r="B44" s="477"/>
      <c r="C44" s="677"/>
      <c r="D44" s="466"/>
      <c r="E44" s="466"/>
      <c r="F44" s="465"/>
      <c r="G44" s="465"/>
      <c r="H44" s="466"/>
      <c r="I44" s="465"/>
      <c r="J44" s="465"/>
      <c r="K44" s="466"/>
      <c r="L44" s="465"/>
      <c r="M44" s="465"/>
      <c r="N44" s="466"/>
      <c r="O44" s="465"/>
      <c r="P44" s="465"/>
      <c r="Q44" s="466"/>
      <c r="R44" s="465"/>
      <c r="S44" s="465"/>
      <c r="T44" s="466"/>
      <c r="U44" s="465"/>
      <c r="V44" s="464"/>
      <c r="W44" s="463" t="s">
        <v>605</v>
      </c>
      <c r="X44" s="462"/>
      <c r="Y44" s="676"/>
      <c r="Z44" s="675"/>
      <c r="AC44" s="460">
        <f>AC43*4/AF43</f>
        <v>0.16345624656026417</v>
      </c>
      <c r="AD44" s="460">
        <f>AD43*9/AF43</f>
        <v>0.29719317556411667</v>
      </c>
      <c r="AE44" s="460">
        <f>AE43*4/AF43</f>
        <v>0.53935057787561924</v>
      </c>
    </row>
    <row r="45" spans="2:32" ht="21.75" customHeight="1">
      <c r="C45" s="44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674"/>
    </row>
    <row r="46" spans="2:32">
      <c r="B46" s="450"/>
      <c r="D46" s="458"/>
      <c r="E46" s="458"/>
      <c r="F46" s="457"/>
      <c r="G46" s="457"/>
      <c r="H46" s="456"/>
      <c r="I46" s="449"/>
      <c r="J46" s="449"/>
      <c r="K46" s="456"/>
      <c r="L46" s="449"/>
      <c r="N46" s="456"/>
      <c r="O46" s="449"/>
      <c r="Q46" s="456"/>
      <c r="R46" s="449"/>
      <c r="T46" s="456"/>
      <c r="U46" s="449"/>
      <c r="V46" s="673"/>
      <c r="Y46" s="454"/>
    </row>
    <row r="47" spans="2:32">
      <c r="Y47" s="454"/>
    </row>
    <row r="48" spans="2:32">
      <c r="Y48" s="454"/>
    </row>
  </sheetData>
  <mergeCells count="15">
    <mergeCell ref="C13:C18"/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</mergeCells>
  <phoneticPr fontId="3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2"/>
  <sheetViews>
    <sheetView view="pageBreakPreview" zoomScale="60" zoomScaleNormal="60" workbookViewId="0">
      <selection activeCell="W52" sqref="W52"/>
    </sheetView>
  </sheetViews>
  <sheetFormatPr defaultRowHeight="20.25"/>
  <cols>
    <col min="1" max="1" width="2.140625" style="717" customWidth="1"/>
    <col min="2" max="2" width="5.5703125" style="723" customWidth="1"/>
    <col min="3" max="3" width="0" style="717" hidden="1" customWidth="1"/>
    <col min="4" max="4" width="21.28515625" style="717" customWidth="1"/>
    <col min="5" max="5" width="6.42578125" style="722" customWidth="1"/>
    <col min="6" max="6" width="11" style="717" customWidth="1"/>
    <col min="7" max="7" width="21.28515625" style="717" customWidth="1"/>
    <col min="8" max="8" width="6.42578125" style="722" customWidth="1"/>
    <col min="9" max="9" width="11" style="717" customWidth="1"/>
    <col min="10" max="10" width="21.28515625" style="717" customWidth="1"/>
    <col min="11" max="11" width="6.42578125" style="722" customWidth="1"/>
    <col min="12" max="12" width="11" style="717" customWidth="1"/>
    <col min="13" max="13" width="21.28515625" style="717" customWidth="1"/>
    <col min="14" max="14" width="6.42578125" style="722" customWidth="1"/>
    <col min="15" max="15" width="11" style="717" customWidth="1"/>
    <col min="16" max="16" width="21.28515625" style="717" customWidth="1"/>
    <col min="17" max="17" width="6.42578125" style="722" customWidth="1"/>
    <col min="18" max="18" width="11" style="717" customWidth="1"/>
    <col min="19" max="19" width="21.28515625" style="717" customWidth="1"/>
    <col min="20" max="20" width="6.42578125" style="722" customWidth="1"/>
    <col min="21" max="21" width="11" style="717" customWidth="1"/>
    <col min="22" max="22" width="13.85546875" style="672" customWidth="1"/>
    <col min="23" max="23" width="13.42578125" style="721" customWidth="1"/>
    <col min="24" max="24" width="12.85546875" style="226" customWidth="1"/>
    <col min="25" max="25" width="7.5703125" style="720" customWidth="1"/>
    <col min="26" max="26" width="6.85546875" style="718" hidden="1" customWidth="1"/>
    <col min="27" max="27" width="6.28515625" style="719" hidden="1" customWidth="1"/>
    <col min="28" max="28" width="8.85546875" style="718" hidden="1" customWidth="1"/>
    <col min="29" max="29" width="9.140625" style="718" hidden="1" customWidth="1"/>
    <col min="30" max="30" width="9" style="718" hidden="1" customWidth="1"/>
    <col min="31" max="31" width="8.5703125" style="718" hidden="1" customWidth="1"/>
    <col min="32" max="16384" width="9.140625" style="717"/>
  </cols>
  <sheetData>
    <row r="1" spans="2:31" s="718" customFormat="1" ht="38.25">
      <c r="B1" s="616" t="s">
        <v>773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AA1" s="719"/>
    </row>
    <row r="2" spans="2:31" s="718" customFormat="1" ht="16.5" customHeight="1">
      <c r="B2" s="801"/>
      <c r="C2" s="800"/>
      <c r="D2" s="800"/>
      <c r="E2" s="800"/>
      <c r="F2" s="800"/>
      <c r="G2" s="800"/>
      <c r="H2" s="799"/>
      <c r="I2" s="798"/>
      <c r="J2" s="798"/>
      <c r="K2" s="799"/>
      <c r="L2" s="798"/>
      <c r="M2" s="798"/>
      <c r="N2" s="799"/>
      <c r="O2" s="798"/>
      <c r="P2" s="798"/>
      <c r="Q2" s="799"/>
      <c r="R2" s="798"/>
      <c r="S2" s="798"/>
      <c r="T2" s="799"/>
      <c r="U2" s="798"/>
      <c r="V2" s="716"/>
      <c r="W2" s="797"/>
      <c r="X2" s="610"/>
      <c r="Y2" s="797"/>
      <c r="AA2" s="719"/>
    </row>
    <row r="3" spans="2:31" s="718" customFormat="1" ht="31.5" customHeight="1">
      <c r="B3" s="608" t="s">
        <v>104</v>
      </c>
      <c r="C3" s="796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T3" s="795"/>
      <c r="U3" s="795"/>
      <c r="V3" s="715"/>
      <c r="W3" s="794"/>
      <c r="X3" s="603"/>
      <c r="Y3" s="793"/>
      <c r="AA3" s="719"/>
    </row>
    <row r="4" spans="2:31" s="785" customFormat="1" ht="43.5">
      <c r="B4" s="792" t="s">
        <v>105</v>
      </c>
      <c r="C4" s="791" t="s">
        <v>106</v>
      </c>
      <c r="D4" s="788" t="s">
        <v>107</v>
      </c>
      <c r="E4" s="598" t="s">
        <v>108</v>
      </c>
      <c r="F4" s="788"/>
      <c r="G4" s="788" t="s">
        <v>110</v>
      </c>
      <c r="H4" s="598" t="s">
        <v>108</v>
      </c>
      <c r="I4" s="788"/>
      <c r="J4" s="788" t="s">
        <v>111</v>
      </c>
      <c r="K4" s="598" t="s">
        <v>108</v>
      </c>
      <c r="L4" s="790"/>
      <c r="M4" s="788" t="s">
        <v>111</v>
      </c>
      <c r="N4" s="598" t="s">
        <v>108</v>
      </c>
      <c r="O4" s="788"/>
      <c r="P4" s="788" t="s">
        <v>111</v>
      </c>
      <c r="Q4" s="598" t="s">
        <v>108</v>
      </c>
      <c r="R4" s="788"/>
      <c r="S4" s="789" t="s">
        <v>112</v>
      </c>
      <c r="T4" s="598" t="s">
        <v>108</v>
      </c>
      <c r="U4" s="788"/>
      <c r="V4" s="596" t="s">
        <v>113</v>
      </c>
      <c r="W4" s="787" t="s">
        <v>114</v>
      </c>
      <c r="X4" s="595" t="s">
        <v>115</v>
      </c>
      <c r="Y4" s="786" t="s">
        <v>116</v>
      </c>
      <c r="Z4" s="749"/>
      <c r="AA4" s="719"/>
      <c r="AB4" s="718"/>
      <c r="AC4" s="718"/>
      <c r="AD4" s="718"/>
      <c r="AE4" s="718"/>
    </row>
    <row r="5" spans="2:31" s="750" customFormat="1" ht="65.099999999999994" customHeight="1">
      <c r="B5" s="754">
        <v>10</v>
      </c>
      <c r="C5" s="753"/>
      <c r="D5" s="691" t="str">
        <f>國華109.10月菜單!A39</f>
        <v>香Q米飯</v>
      </c>
      <c r="E5" s="691" t="s">
        <v>117</v>
      </c>
      <c r="F5" s="592" t="s">
        <v>109</v>
      </c>
      <c r="G5" s="691" t="str">
        <f>國華109.10月菜單!A40</f>
        <v>日式雞腿排</v>
      </c>
      <c r="H5" s="533" t="s">
        <v>531</v>
      </c>
      <c r="I5" s="592" t="s">
        <v>109</v>
      </c>
      <c r="J5" s="691" t="str">
        <f>國華109.10月菜單!A41</f>
        <v>五香滷蛋</v>
      </c>
      <c r="K5" s="691" t="s">
        <v>160</v>
      </c>
      <c r="L5" s="592" t="s">
        <v>109</v>
      </c>
      <c r="M5" s="691" t="str">
        <f>國華109.10月菜單!A42</f>
        <v>台式公仔麵</v>
      </c>
      <c r="N5" s="691" t="s">
        <v>118</v>
      </c>
      <c r="O5" s="592" t="s">
        <v>109</v>
      </c>
      <c r="P5" s="691" t="str">
        <f>國華109.10月菜單!A43</f>
        <v>淺色蔬菜</v>
      </c>
      <c r="Q5" s="691" t="s">
        <v>177</v>
      </c>
      <c r="R5" s="592" t="s">
        <v>109</v>
      </c>
      <c r="S5" s="691" t="str">
        <f>國華109.10月菜單!A44</f>
        <v>三絲湯</v>
      </c>
      <c r="T5" s="691" t="s">
        <v>118</v>
      </c>
      <c r="U5" s="592" t="s">
        <v>109</v>
      </c>
      <c r="V5" s="591" t="s">
        <v>772</v>
      </c>
      <c r="W5" s="690" t="s">
        <v>15</v>
      </c>
      <c r="X5" s="531" t="s">
        <v>121</v>
      </c>
      <c r="Y5" s="689">
        <v>5.3</v>
      </c>
      <c r="Z5" s="718"/>
      <c r="AA5" s="719"/>
      <c r="AB5" s="718" t="s">
        <v>122</v>
      </c>
      <c r="AC5" s="718" t="s">
        <v>123</v>
      </c>
      <c r="AD5" s="718" t="s">
        <v>124</v>
      </c>
      <c r="AE5" s="718" t="s">
        <v>125</v>
      </c>
    </row>
    <row r="6" spans="2:31" ht="27.95" customHeight="1">
      <c r="B6" s="745" t="s">
        <v>126</v>
      </c>
      <c r="C6" s="753"/>
      <c r="D6" s="488" t="s">
        <v>127</v>
      </c>
      <c r="E6" s="488"/>
      <c r="F6" s="488">
        <v>100</v>
      </c>
      <c r="G6" s="784" t="s">
        <v>771</v>
      </c>
      <c r="H6" s="575"/>
      <c r="I6" s="526">
        <v>60</v>
      </c>
      <c r="J6" s="504" t="s">
        <v>748</v>
      </c>
      <c r="K6" s="515"/>
      <c r="L6" s="494">
        <v>55</v>
      </c>
      <c r="M6" s="488" t="s">
        <v>130</v>
      </c>
      <c r="N6" s="553"/>
      <c r="O6" s="488">
        <v>30</v>
      </c>
      <c r="P6" s="488" t="s">
        <v>527</v>
      </c>
      <c r="Q6" s="488"/>
      <c r="R6" s="488">
        <v>100</v>
      </c>
      <c r="S6" s="553" t="s">
        <v>526</v>
      </c>
      <c r="T6" s="553"/>
      <c r="U6" s="553">
        <v>32</v>
      </c>
      <c r="V6" s="481"/>
      <c r="W6" s="755" t="s">
        <v>537</v>
      </c>
      <c r="X6" s="525" t="s">
        <v>524</v>
      </c>
      <c r="Y6" s="678">
        <v>2.6</v>
      </c>
      <c r="Z6" s="749" t="s">
        <v>134</v>
      </c>
      <c r="AA6" s="719">
        <v>6</v>
      </c>
      <c r="AB6" s="719">
        <f>AA6*2</f>
        <v>12</v>
      </c>
      <c r="AC6" s="719"/>
      <c r="AD6" s="719">
        <f>AA6*15</f>
        <v>90</v>
      </c>
      <c r="AE6" s="719">
        <f>AB6*4+AD6*4</f>
        <v>408</v>
      </c>
    </row>
    <row r="7" spans="2:31" ht="27.95" customHeight="1">
      <c r="B7" s="745">
        <v>26</v>
      </c>
      <c r="C7" s="753"/>
      <c r="D7" s="488"/>
      <c r="E7" s="488"/>
      <c r="F7" s="488"/>
      <c r="G7" s="784"/>
      <c r="H7" s="575"/>
      <c r="I7" s="526"/>
      <c r="J7" s="488"/>
      <c r="K7" s="553"/>
      <c r="L7" s="488"/>
      <c r="M7" s="488" t="s">
        <v>770</v>
      </c>
      <c r="N7" s="553"/>
      <c r="O7" s="488">
        <v>7</v>
      </c>
      <c r="P7" s="488"/>
      <c r="Q7" s="488"/>
      <c r="R7" s="488"/>
      <c r="S7" s="553" t="s">
        <v>145</v>
      </c>
      <c r="T7" s="553"/>
      <c r="U7" s="553">
        <v>3</v>
      </c>
      <c r="V7" s="481"/>
      <c r="W7" s="758" t="s">
        <v>14</v>
      </c>
      <c r="X7" s="510" t="s">
        <v>139</v>
      </c>
      <c r="Y7" s="687">
        <v>1.8</v>
      </c>
      <c r="Z7" s="748" t="s">
        <v>140</v>
      </c>
      <c r="AA7" s="719">
        <v>2</v>
      </c>
      <c r="AB7" s="747">
        <f>AA7*7</f>
        <v>14</v>
      </c>
      <c r="AC7" s="719">
        <f>AA7*5</f>
        <v>10</v>
      </c>
      <c r="AD7" s="719" t="s">
        <v>141</v>
      </c>
      <c r="AE7" s="746">
        <f>AB7*4+AC7*9</f>
        <v>146</v>
      </c>
    </row>
    <row r="8" spans="2:31" ht="27.95" customHeight="1">
      <c r="B8" s="745" t="s">
        <v>142</v>
      </c>
      <c r="C8" s="753"/>
      <c r="D8" s="488"/>
      <c r="E8" s="488"/>
      <c r="F8" s="488"/>
      <c r="G8" s="482"/>
      <c r="H8" s="483"/>
      <c r="I8" s="482"/>
      <c r="J8" s="783"/>
      <c r="K8" s="782"/>
      <c r="L8" s="781"/>
      <c r="M8" s="488" t="s">
        <v>143</v>
      </c>
      <c r="N8" s="514"/>
      <c r="O8" s="485">
        <v>5</v>
      </c>
      <c r="P8" s="488"/>
      <c r="Q8" s="506"/>
      <c r="R8" s="488"/>
      <c r="S8" s="486" t="s">
        <v>769</v>
      </c>
      <c r="T8" s="486"/>
      <c r="U8" s="486">
        <v>2</v>
      </c>
      <c r="V8" s="481"/>
      <c r="W8" s="755" t="s">
        <v>535</v>
      </c>
      <c r="X8" s="510" t="s">
        <v>146</v>
      </c>
      <c r="Y8" s="678">
        <v>2.2999999999999998</v>
      </c>
      <c r="Z8" s="718" t="s">
        <v>147</v>
      </c>
      <c r="AA8" s="719">
        <v>1.5</v>
      </c>
      <c r="AB8" s="719">
        <f>AA8*1</f>
        <v>1.5</v>
      </c>
      <c r="AC8" s="719" t="s">
        <v>141</v>
      </c>
      <c r="AD8" s="719">
        <f>AA8*5</f>
        <v>7.5</v>
      </c>
      <c r="AE8" s="719">
        <f>AB8*4+AD8*4</f>
        <v>36</v>
      </c>
    </row>
    <row r="9" spans="2:31" ht="27.95" customHeight="1">
      <c r="B9" s="744" t="s">
        <v>148</v>
      </c>
      <c r="C9" s="753"/>
      <c r="D9" s="488"/>
      <c r="E9" s="488"/>
      <c r="F9" s="488"/>
      <c r="G9" s="488"/>
      <c r="H9" s="506"/>
      <c r="I9" s="488"/>
      <c r="J9" s="551"/>
      <c r="K9" s="483"/>
      <c r="L9" s="486"/>
      <c r="M9" s="488" t="s">
        <v>768</v>
      </c>
      <c r="N9" s="488"/>
      <c r="O9" s="488">
        <v>3</v>
      </c>
      <c r="P9" s="488"/>
      <c r="Q9" s="506"/>
      <c r="R9" s="488"/>
      <c r="S9" s="486"/>
      <c r="T9" s="486"/>
      <c r="U9" s="486"/>
      <c r="V9" s="481"/>
      <c r="W9" s="758" t="s">
        <v>16</v>
      </c>
      <c r="X9" s="510" t="s">
        <v>150</v>
      </c>
      <c r="Y9" s="678">
        <v>0</v>
      </c>
      <c r="Z9" s="718" t="s">
        <v>151</v>
      </c>
      <c r="AA9" s="719">
        <v>2.5</v>
      </c>
      <c r="AB9" s="719"/>
      <c r="AC9" s="719">
        <f>AA9*5</f>
        <v>12.5</v>
      </c>
      <c r="AD9" s="719" t="s">
        <v>141</v>
      </c>
      <c r="AE9" s="719">
        <f>AC9*9</f>
        <v>112.5</v>
      </c>
    </row>
    <row r="10" spans="2:31" ht="27.95" customHeight="1">
      <c r="B10" s="744"/>
      <c r="C10" s="753"/>
      <c r="D10" s="488"/>
      <c r="E10" s="488"/>
      <c r="F10" s="488"/>
      <c r="G10" s="488"/>
      <c r="H10" s="506"/>
      <c r="I10" s="488"/>
      <c r="J10" s="488"/>
      <c r="K10" s="506"/>
      <c r="L10" s="488"/>
      <c r="M10" s="489"/>
      <c r="N10" s="552"/>
      <c r="O10" s="571"/>
      <c r="P10" s="488"/>
      <c r="Q10" s="506"/>
      <c r="R10" s="488"/>
      <c r="S10" s="553"/>
      <c r="T10" s="553"/>
      <c r="U10" s="553"/>
      <c r="V10" s="481"/>
      <c r="W10" s="755" t="s">
        <v>767</v>
      </c>
      <c r="X10" s="492" t="s">
        <v>154</v>
      </c>
      <c r="Y10" s="775">
        <v>0</v>
      </c>
      <c r="Z10" s="718" t="s">
        <v>155</v>
      </c>
      <c r="AD10" s="718">
        <f>AA10*15</f>
        <v>0</v>
      </c>
    </row>
    <row r="11" spans="2:31" ht="27.95" customHeight="1">
      <c r="B11" s="491" t="s">
        <v>156</v>
      </c>
      <c r="C11" s="759"/>
      <c r="D11" s="482"/>
      <c r="E11" s="483"/>
      <c r="F11" s="482"/>
      <c r="G11" s="484"/>
      <c r="H11" s="483"/>
      <c r="I11" s="484"/>
      <c r="J11" s="571"/>
      <c r="K11" s="572"/>
      <c r="L11" s="571"/>
      <c r="M11" s="488"/>
      <c r="N11" s="551"/>
      <c r="O11" s="486"/>
      <c r="P11" s="484"/>
      <c r="Q11" s="483"/>
      <c r="R11" s="484"/>
      <c r="S11" s="484"/>
      <c r="T11" s="483"/>
      <c r="U11" s="484"/>
      <c r="V11" s="481"/>
      <c r="W11" s="758" t="s">
        <v>159</v>
      </c>
      <c r="X11" s="479"/>
      <c r="Y11" s="678"/>
      <c r="AB11" s="718">
        <f>SUM(AB6:AB10)</f>
        <v>27.5</v>
      </c>
      <c r="AC11" s="718">
        <f>SUM(AC6:AC10)</f>
        <v>22.5</v>
      </c>
      <c r="AD11" s="718">
        <f>SUM(AD6:AD10)</f>
        <v>97.5</v>
      </c>
      <c r="AE11" s="718">
        <f>AB11*4+AC11*9+AD11*4</f>
        <v>702.5</v>
      </c>
    </row>
    <row r="12" spans="2:31" ht="27.95" customHeight="1">
      <c r="B12" s="757"/>
      <c r="C12" s="756"/>
      <c r="D12" s="483"/>
      <c r="E12" s="483"/>
      <c r="F12" s="484"/>
      <c r="G12" s="484"/>
      <c r="H12" s="483"/>
      <c r="I12" s="484"/>
      <c r="J12" s="484"/>
      <c r="K12" s="483"/>
      <c r="L12" s="484"/>
      <c r="M12" s="486"/>
      <c r="N12" s="483"/>
      <c r="O12" s="486"/>
      <c r="P12" s="484"/>
      <c r="Q12" s="483"/>
      <c r="R12" s="484"/>
      <c r="S12" s="484"/>
      <c r="T12" s="483"/>
      <c r="U12" s="484"/>
      <c r="V12" s="481"/>
      <c r="W12" s="755" t="s">
        <v>766</v>
      </c>
      <c r="X12" s="643"/>
      <c r="Y12" s="775"/>
      <c r="AB12" s="729">
        <f>AB11*4/AE11</f>
        <v>0.15658362989323843</v>
      </c>
      <c r="AC12" s="729">
        <f>AC11*9/AE11</f>
        <v>0.28825622775800713</v>
      </c>
      <c r="AD12" s="729">
        <f>AD11*4/AE11</f>
        <v>0.55516014234875444</v>
      </c>
    </row>
    <row r="13" spans="2:31" s="750" customFormat="1" ht="27.95" customHeight="1">
      <c r="B13" s="754">
        <v>10</v>
      </c>
      <c r="C13" s="753"/>
      <c r="D13" s="691" t="str">
        <f>國華109.10月菜單!E39</f>
        <v>雜糧Q飯</v>
      </c>
      <c r="E13" s="691" t="s">
        <v>117</v>
      </c>
      <c r="F13" s="691"/>
      <c r="G13" s="691" t="str">
        <f>國華109.10月菜單!E40</f>
        <v xml:space="preserve">  桂竹筍滷肉(醃)</v>
      </c>
      <c r="H13" s="691" t="s">
        <v>160</v>
      </c>
      <c r="I13" s="691"/>
      <c r="J13" s="691" t="str">
        <f>國華109.10月菜單!E41</f>
        <v xml:space="preserve">金元寶(冷)+香酥地瓜(炸) </v>
      </c>
      <c r="K13" s="533" t="s">
        <v>118</v>
      </c>
      <c r="L13" s="691"/>
      <c r="M13" s="691" t="str">
        <f>國華109.10月菜單!E42</f>
        <v xml:space="preserve">  絲瓜肉片(海)  </v>
      </c>
      <c r="N13" s="691" t="s">
        <v>118</v>
      </c>
      <c r="O13" s="691"/>
      <c r="P13" s="691" t="str">
        <f>國華109.10月菜單!E43</f>
        <v>深色蔬菜</v>
      </c>
      <c r="Q13" s="691" t="s">
        <v>177</v>
      </c>
      <c r="R13" s="691"/>
      <c r="S13" s="691" t="str">
        <f>國華109.10月菜單!E44</f>
        <v>元氣補湯</v>
      </c>
      <c r="T13" s="691" t="s">
        <v>118</v>
      </c>
      <c r="U13" s="691"/>
      <c r="V13" s="481"/>
      <c r="W13" s="690" t="s">
        <v>15</v>
      </c>
      <c r="X13" s="531" t="s">
        <v>121</v>
      </c>
      <c r="Y13" s="689">
        <v>5.7</v>
      </c>
      <c r="Z13" s="718"/>
      <c r="AA13" s="719"/>
      <c r="AB13" s="718" t="s">
        <v>122</v>
      </c>
      <c r="AC13" s="718" t="s">
        <v>123</v>
      </c>
      <c r="AD13" s="718" t="s">
        <v>124</v>
      </c>
      <c r="AE13" s="718" t="s">
        <v>125</v>
      </c>
    </row>
    <row r="14" spans="2:31" ht="27.95" customHeight="1">
      <c r="B14" s="745" t="s">
        <v>126</v>
      </c>
      <c r="C14" s="753"/>
      <c r="D14" s="488" t="s">
        <v>127</v>
      </c>
      <c r="E14" s="488"/>
      <c r="F14" s="488">
        <v>60</v>
      </c>
      <c r="G14" s="488" t="s">
        <v>765</v>
      </c>
      <c r="H14" s="488" t="s">
        <v>764</v>
      </c>
      <c r="I14" s="488">
        <v>10</v>
      </c>
      <c r="J14" s="485" t="s">
        <v>763</v>
      </c>
      <c r="K14" s="485" t="s">
        <v>762</v>
      </c>
      <c r="L14" s="485">
        <v>34</v>
      </c>
      <c r="M14" s="485" t="s">
        <v>162</v>
      </c>
      <c r="N14" s="485"/>
      <c r="O14" s="485">
        <v>50</v>
      </c>
      <c r="P14" s="488" t="s">
        <v>538</v>
      </c>
      <c r="Q14" s="780"/>
      <c r="R14" s="494">
        <v>100</v>
      </c>
      <c r="S14" s="553" t="s">
        <v>164</v>
      </c>
      <c r="T14" s="484"/>
      <c r="U14" s="484">
        <v>35</v>
      </c>
      <c r="V14" s="481"/>
      <c r="W14" s="493" t="s">
        <v>525</v>
      </c>
      <c r="X14" s="525" t="s">
        <v>524</v>
      </c>
      <c r="Y14" s="678">
        <v>2.2999999999999998</v>
      </c>
      <c r="Z14" s="749" t="s">
        <v>134</v>
      </c>
      <c r="AA14" s="719">
        <v>6</v>
      </c>
      <c r="AB14" s="719">
        <f>AA14*2</f>
        <v>12</v>
      </c>
      <c r="AC14" s="719"/>
      <c r="AD14" s="719">
        <f>AA14*15</f>
        <v>90</v>
      </c>
      <c r="AE14" s="719">
        <f>AB14*4+AD14*4</f>
        <v>408</v>
      </c>
    </row>
    <row r="15" spans="2:31" ht="27.95" customHeight="1">
      <c r="B15" s="745">
        <v>27</v>
      </c>
      <c r="C15" s="753"/>
      <c r="D15" s="488" t="s">
        <v>761</v>
      </c>
      <c r="E15" s="488"/>
      <c r="F15" s="488">
        <v>30</v>
      </c>
      <c r="G15" s="488" t="s">
        <v>760</v>
      </c>
      <c r="H15" s="506"/>
      <c r="I15" s="488">
        <v>55</v>
      </c>
      <c r="J15" s="485"/>
      <c r="K15" s="485"/>
      <c r="L15" s="485"/>
      <c r="M15" s="485" t="s">
        <v>540</v>
      </c>
      <c r="N15" s="485"/>
      <c r="O15" s="485">
        <v>7</v>
      </c>
      <c r="P15" s="505"/>
      <c r="Q15" s="738"/>
      <c r="R15" s="494"/>
      <c r="S15" s="553" t="s">
        <v>759</v>
      </c>
      <c r="T15" s="483"/>
      <c r="U15" s="484">
        <v>2</v>
      </c>
      <c r="V15" s="481"/>
      <c r="W15" s="480" t="s">
        <v>14</v>
      </c>
      <c r="X15" s="510" t="s">
        <v>139</v>
      </c>
      <c r="Y15" s="678">
        <v>2</v>
      </c>
      <c r="Z15" s="748" t="s">
        <v>140</v>
      </c>
      <c r="AA15" s="719">
        <v>2.2000000000000002</v>
      </c>
      <c r="AB15" s="747">
        <f>AA15*7</f>
        <v>15.400000000000002</v>
      </c>
      <c r="AC15" s="719">
        <f>AA15*5</f>
        <v>11</v>
      </c>
      <c r="AD15" s="719" t="s">
        <v>141</v>
      </c>
      <c r="AE15" s="746">
        <f>AB15*4+AC15*9</f>
        <v>160.60000000000002</v>
      </c>
    </row>
    <row r="16" spans="2:31" ht="27.95" customHeight="1">
      <c r="B16" s="745" t="s">
        <v>142</v>
      </c>
      <c r="C16" s="753"/>
      <c r="D16" s="488"/>
      <c r="E16" s="506"/>
      <c r="F16" s="488"/>
      <c r="G16" s="504"/>
      <c r="H16" s="503"/>
      <c r="I16" s="494"/>
      <c r="J16" s="485"/>
      <c r="K16" s="499"/>
      <c r="L16" s="485"/>
      <c r="M16" s="485" t="s">
        <v>758</v>
      </c>
      <c r="N16" s="485" t="s">
        <v>232</v>
      </c>
      <c r="O16" s="485">
        <v>3</v>
      </c>
      <c r="P16" s="779"/>
      <c r="Q16" s="778"/>
      <c r="R16" s="777"/>
      <c r="S16" s="488" t="s">
        <v>757</v>
      </c>
      <c r="T16" s="487"/>
      <c r="U16" s="486">
        <v>0.05</v>
      </c>
      <c r="V16" s="481"/>
      <c r="W16" s="493" t="s">
        <v>535</v>
      </c>
      <c r="X16" s="510" t="s">
        <v>146</v>
      </c>
      <c r="Y16" s="678">
        <v>2.5</v>
      </c>
      <c r="Z16" s="718" t="s">
        <v>147</v>
      </c>
      <c r="AA16" s="719">
        <v>1.6</v>
      </c>
      <c r="AB16" s="719">
        <f>AA16*1</f>
        <v>1.6</v>
      </c>
      <c r="AC16" s="719" t="s">
        <v>141</v>
      </c>
      <c r="AD16" s="719">
        <f>AA16*5</f>
        <v>8</v>
      </c>
      <c r="AE16" s="719">
        <f>AB16*4+AD16*4</f>
        <v>38.4</v>
      </c>
    </row>
    <row r="17" spans="2:31" ht="27.95" customHeight="1">
      <c r="B17" s="744" t="s">
        <v>171</v>
      </c>
      <c r="C17" s="753"/>
      <c r="D17" s="506"/>
      <c r="E17" s="506"/>
      <c r="F17" s="488"/>
      <c r="G17" s="504"/>
      <c r="H17" s="503"/>
      <c r="I17" s="494"/>
      <c r="J17" s="488"/>
      <c r="K17" s="488"/>
      <c r="L17" s="488"/>
      <c r="M17" s="489"/>
      <c r="N17" s="488"/>
      <c r="O17" s="489"/>
      <c r="P17" s="779"/>
      <c r="Q17" s="778"/>
      <c r="R17" s="777"/>
      <c r="S17" s="489"/>
      <c r="T17" s="506"/>
      <c r="U17" s="488"/>
      <c r="V17" s="481"/>
      <c r="W17" s="480" t="s">
        <v>16</v>
      </c>
      <c r="X17" s="510" t="s">
        <v>150</v>
      </c>
      <c r="Y17" s="678">
        <v>0</v>
      </c>
      <c r="Z17" s="718" t="s">
        <v>151</v>
      </c>
      <c r="AA17" s="719">
        <v>2.5</v>
      </c>
      <c r="AB17" s="719"/>
      <c r="AC17" s="719">
        <f>AA17*5</f>
        <v>12.5</v>
      </c>
      <c r="AD17" s="719" t="s">
        <v>141</v>
      </c>
      <c r="AE17" s="719">
        <f>AC17*9</f>
        <v>112.5</v>
      </c>
    </row>
    <row r="18" spans="2:31" ht="27.95" customHeight="1">
      <c r="B18" s="744"/>
      <c r="C18" s="753"/>
      <c r="D18" s="506"/>
      <c r="E18" s="506"/>
      <c r="F18" s="488"/>
      <c r="G18" s="504"/>
      <c r="H18" s="503"/>
      <c r="I18" s="494"/>
      <c r="J18" s="488" t="s">
        <v>756</v>
      </c>
      <c r="K18" s="488"/>
      <c r="L18" s="488">
        <v>20</v>
      </c>
      <c r="M18" s="488"/>
      <c r="N18" s="506"/>
      <c r="O18" s="488"/>
      <c r="P18" s="488"/>
      <c r="Q18" s="776"/>
      <c r="R18" s="494"/>
      <c r="S18" s="488"/>
      <c r="T18" s="488"/>
      <c r="U18" s="488"/>
      <c r="V18" s="481"/>
      <c r="W18" s="493" t="s">
        <v>755</v>
      </c>
      <c r="X18" s="492" t="s">
        <v>154</v>
      </c>
      <c r="Y18" s="775">
        <v>0</v>
      </c>
      <c r="Z18" s="718" t="s">
        <v>155</v>
      </c>
      <c r="AA18" s="719">
        <v>1</v>
      </c>
      <c r="AD18" s="718">
        <f>AA18*15</f>
        <v>15</v>
      </c>
    </row>
    <row r="19" spans="2:31" ht="27.95" customHeight="1">
      <c r="B19" s="491" t="s">
        <v>156</v>
      </c>
      <c r="C19" s="759"/>
      <c r="D19" s="483"/>
      <c r="E19" s="483"/>
      <c r="F19" s="484"/>
      <c r="G19" s="485"/>
      <c r="H19" s="488"/>
      <c r="I19" s="488"/>
      <c r="J19" s="484" t="s">
        <v>754</v>
      </c>
      <c r="K19" s="483"/>
      <c r="L19" s="484">
        <v>5</v>
      </c>
      <c r="M19" s="553"/>
      <c r="N19" s="553"/>
      <c r="O19" s="553"/>
      <c r="P19" s="484"/>
      <c r="Q19" s="483"/>
      <c r="R19" s="484"/>
      <c r="S19" s="484"/>
      <c r="T19" s="484"/>
      <c r="U19" s="484"/>
      <c r="V19" s="481"/>
      <c r="W19" s="480" t="s">
        <v>159</v>
      </c>
      <c r="X19" s="479"/>
      <c r="Y19" s="678"/>
      <c r="AB19" s="718">
        <f>SUM(AB14:AB18)</f>
        <v>29.000000000000004</v>
      </c>
      <c r="AC19" s="718">
        <f>SUM(AC14:AC18)</f>
        <v>23.5</v>
      </c>
      <c r="AD19" s="718">
        <f>SUM(AD14:AD18)</f>
        <v>113</v>
      </c>
      <c r="AE19" s="718">
        <f>AB19*4+AC19*9+AD19*4</f>
        <v>779.5</v>
      </c>
    </row>
    <row r="20" spans="2:31" ht="27.95" customHeight="1">
      <c r="B20" s="757"/>
      <c r="C20" s="756"/>
      <c r="D20" s="483"/>
      <c r="E20" s="483"/>
      <c r="F20" s="484"/>
      <c r="G20" s="484"/>
      <c r="H20" s="483"/>
      <c r="I20" s="484"/>
      <c r="J20" s="484"/>
      <c r="K20" s="483"/>
      <c r="L20" s="484"/>
      <c r="M20" s="488"/>
      <c r="N20" s="488"/>
      <c r="O20" s="488"/>
      <c r="P20" s="484"/>
      <c r="Q20" s="483"/>
      <c r="R20" s="484"/>
      <c r="S20" s="482"/>
      <c r="T20" s="483"/>
      <c r="U20" s="484"/>
      <c r="V20" s="481"/>
      <c r="W20" s="493" t="s">
        <v>753</v>
      </c>
      <c r="X20" s="542"/>
      <c r="Y20" s="775"/>
      <c r="AB20" s="729">
        <f>AB19*4/AE19</f>
        <v>0.14881334188582426</v>
      </c>
      <c r="AC20" s="729">
        <f>AC19*9/AE19</f>
        <v>0.27132777421423987</v>
      </c>
      <c r="AD20" s="729">
        <f>AD19*4/AE19</f>
        <v>0.5798588838999359</v>
      </c>
    </row>
    <row r="21" spans="2:31" s="750" customFormat="1" ht="27.95" customHeight="1">
      <c r="B21" s="774">
        <v>10</v>
      </c>
      <c r="C21" s="753"/>
      <c r="D21" s="691" t="str">
        <f>國華109.10月菜單!I39</f>
        <v>香Q米飯</v>
      </c>
      <c r="E21" s="691" t="s">
        <v>117</v>
      </c>
      <c r="F21" s="691"/>
      <c r="G21" s="691" t="str">
        <f>國華109.10月菜單!I40</f>
        <v>彩椒肉片</v>
      </c>
      <c r="H21" s="691" t="s">
        <v>118</v>
      </c>
      <c r="I21" s="691"/>
      <c r="J21" s="691" t="str">
        <f>國華109.10月菜單!I41</f>
        <v>黃金炒蛋</v>
      </c>
      <c r="K21" s="691" t="s">
        <v>177</v>
      </c>
      <c r="L21" s="691"/>
      <c r="M21" s="691" t="str">
        <f>國華109.10月菜單!I42</f>
        <v xml:space="preserve">   刷醬印干(豆) </v>
      </c>
      <c r="N21" s="691" t="s">
        <v>118</v>
      </c>
      <c r="O21" s="691"/>
      <c r="P21" s="691" t="str">
        <f>國華109.10月菜單!I43</f>
        <v>有機淺色蔬菜</v>
      </c>
      <c r="Q21" s="691" t="s">
        <v>177</v>
      </c>
      <c r="R21" s="691"/>
      <c r="S21" s="691" t="str">
        <f>國華109.10月菜單!I44</f>
        <v>什錦綜合湯</v>
      </c>
      <c r="T21" s="691" t="s">
        <v>118</v>
      </c>
      <c r="U21" s="691"/>
      <c r="V21" s="481"/>
      <c r="W21" s="690" t="s">
        <v>15</v>
      </c>
      <c r="X21" s="531" t="s">
        <v>121</v>
      </c>
      <c r="Y21" s="751">
        <v>5.5</v>
      </c>
      <c r="Z21" s="718"/>
      <c r="AA21" s="719"/>
      <c r="AB21" s="718" t="s">
        <v>122</v>
      </c>
      <c r="AC21" s="718" t="s">
        <v>123</v>
      </c>
      <c r="AD21" s="718" t="s">
        <v>124</v>
      </c>
      <c r="AE21" s="718" t="s">
        <v>125</v>
      </c>
    </row>
    <row r="22" spans="2:31" s="762" customFormat="1" ht="27.75" customHeight="1">
      <c r="B22" s="772" t="s">
        <v>126</v>
      </c>
      <c r="C22" s="753"/>
      <c r="D22" s="636" t="s">
        <v>752</v>
      </c>
      <c r="E22" s="635"/>
      <c r="F22" s="637">
        <v>100</v>
      </c>
      <c r="G22" s="494" t="s">
        <v>751</v>
      </c>
      <c r="H22" s="488"/>
      <c r="I22" s="488">
        <v>55</v>
      </c>
      <c r="J22" s="488" t="s">
        <v>242</v>
      </c>
      <c r="K22" s="514"/>
      <c r="L22" s="488">
        <v>40</v>
      </c>
      <c r="M22" s="488" t="s">
        <v>244</v>
      </c>
      <c r="N22" s="488" t="s">
        <v>137</v>
      </c>
      <c r="O22" s="488">
        <v>30</v>
      </c>
      <c r="P22" s="488" t="s">
        <v>750</v>
      </c>
      <c r="Q22" s="488"/>
      <c r="R22" s="488">
        <v>70</v>
      </c>
      <c r="S22" s="494" t="s">
        <v>130</v>
      </c>
      <c r="T22" s="488"/>
      <c r="U22" s="488">
        <v>32</v>
      </c>
      <c r="V22" s="481"/>
      <c r="W22" s="493" t="s">
        <v>537</v>
      </c>
      <c r="X22" s="525" t="s">
        <v>524</v>
      </c>
      <c r="Y22" s="696">
        <v>2.4</v>
      </c>
      <c r="Z22" s="749" t="s">
        <v>134</v>
      </c>
      <c r="AA22" s="719">
        <v>6</v>
      </c>
      <c r="AB22" s="719">
        <f>AA22*2</f>
        <v>12</v>
      </c>
      <c r="AC22" s="719"/>
      <c r="AD22" s="719">
        <f>AA22*15</f>
        <v>90</v>
      </c>
      <c r="AE22" s="719">
        <f>AB22*4+AD22*4</f>
        <v>408</v>
      </c>
    </row>
    <row r="23" spans="2:31" s="762" customFormat="1" ht="27.95" customHeight="1">
      <c r="B23" s="772">
        <v>28</v>
      </c>
      <c r="C23" s="753"/>
      <c r="D23" s="631"/>
      <c r="E23" s="484"/>
      <c r="F23" s="630"/>
      <c r="G23" s="494" t="s">
        <v>749</v>
      </c>
      <c r="H23" s="488"/>
      <c r="I23" s="488">
        <v>25</v>
      </c>
      <c r="J23" s="488" t="s">
        <v>748</v>
      </c>
      <c r="K23" s="553"/>
      <c r="L23" s="488">
        <v>15</v>
      </c>
      <c r="M23" s="488"/>
      <c r="N23" s="488"/>
      <c r="O23" s="488"/>
      <c r="P23" s="488"/>
      <c r="Q23" s="488"/>
      <c r="R23" s="488"/>
      <c r="S23" s="521" t="s">
        <v>143</v>
      </c>
      <c r="T23" s="553"/>
      <c r="U23" s="553">
        <v>3</v>
      </c>
      <c r="V23" s="481"/>
      <c r="W23" s="480" t="s">
        <v>14</v>
      </c>
      <c r="X23" s="510" t="s">
        <v>139</v>
      </c>
      <c r="Y23" s="773">
        <v>1.8</v>
      </c>
      <c r="Z23" s="748" t="s">
        <v>140</v>
      </c>
      <c r="AA23" s="719">
        <v>2</v>
      </c>
      <c r="AB23" s="747">
        <f>AA23*7</f>
        <v>14</v>
      </c>
      <c r="AC23" s="719">
        <f>AA23*5</f>
        <v>10</v>
      </c>
      <c r="AD23" s="719" t="s">
        <v>141</v>
      </c>
      <c r="AE23" s="746">
        <f>AB23*4+AC23*9</f>
        <v>146</v>
      </c>
    </row>
    <row r="24" spans="2:31" s="762" customFormat="1" ht="27.95" customHeight="1">
      <c r="B24" s="772" t="s">
        <v>142</v>
      </c>
      <c r="C24" s="753"/>
      <c r="D24" s="739"/>
      <c r="E24" s="515"/>
      <c r="F24" s="738"/>
      <c r="G24" s="494" t="s">
        <v>236</v>
      </c>
      <c r="H24" s="506"/>
      <c r="I24" s="488">
        <v>10</v>
      </c>
      <c r="J24" s="488" t="s">
        <v>546</v>
      </c>
      <c r="K24" s="514"/>
      <c r="L24" s="488">
        <v>15</v>
      </c>
      <c r="M24" s="488"/>
      <c r="N24" s="487"/>
      <c r="O24" s="486"/>
      <c r="P24" s="488"/>
      <c r="Q24" s="486"/>
      <c r="R24" s="486"/>
      <c r="S24" s="521" t="s">
        <v>728</v>
      </c>
      <c r="T24" s="514"/>
      <c r="U24" s="771">
        <v>2</v>
      </c>
      <c r="V24" s="481"/>
      <c r="W24" s="493" t="s">
        <v>747</v>
      </c>
      <c r="X24" s="510" t="s">
        <v>417</v>
      </c>
      <c r="Y24" s="696">
        <v>2.2999999999999998</v>
      </c>
      <c r="Z24" s="718" t="s">
        <v>416</v>
      </c>
      <c r="AA24" s="719">
        <v>1.5</v>
      </c>
      <c r="AB24" s="719">
        <f>AA24*1</f>
        <v>1.5</v>
      </c>
      <c r="AC24" s="719" t="s">
        <v>412</v>
      </c>
      <c r="AD24" s="719">
        <f>AA24*5</f>
        <v>7.5</v>
      </c>
      <c r="AE24" s="719">
        <f>AB24*4+AD24*4</f>
        <v>36</v>
      </c>
    </row>
    <row r="25" spans="2:31" s="762" customFormat="1" ht="27.95" customHeight="1">
      <c r="B25" s="770" t="s">
        <v>544</v>
      </c>
      <c r="C25" s="753"/>
      <c r="D25" s="631"/>
      <c r="E25" s="483"/>
      <c r="F25" s="630"/>
      <c r="G25" s="521"/>
      <c r="H25" s="553"/>
      <c r="I25" s="553"/>
      <c r="J25" s="551"/>
      <c r="K25" s="486"/>
      <c r="L25" s="486"/>
      <c r="M25" s="488"/>
      <c r="N25" s="488"/>
      <c r="O25" s="488"/>
      <c r="P25" s="486"/>
      <c r="Q25" s="486"/>
      <c r="R25" s="486"/>
      <c r="S25" s="521"/>
      <c r="T25" s="514"/>
      <c r="U25" s="771"/>
      <c r="V25" s="481"/>
      <c r="W25" s="480" t="s">
        <v>16</v>
      </c>
      <c r="X25" s="510" t="s">
        <v>414</v>
      </c>
      <c r="Y25" s="696">
        <f>AA26</f>
        <v>0</v>
      </c>
      <c r="Z25" s="718" t="s">
        <v>413</v>
      </c>
      <c r="AA25" s="719">
        <v>2.5</v>
      </c>
      <c r="AB25" s="719"/>
      <c r="AC25" s="719">
        <f>AA25*5</f>
        <v>12.5</v>
      </c>
      <c r="AD25" s="719" t="s">
        <v>412</v>
      </c>
      <c r="AE25" s="719">
        <f>AC25*9</f>
        <v>112.5</v>
      </c>
    </row>
    <row r="26" spans="2:31" s="762" customFormat="1" ht="27.95" customHeight="1">
      <c r="B26" s="770"/>
      <c r="C26" s="753"/>
      <c r="D26" s="742"/>
      <c r="E26" s="502"/>
      <c r="F26" s="741"/>
      <c r="G26" s="494"/>
      <c r="H26" s="506"/>
      <c r="I26" s="488"/>
      <c r="J26" s="486"/>
      <c r="K26" s="487"/>
      <c r="L26" s="486"/>
      <c r="M26" s="488"/>
      <c r="N26" s="488"/>
      <c r="O26" s="488"/>
      <c r="P26" s="551"/>
      <c r="Q26" s="486"/>
      <c r="R26" s="486"/>
      <c r="S26" s="489"/>
      <c r="T26" s="506"/>
      <c r="U26" s="488"/>
      <c r="V26" s="481"/>
      <c r="W26" s="493" t="s">
        <v>746</v>
      </c>
      <c r="X26" s="492" t="s">
        <v>410</v>
      </c>
      <c r="Y26" s="696">
        <v>0</v>
      </c>
      <c r="Z26" s="718" t="s">
        <v>409</v>
      </c>
      <c r="AA26" s="719"/>
      <c r="AB26" s="718"/>
      <c r="AC26" s="718"/>
      <c r="AD26" s="718">
        <f>AA26*15</f>
        <v>0</v>
      </c>
      <c r="AE26" s="718"/>
    </row>
    <row r="27" spans="2:31" s="762" customFormat="1" ht="27.95" customHeight="1">
      <c r="B27" s="491" t="s">
        <v>408</v>
      </c>
      <c r="C27" s="769"/>
      <c r="D27" s="631"/>
      <c r="E27" s="483"/>
      <c r="F27" s="630"/>
      <c r="G27" s="694"/>
      <c r="H27" s="487"/>
      <c r="I27" s="486"/>
      <c r="J27" s="551"/>
      <c r="K27" s="487"/>
      <c r="L27" s="551"/>
      <c r="M27" s="488"/>
      <c r="N27" s="488"/>
      <c r="O27" s="488"/>
      <c r="P27" s="712"/>
      <c r="Q27" s="496"/>
      <c r="R27" s="712"/>
      <c r="S27" s="547"/>
      <c r="T27" s="547"/>
      <c r="U27" s="547"/>
      <c r="V27" s="481"/>
      <c r="W27" s="480" t="s">
        <v>159</v>
      </c>
      <c r="X27" s="479"/>
      <c r="Y27" s="696"/>
      <c r="Z27" s="718"/>
      <c r="AA27" s="719"/>
      <c r="AB27" s="718">
        <f>SUM(AB22:AB26)</f>
        <v>27.5</v>
      </c>
      <c r="AC27" s="718">
        <f>SUM(AC22:AC26)</f>
        <v>22.5</v>
      </c>
      <c r="AD27" s="718">
        <f>SUM(AD22:AD26)</f>
        <v>97.5</v>
      </c>
      <c r="AE27" s="718">
        <f>AB27*4+AC27*9+AD27*4</f>
        <v>702.5</v>
      </c>
    </row>
    <row r="28" spans="2:31" s="762" customFormat="1" ht="27.95" customHeight="1" thickBot="1">
      <c r="B28" s="768"/>
      <c r="C28" s="767"/>
      <c r="D28" s="766"/>
      <c r="E28" s="765"/>
      <c r="F28" s="470"/>
      <c r="G28" s="734"/>
      <c r="H28" s="731"/>
      <c r="I28" s="730"/>
      <c r="J28" s="465"/>
      <c r="K28" s="733"/>
      <c r="L28" s="465"/>
      <c r="M28" s="473"/>
      <c r="N28" s="623"/>
      <c r="O28" s="732"/>
      <c r="P28" s="484"/>
      <c r="Q28" s="483"/>
      <c r="R28" s="484"/>
      <c r="S28" s="484"/>
      <c r="T28" s="483"/>
      <c r="U28" s="484"/>
      <c r="V28" s="481"/>
      <c r="W28" s="463" t="s">
        <v>745</v>
      </c>
      <c r="X28" s="580"/>
      <c r="Y28" s="693"/>
      <c r="Z28" s="763"/>
      <c r="AA28" s="764"/>
      <c r="AB28" s="729">
        <f>AB27*4/AE27</f>
        <v>0.15658362989323843</v>
      </c>
      <c r="AC28" s="729">
        <f>AC27*9/AE27</f>
        <v>0.28825622775800713</v>
      </c>
      <c r="AD28" s="729">
        <f>AD27*4/AE27</f>
        <v>0.55516014234875444</v>
      </c>
      <c r="AE28" s="763"/>
    </row>
    <row r="29" spans="2:31" s="750" customFormat="1" ht="27.95" customHeight="1">
      <c r="B29" s="754">
        <v>10</v>
      </c>
      <c r="C29" s="753"/>
      <c r="D29" s="691" t="str">
        <f>國華109.10月菜單!M39</f>
        <v>地瓜蕎麥飯</v>
      </c>
      <c r="E29" s="691" t="s">
        <v>560</v>
      </c>
      <c r="F29" s="691"/>
      <c r="G29" s="691" t="str">
        <f>國華109.10月菜單!M40</f>
        <v xml:space="preserve">   香魚排(炸海加)</v>
      </c>
      <c r="H29" s="691" t="s">
        <v>559</v>
      </c>
      <c r="I29" s="691"/>
      <c r="J29" s="691" t="str">
        <f>國華109.10月菜單!M41</f>
        <v>瓜仔肉(醃)</v>
      </c>
      <c r="K29" s="691" t="s">
        <v>557</v>
      </c>
      <c r="L29" s="691"/>
      <c r="M29" s="691" t="str">
        <f>國華109.10月菜單!M42</f>
        <v xml:space="preserve">   海鮮蒲瓜(海) </v>
      </c>
      <c r="N29" s="691" t="s">
        <v>557</v>
      </c>
      <c r="O29" s="691"/>
      <c r="P29" s="691" t="str">
        <f>國華109.10月菜單!M43</f>
        <v>深色蔬菜</v>
      </c>
      <c r="Q29" s="691" t="s">
        <v>558</v>
      </c>
      <c r="R29" s="691"/>
      <c r="S29" s="691" t="str">
        <f>國華109.10月菜單!M44</f>
        <v>海帶豆腐湯(豆)</v>
      </c>
      <c r="T29" s="691" t="s">
        <v>557</v>
      </c>
      <c r="U29" s="691"/>
      <c r="V29" s="481"/>
      <c r="W29" s="690" t="s">
        <v>15</v>
      </c>
      <c r="X29" s="531" t="s">
        <v>426</v>
      </c>
      <c r="Y29" s="689">
        <v>5</v>
      </c>
      <c r="Z29" s="718"/>
      <c r="AA29" s="719"/>
      <c r="AB29" s="718" t="s">
        <v>425</v>
      </c>
      <c r="AC29" s="718" t="s">
        <v>424</v>
      </c>
      <c r="AD29" s="718" t="s">
        <v>423</v>
      </c>
      <c r="AE29" s="718" t="s">
        <v>422</v>
      </c>
    </row>
    <row r="30" spans="2:31" ht="27.95" customHeight="1">
      <c r="B30" s="745" t="s">
        <v>126</v>
      </c>
      <c r="C30" s="753"/>
      <c r="D30" s="554" t="s">
        <v>556</v>
      </c>
      <c r="E30" s="575"/>
      <c r="F30" s="488">
        <v>70</v>
      </c>
      <c r="G30" s="488" t="s">
        <v>744</v>
      </c>
      <c r="H30" s="488" t="s">
        <v>743</v>
      </c>
      <c r="I30" s="488">
        <v>50</v>
      </c>
      <c r="J30" s="521" t="s">
        <v>543</v>
      </c>
      <c r="K30" s="514"/>
      <c r="L30" s="553">
        <v>30</v>
      </c>
      <c r="M30" s="515" t="s">
        <v>742</v>
      </c>
      <c r="N30" s="515"/>
      <c r="O30" s="494">
        <v>50</v>
      </c>
      <c r="P30" s="488" t="s">
        <v>552</v>
      </c>
      <c r="Q30" s="488"/>
      <c r="R30" s="488">
        <v>100</v>
      </c>
      <c r="S30" s="486" t="s">
        <v>578</v>
      </c>
      <c r="T30" s="551" t="s">
        <v>577</v>
      </c>
      <c r="U30" s="522">
        <v>20</v>
      </c>
      <c r="V30" s="481"/>
      <c r="W30" s="755" t="s">
        <v>741</v>
      </c>
      <c r="X30" s="525" t="s">
        <v>421</v>
      </c>
      <c r="Y30" s="678">
        <v>2.5</v>
      </c>
      <c r="Z30" s="749" t="s">
        <v>420</v>
      </c>
      <c r="AA30" s="719">
        <v>6</v>
      </c>
      <c r="AB30" s="719">
        <f>AA30*2</f>
        <v>12</v>
      </c>
      <c r="AC30" s="719"/>
      <c r="AD30" s="719">
        <f>AA30*15</f>
        <v>90</v>
      </c>
      <c r="AE30" s="719">
        <f>AB30*4+AD30*4</f>
        <v>408</v>
      </c>
    </row>
    <row r="31" spans="2:31" ht="27.95" customHeight="1">
      <c r="B31" s="745">
        <v>29</v>
      </c>
      <c r="C31" s="753"/>
      <c r="D31" s="554" t="s">
        <v>573</v>
      </c>
      <c r="E31" s="575"/>
      <c r="F31" s="488">
        <v>20</v>
      </c>
      <c r="G31" s="488"/>
      <c r="H31" s="488"/>
      <c r="I31" s="488"/>
      <c r="J31" s="521" t="s">
        <v>740</v>
      </c>
      <c r="K31" s="553" t="s">
        <v>739</v>
      </c>
      <c r="L31" s="553">
        <v>18</v>
      </c>
      <c r="M31" s="515" t="s">
        <v>738</v>
      </c>
      <c r="N31" s="515" t="s">
        <v>570</v>
      </c>
      <c r="O31" s="494">
        <v>3</v>
      </c>
      <c r="P31" s="488"/>
      <c r="Q31" s="488"/>
      <c r="R31" s="488"/>
      <c r="S31" s="486" t="s">
        <v>737</v>
      </c>
      <c r="T31" s="486"/>
      <c r="U31" s="522">
        <v>5</v>
      </c>
      <c r="V31" s="481"/>
      <c r="W31" s="758" t="s">
        <v>729</v>
      </c>
      <c r="X31" s="510" t="s">
        <v>419</v>
      </c>
      <c r="Y31" s="678">
        <v>1.9</v>
      </c>
      <c r="Z31" s="748" t="s">
        <v>418</v>
      </c>
      <c r="AA31" s="719">
        <v>2.2999999999999998</v>
      </c>
      <c r="AB31" s="747">
        <f>AA31*7</f>
        <v>16.099999999999998</v>
      </c>
      <c r="AC31" s="719">
        <f>AA31*5</f>
        <v>11.5</v>
      </c>
      <c r="AD31" s="719" t="s">
        <v>412</v>
      </c>
      <c r="AE31" s="746">
        <f>AB31*4+AC31*9</f>
        <v>167.89999999999998</v>
      </c>
    </row>
    <row r="32" spans="2:31" ht="27.95" customHeight="1">
      <c r="B32" s="745" t="s">
        <v>142</v>
      </c>
      <c r="C32" s="753"/>
      <c r="D32" s="554" t="s">
        <v>736</v>
      </c>
      <c r="E32" s="634"/>
      <c r="F32" s="488">
        <v>23</v>
      </c>
      <c r="G32" s="521"/>
      <c r="H32" s="553"/>
      <c r="I32" s="553"/>
      <c r="J32" s="589" t="s">
        <v>549</v>
      </c>
      <c r="K32" s="588"/>
      <c r="L32" s="587">
        <v>15</v>
      </c>
      <c r="M32" s="515" t="s">
        <v>726</v>
      </c>
      <c r="N32" s="503"/>
      <c r="O32" s="494">
        <v>5</v>
      </c>
      <c r="P32" s="488"/>
      <c r="Q32" s="488"/>
      <c r="R32" s="488"/>
      <c r="S32" s="489"/>
      <c r="T32" s="488"/>
      <c r="U32" s="485"/>
      <c r="V32" s="481"/>
      <c r="W32" s="755" t="s">
        <v>587</v>
      </c>
      <c r="X32" s="510" t="s">
        <v>417</v>
      </c>
      <c r="Y32" s="678">
        <v>2.5</v>
      </c>
      <c r="Z32" s="718" t="s">
        <v>416</v>
      </c>
      <c r="AA32" s="719">
        <v>1.5</v>
      </c>
      <c r="AB32" s="719">
        <f>AA32*1</f>
        <v>1.5</v>
      </c>
      <c r="AC32" s="719" t="s">
        <v>412</v>
      </c>
      <c r="AD32" s="719">
        <f>AA32*5</f>
        <v>7.5</v>
      </c>
      <c r="AE32" s="719">
        <f>AB32*4+AD32*4</f>
        <v>36</v>
      </c>
    </row>
    <row r="33" spans="2:31" ht="27.95" customHeight="1">
      <c r="B33" s="744" t="s">
        <v>735</v>
      </c>
      <c r="C33" s="753"/>
      <c r="D33" s="697"/>
      <c r="E33" s="698"/>
      <c r="F33" s="697"/>
      <c r="G33" s="586"/>
      <c r="H33" s="761"/>
      <c r="I33" s="760"/>
      <c r="J33" s="586"/>
      <c r="K33" s="585"/>
      <c r="L33" s="449"/>
      <c r="M33" s="664" t="s">
        <v>546</v>
      </c>
      <c r="N33" s="588"/>
      <c r="O33" s="526">
        <v>5</v>
      </c>
      <c r="P33" s="488"/>
      <c r="Q33" s="488"/>
      <c r="R33" s="488"/>
      <c r="S33" s="488"/>
      <c r="T33" s="488"/>
      <c r="U33" s="488"/>
      <c r="V33" s="481"/>
      <c r="W33" s="758" t="s">
        <v>16</v>
      </c>
      <c r="X33" s="510" t="s">
        <v>414</v>
      </c>
      <c r="Y33" s="678">
        <v>0</v>
      </c>
      <c r="Z33" s="718" t="s">
        <v>413</v>
      </c>
      <c r="AA33" s="719">
        <v>2.5</v>
      </c>
      <c r="AB33" s="719"/>
      <c r="AC33" s="719">
        <f>AA33*5</f>
        <v>12.5</v>
      </c>
      <c r="AD33" s="719" t="s">
        <v>412</v>
      </c>
      <c r="AE33" s="719">
        <f>AC33*9</f>
        <v>112.5</v>
      </c>
    </row>
    <row r="34" spans="2:31" ht="27.95" customHeight="1">
      <c r="B34" s="744"/>
      <c r="C34" s="753"/>
      <c r="D34" s="697"/>
      <c r="E34" s="698"/>
      <c r="F34" s="697"/>
      <c r="G34" s="586"/>
      <c r="H34" s="585"/>
      <c r="I34" s="449"/>
      <c r="J34" s="553"/>
      <c r="K34" s="553"/>
      <c r="L34" s="553"/>
      <c r="M34" s="489"/>
      <c r="N34" s="488"/>
      <c r="O34" s="489"/>
      <c r="P34" s="488"/>
      <c r="Q34" s="506"/>
      <c r="R34" s="488"/>
      <c r="S34" s="488"/>
      <c r="T34" s="506"/>
      <c r="U34" s="488"/>
      <c r="V34" s="481"/>
      <c r="W34" s="755" t="s">
        <v>584</v>
      </c>
      <c r="X34" s="492" t="s">
        <v>410</v>
      </c>
      <c r="Y34" s="678">
        <v>0</v>
      </c>
      <c r="Z34" s="718" t="s">
        <v>409</v>
      </c>
      <c r="AA34" s="719">
        <v>1</v>
      </c>
      <c r="AD34" s="718">
        <f>AA34*15</f>
        <v>15</v>
      </c>
    </row>
    <row r="35" spans="2:31" ht="27.95" customHeight="1">
      <c r="B35" s="491" t="s">
        <v>408</v>
      </c>
      <c r="C35" s="759"/>
      <c r="D35" s="514"/>
      <c r="E35" s="514"/>
      <c r="F35" s="553"/>
      <c r="G35" s="488"/>
      <c r="H35" s="514"/>
      <c r="I35" s="488"/>
      <c r="J35" s="553"/>
      <c r="K35" s="553"/>
      <c r="L35" s="553"/>
      <c r="M35" s="665"/>
      <c r="N35" s="503"/>
      <c r="O35" s="494"/>
      <c r="P35" s="553"/>
      <c r="Q35" s="514"/>
      <c r="R35" s="553"/>
      <c r="S35" s="482"/>
      <c r="T35" s="483"/>
      <c r="U35" s="484"/>
      <c r="V35" s="481"/>
      <c r="W35" s="758" t="s">
        <v>159</v>
      </c>
      <c r="X35" s="479"/>
      <c r="Y35" s="678"/>
      <c r="AB35" s="718">
        <f>SUM(AB30:AB34)</f>
        <v>29.599999999999998</v>
      </c>
      <c r="AC35" s="718">
        <f>SUM(AC30:AC34)</f>
        <v>24</v>
      </c>
      <c r="AD35" s="718">
        <f>SUM(AD30:AD34)</f>
        <v>112.5</v>
      </c>
      <c r="AE35" s="718">
        <f>AB35*4+AC35*9+AD35*4</f>
        <v>784.4</v>
      </c>
    </row>
    <row r="36" spans="2:31" ht="27.95" customHeight="1">
      <c r="B36" s="757"/>
      <c r="C36" s="756"/>
      <c r="D36" s="483"/>
      <c r="E36" s="483"/>
      <c r="F36" s="484"/>
      <c r="G36" s="489"/>
      <c r="H36" s="514"/>
      <c r="I36" s="553"/>
      <c r="J36" s="484"/>
      <c r="K36" s="483"/>
      <c r="L36" s="484"/>
      <c r="M36" s="484"/>
      <c r="N36" s="483"/>
      <c r="O36" s="484"/>
      <c r="P36" s="484"/>
      <c r="Q36" s="483"/>
      <c r="R36" s="484"/>
      <c r="S36" s="484"/>
      <c r="T36" s="483"/>
      <c r="U36" s="484"/>
      <c r="V36" s="481"/>
      <c r="W36" s="755" t="s">
        <v>734</v>
      </c>
      <c r="X36" s="542"/>
      <c r="Y36" s="678"/>
      <c r="AB36" s="729">
        <f>AB35*4/AE35</f>
        <v>0.15094339622641509</v>
      </c>
      <c r="AC36" s="729">
        <f>AC35*9/AE35</f>
        <v>0.27536970933197347</v>
      </c>
      <c r="AD36" s="729">
        <f>AD35*4/AE35</f>
        <v>0.57368689444161147</v>
      </c>
    </row>
    <row r="37" spans="2:31" s="750" customFormat="1" ht="27.95" customHeight="1">
      <c r="B37" s="754">
        <v>10</v>
      </c>
      <c r="C37" s="753"/>
      <c r="D37" s="752" t="str">
        <f>國華109.10月菜單!Q39</f>
        <v>苔香蛋炒飯</v>
      </c>
      <c r="E37" s="752" t="s">
        <v>733</v>
      </c>
      <c r="F37" s="752"/>
      <c r="G37" s="691" t="str">
        <f>國華109.10月菜單!Q40</f>
        <v>香汁棒腿</v>
      </c>
      <c r="H37" s="691" t="s">
        <v>582</v>
      </c>
      <c r="I37" s="691"/>
      <c r="J37" s="691" t="str">
        <f>國華109.10月菜單!Q41</f>
        <v xml:space="preserve">  小瓜甜不辣(加)</v>
      </c>
      <c r="K37" s="691" t="s">
        <v>558</v>
      </c>
      <c r="L37" s="691"/>
      <c r="M37" s="691" t="str">
        <f>國華109.10月菜單!Q42</f>
        <v xml:space="preserve"> 彩燴什錦豬</v>
      </c>
      <c r="N37" s="691" t="s">
        <v>558</v>
      </c>
      <c r="O37" s="691"/>
      <c r="P37" s="691" t="str">
        <f>國華109.10月菜單!Q43</f>
        <v>深色蔬菜</v>
      </c>
      <c r="Q37" s="691" t="s">
        <v>558</v>
      </c>
      <c r="R37" s="691"/>
      <c r="S37" s="691" t="str">
        <f>國華109.10月菜單!Q44</f>
        <v>蘿蔔什錦湯</v>
      </c>
      <c r="T37" s="691" t="s">
        <v>557</v>
      </c>
      <c r="U37" s="691"/>
      <c r="V37" s="481"/>
      <c r="W37" s="532" t="s">
        <v>15</v>
      </c>
      <c r="X37" s="531" t="s">
        <v>426</v>
      </c>
      <c r="Y37" s="751">
        <v>5</v>
      </c>
      <c r="Z37" s="718"/>
      <c r="AA37" s="719"/>
      <c r="AB37" s="718" t="s">
        <v>425</v>
      </c>
      <c r="AC37" s="718" t="s">
        <v>424</v>
      </c>
      <c r="AD37" s="718" t="s">
        <v>423</v>
      </c>
      <c r="AE37" s="718" t="s">
        <v>422</v>
      </c>
    </row>
    <row r="38" spans="2:31" ht="27.95" customHeight="1">
      <c r="B38" s="745" t="s">
        <v>126</v>
      </c>
      <c r="C38" s="743"/>
      <c r="D38" s="636" t="s">
        <v>556</v>
      </c>
      <c r="E38" s="635"/>
      <c r="F38" s="637">
        <v>90</v>
      </c>
      <c r="G38" s="554" t="s">
        <v>642</v>
      </c>
      <c r="H38" s="528"/>
      <c r="I38" s="521">
        <v>60</v>
      </c>
      <c r="J38" s="553" t="s">
        <v>732</v>
      </c>
      <c r="K38" s="553" t="s">
        <v>554</v>
      </c>
      <c r="L38" s="553">
        <v>30</v>
      </c>
      <c r="M38" s="488" t="s">
        <v>731</v>
      </c>
      <c r="N38" s="506"/>
      <c r="O38" s="488">
        <v>50</v>
      </c>
      <c r="P38" s="488" t="s">
        <v>552</v>
      </c>
      <c r="Q38" s="488"/>
      <c r="R38" s="488">
        <v>100</v>
      </c>
      <c r="S38" s="488" t="s">
        <v>564</v>
      </c>
      <c r="T38" s="488"/>
      <c r="U38" s="488">
        <v>32</v>
      </c>
      <c r="V38" s="481"/>
      <c r="W38" s="493" t="s">
        <v>730</v>
      </c>
      <c r="X38" s="525" t="s">
        <v>421</v>
      </c>
      <c r="Y38" s="696">
        <v>2.8</v>
      </c>
      <c r="Z38" s="749" t="s">
        <v>420</v>
      </c>
      <c r="AA38" s="719">
        <v>6</v>
      </c>
      <c r="AB38" s="719">
        <f>AA38*2</f>
        <v>12</v>
      </c>
      <c r="AC38" s="719"/>
      <c r="AD38" s="719">
        <f>AA38*15</f>
        <v>90</v>
      </c>
      <c r="AE38" s="719">
        <f>AB38*4+AD38*4</f>
        <v>408</v>
      </c>
    </row>
    <row r="39" spans="2:31" ht="27.95" customHeight="1">
      <c r="B39" s="745">
        <v>30</v>
      </c>
      <c r="C39" s="743"/>
      <c r="D39" s="553" t="s">
        <v>548</v>
      </c>
      <c r="E39" s="514"/>
      <c r="F39" s="553">
        <v>18</v>
      </c>
      <c r="G39" s="494"/>
      <c r="H39" s="488"/>
      <c r="I39" s="488"/>
      <c r="J39" s="488" t="s">
        <v>585</v>
      </c>
      <c r="K39" s="488"/>
      <c r="L39" s="486">
        <v>5</v>
      </c>
      <c r="M39" s="488" t="s">
        <v>607</v>
      </c>
      <c r="N39" s="515"/>
      <c r="O39" s="488">
        <v>7</v>
      </c>
      <c r="P39" s="488"/>
      <c r="Q39" s="488"/>
      <c r="R39" s="488"/>
      <c r="S39" s="488" t="s">
        <v>546</v>
      </c>
      <c r="T39" s="488"/>
      <c r="U39" s="488">
        <v>3</v>
      </c>
      <c r="V39" s="481"/>
      <c r="W39" s="480" t="s">
        <v>729</v>
      </c>
      <c r="X39" s="510" t="s">
        <v>419</v>
      </c>
      <c r="Y39" s="696">
        <v>2</v>
      </c>
      <c r="Z39" s="748" t="s">
        <v>418</v>
      </c>
      <c r="AA39" s="719">
        <v>2.2999999999999998</v>
      </c>
      <c r="AB39" s="747">
        <f>AA39*7</f>
        <v>16.099999999999998</v>
      </c>
      <c r="AC39" s="719">
        <f>AA39*5</f>
        <v>11.5</v>
      </c>
      <c r="AD39" s="719" t="s">
        <v>412</v>
      </c>
      <c r="AE39" s="746">
        <f>AB39*4+AC39*9</f>
        <v>167.89999999999998</v>
      </c>
    </row>
    <row r="40" spans="2:31" ht="27.95" customHeight="1">
      <c r="B40" s="745" t="s">
        <v>142</v>
      </c>
      <c r="C40" s="743"/>
      <c r="D40" s="563" t="s">
        <v>569</v>
      </c>
      <c r="E40" s="501"/>
      <c r="F40" s="563">
        <v>5</v>
      </c>
      <c r="G40" s="494"/>
      <c r="H40" s="506"/>
      <c r="I40" s="488"/>
      <c r="J40" s="551"/>
      <c r="K40" s="487"/>
      <c r="L40" s="486"/>
      <c r="M40" s="488" t="s">
        <v>546</v>
      </c>
      <c r="N40" s="506"/>
      <c r="O40" s="488">
        <v>2</v>
      </c>
      <c r="P40" s="488"/>
      <c r="Q40" s="488"/>
      <c r="R40" s="488"/>
      <c r="S40" s="488" t="s">
        <v>728</v>
      </c>
      <c r="T40" s="488"/>
      <c r="U40" s="488">
        <v>2</v>
      </c>
      <c r="V40" s="481"/>
      <c r="W40" s="493" t="s">
        <v>545</v>
      </c>
      <c r="X40" s="510" t="s">
        <v>417</v>
      </c>
      <c r="Y40" s="696">
        <v>2.5</v>
      </c>
      <c r="Z40" s="718" t="s">
        <v>416</v>
      </c>
      <c r="AA40" s="719">
        <v>1.6</v>
      </c>
      <c r="AB40" s="719">
        <f>AA40*1</f>
        <v>1.6</v>
      </c>
      <c r="AC40" s="719" t="s">
        <v>412</v>
      </c>
      <c r="AD40" s="719">
        <f>AA40*5</f>
        <v>8</v>
      </c>
      <c r="AE40" s="719">
        <f>AB40*4+AD40*4</f>
        <v>38.4</v>
      </c>
    </row>
    <row r="41" spans="2:31" ht="27.95" customHeight="1">
      <c r="B41" s="744" t="s">
        <v>415</v>
      </c>
      <c r="C41" s="743"/>
      <c r="D41" s="563" t="s">
        <v>727</v>
      </c>
      <c r="E41" s="501"/>
      <c r="F41" s="563">
        <v>0.1</v>
      </c>
      <c r="G41" s="521"/>
      <c r="H41" s="553"/>
      <c r="I41" s="553"/>
      <c r="J41" s="551"/>
      <c r="K41" s="486"/>
      <c r="L41" s="486"/>
      <c r="M41" s="488" t="s">
        <v>726</v>
      </c>
      <c r="N41" s="506"/>
      <c r="O41" s="488">
        <v>3</v>
      </c>
      <c r="P41" s="488"/>
      <c r="Q41" s="488"/>
      <c r="R41" s="488"/>
      <c r="S41" s="552"/>
      <c r="T41" s="487"/>
      <c r="U41" s="486"/>
      <c r="V41" s="481"/>
      <c r="W41" s="480" t="s">
        <v>16</v>
      </c>
      <c r="X41" s="510" t="s">
        <v>414</v>
      </c>
      <c r="Y41" s="696">
        <f>AB42</f>
        <v>0</v>
      </c>
      <c r="Z41" s="718" t="s">
        <v>413</v>
      </c>
      <c r="AA41" s="719">
        <v>2.5</v>
      </c>
      <c r="AB41" s="719"/>
      <c r="AC41" s="719">
        <f>AA41*5</f>
        <v>12.5</v>
      </c>
      <c r="AD41" s="719" t="s">
        <v>412</v>
      </c>
      <c r="AE41" s="719">
        <f>AC41*9</f>
        <v>112.5</v>
      </c>
    </row>
    <row r="42" spans="2:31" ht="27.95" customHeight="1">
      <c r="B42" s="744"/>
      <c r="C42" s="743"/>
      <c r="D42" s="742"/>
      <c r="E42" s="502"/>
      <c r="F42" s="741"/>
      <c r="G42" s="494"/>
      <c r="H42" s="506"/>
      <c r="I42" s="488"/>
      <c r="J42" s="486"/>
      <c r="K42" s="487"/>
      <c r="L42" s="486"/>
      <c r="M42" s="563" t="s">
        <v>613</v>
      </c>
      <c r="N42" s="502"/>
      <c r="O42" s="563">
        <v>10</v>
      </c>
      <c r="P42" s="488"/>
      <c r="Q42" s="506"/>
      <c r="R42" s="488"/>
      <c r="S42" s="488"/>
      <c r="T42" s="488"/>
      <c r="U42" s="488"/>
      <c r="V42" s="481"/>
      <c r="W42" s="493" t="s">
        <v>725</v>
      </c>
      <c r="X42" s="492" t="s">
        <v>410</v>
      </c>
      <c r="Y42" s="696">
        <v>0</v>
      </c>
      <c r="Z42" s="718" t="s">
        <v>409</v>
      </c>
      <c r="AD42" s="718">
        <f>AA42*15</f>
        <v>0</v>
      </c>
    </row>
    <row r="43" spans="2:31" ht="27.95" customHeight="1">
      <c r="B43" s="491" t="s">
        <v>408</v>
      </c>
      <c r="C43" s="740"/>
      <c r="D43" s="739"/>
      <c r="E43" s="503"/>
      <c r="F43" s="738"/>
      <c r="G43" s="694"/>
      <c r="H43" s="487"/>
      <c r="I43" s="486"/>
      <c r="J43" s="551"/>
      <c r="K43" s="487"/>
      <c r="L43" s="551"/>
      <c r="M43" s="488"/>
      <c r="N43" s="488"/>
      <c r="O43" s="488"/>
      <c r="P43" s="486"/>
      <c r="Q43" s="487"/>
      <c r="R43" s="486"/>
      <c r="S43" s="553"/>
      <c r="T43" s="553"/>
      <c r="U43" s="553"/>
      <c r="V43" s="481"/>
      <c r="W43" s="480" t="s">
        <v>159</v>
      </c>
      <c r="X43" s="492"/>
      <c r="Y43" s="696"/>
      <c r="AB43" s="718">
        <f>SUM(AB38:AB42)</f>
        <v>29.7</v>
      </c>
      <c r="AC43" s="718">
        <f>SUM(AC38:AC42)</f>
        <v>24</v>
      </c>
      <c r="AD43" s="718">
        <f>SUM(AD38:AD42)</f>
        <v>98</v>
      </c>
      <c r="AE43" s="718">
        <f>AB43*4+AC43*9+AD43*4</f>
        <v>726.8</v>
      </c>
    </row>
    <row r="44" spans="2:31" ht="27.95" customHeight="1">
      <c r="B44" s="737"/>
      <c r="C44" s="736"/>
      <c r="D44" s="735"/>
      <c r="E44" s="623"/>
      <c r="F44" s="645"/>
      <c r="G44" s="734"/>
      <c r="H44" s="731"/>
      <c r="I44" s="730"/>
      <c r="J44" s="465"/>
      <c r="K44" s="733"/>
      <c r="L44" s="465"/>
      <c r="M44" s="473"/>
      <c r="N44" s="623"/>
      <c r="O44" s="732"/>
      <c r="P44" s="730"/>
      <c r="Q44" s="731"/>
      <c r="R44" s="730"/>
      <c r="S44" s="730"/>
      <c r="T44" s="731"/>
      <c r="U44" s="730"/>
      <c r="V44" s="464"/>
      <c r="W44" s="463" t="s">
        <v>724</v>
      </c>
      <c r="X44" s="580"/>
      <c r="Y44" s="693"/>
      <c r="AB44" s="729">
        <f>AB43*4/AE43</f>
        <v>0.16345624656026417</v>
      </c>
      <c r="AC44" s="729">
        <f>AC43*9/AE43</f>
        <v>0.29719317556411667</v>
      </c>
      <c r="AD44" s="729">
        <f>AD43*4/AE43</f>
        <v>0.53935057787561924</v>
      </c>
    </row>
    <row r="45" spans="2:31" ht="21.75" customHeight="1">
      <c r="C45" s="718"/>
      <c r="J45" s="728"/>
      <c r="K45" s="728"/>
      <c r="L45" s="728"/>
      <c r="M45" s="728"/>
      <c r="N45" s="728"/>
      <c r="O45" s="728"/>
      <c r="P45" s="728"/>
      <c r="Q45" s="728"/>
      <c r="R45" s="728"/>
      <c r="S45" s="728"/>
      <c r="T45" s="728"/>
      <c r="U45" s="728"/>
      <c r="V45" s="728"/>
      <c r="W45" s="728"/>
      <c r="X45" s="728"/>
      <c r="Y45" s="728"/>
    </row>
    <row r="46" spans="2:31">
      <c r="B46" s="719"/>
      <c r="D46" s="727"/>
      <c r="E46" s="727"/>
      <c r="F46" s="726"/>
      <c r="G46" s="726"/>
      <c r="H46" s="725"/>
      <c r="I46" s="718"/>
      <c r="J46" s="718"/>
      <c r="K46" s="725"/>
      <c r="L46" s="718"/>
      <c r="N46" s="725"/>
      <c r="O46" s="718"/>
      <c r="Q46" s="725"/>
      <c r="R46" s="718"/>
      <c r="T46" s="725"/>
      <c r="U46" s="718"/>
      <c r="V46" s="673"/>
      <c r="Y46" s="724"/>
    </row>
    <row r="47" spans="2:31">
      <c r="Y47" s="724"/>
    </row>
    <row r="48" spans="2:31">
      <c r="Y48" s="724"/>
    </row>
    <row r="49" spans="25:25">
      <c r="Y49" s="724"/>
    </row>
    <row r="50" spans="25:25">
      <c r="Y50" s="724"/>
    </row>
    <row r="51" spans="25:25">
      <c r="Y51" s="724"/>
    </row>
    <row r="52" spans="25:25">
      <c r="Y52" s="724"/>
    </row>
  </sheetData>
  <mergeCells count="15">
    <mergeCell ref="J45:Y45"/>
    <mergeCell ref="D46:G46"/>
    <mergeCell ref="C29:C34"/>
    <mergeCell ref="B33:B34"/>
    <mergeCell ref="C37:C42"/>
    <mergeCell ref="B41:B42"/>
    <mergeCell ref="C21:C26"/>
    <mergeCell ref="V5:V44"/>
    <mergeCell ref="B1:Y1"/>
    <mergeCell ref="B2:G2"/>
    <mergeCell ref="C5:C10"/>
    <mergeCell ref="B9:B10"/>
    <mergeCell ref="C13:C18"/>
    <mergeCell ref="B17:B18"/>
    <mergeCell ref="B25:B26"/>
  </mergeCells>
  <phoneticPr fontId="3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workbookViewId="0">
      <selection activeCell="J54" activeCellId="1" sqref="U12:U27 J54"/>
    </sheetView>
  </sheetViews>
  <sheetFormatPr defaultRowHeight="20.25"/>
  <cols>
    <col min="1" max="1" width="6.42578125" style="30" customWidth="1"/>
    <col min="2" max="2" width="0" style="29" hidden="1" customWidth="1"/>
    <col min="3" max="3" width="12.7109375" style="29" customWidth="1"/>
    <col min="4" max="4" width="5.28515625" style="156" customWidth="1"/>
    <col min="5" max="5" width="5.28515625" style="29" customWidth="1"/>
    <col min="6" max="6" width="12.7109375" style="29" customWidth="1"/>
    <col min="7" max="7" width="5.28515625" style="156" customWidth="1"/>
    <col min="8" max="8" width="5.28515625" style="29" customWidth="1"/>
    <col min="9" max="9" width="12.7109375" style="29" customWidth="1"/>
    <col min="10" max="10" width="5.28515625" style="156" customWidth="1"/>
    <col min="11" max="11" width="5.28515625" style="29" customWidth="1"/>
    <col min="12" max="12" width="12.7109375" style="29" customWidth="1"/>
    <col min="13" max="13" width="5.28515625" style="156" customWidth="1"/>
    <col min="14" max="14" width="5.28515625" style="29" customWidth="1"/>
    <col min="15" max="15" width="12.7109375" style="29" customWidth="1"/>
    <col min="16" max="16" width="5.28515625" style="156" customWidth="1"/>
    <col min="17" max="17" width="5.28515625" style="29" customWidth="1"/>
    <col min="18" max="18" width="12.7109375" style="29" customWidth="1"/>
    <col min="19" max="19" width="5.28515625" style="156" customWidth="1"/>
    <col min="20" max="20" width="5.28515625" style="29" customWidth="1"/>
    <col min="21" max="21" width="6.42578125" style="29" customWidth="1"/>
    <col min="22" max="22" width="14.42578125" style="158" customWidth="1"/>
    <col min="23" max="23" width="14.42578125" style="157" customWidth="1"/>
    <col min="24" max="24" width="6.42578125" style="159" customWidth="1"/>
    <col min="25" max="25" width="7.5703125" style="29" customWidth="1"/>
    <col min="26" max="26" width="6.85546875" style="29" hidden="1" customWidth="1"/>
    <col min="27" max="27" width="6.28515625" style="30" hidden="1" customWidth="1"/>
    <col min="28" max="28" width="8.85546875" style="29" hidden="1" customWidth="1"/>
    <col min="29" max="29" width="9.140625" style="29" hidden="1" customWidth="1"/>
    <col min="30" max="30" width="9" style="29" hidden="1" customWidth="1"/>
    <col min="31" max="31" width="8.5703125" style="29" hidden="1" customWidth="1"/>
    <col min="32" max="16384" width="9.140625" style="29"/>
  </cols>
  <sheetData>
    <row r="1" spans="1:37" s="161" customFormat="1" ht="20.100000000000001" customHeight="1">
      <c r="A1" s="330" t="s">
        <v>250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160"/>
      <c r="AA1" s="162"/>
    </row>
    <row r="2" spans="1:37" ht="17.100000000000001" customHeight="1" thickBot="1">
      <c r="A2" s="31" t="s">
        <v>104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4"/>
      <c r="W2" s="32"/>
      <c r="X2" s="35"/>
      <c r="Y2" s="34"/>
    </row>
    <row r="3" spans="1:37" ht="17.100000000000001" customHeight="1">
      <c r="A3" s="36" t="s">
        <v>105</v>
      </c>
      <c r="B3" s="37" t="s">
        <v>106</v>
      </c>
      <c r="C3" s="38" t="s">
        <v>107</v>
      </c>
      <c r="D3" s="39" t="s">
        <v>108</v>
      </c>
      <c r="E3" s="39" t="s">
        <v>109</v>
      </c>
      <c r="F3" s="38" t="s">
        <v>110</v>
      </c>
      <c r="G3" s="39" t="s">
        <v>108</v>
      </c>
      <c r="H3" s="39" t="s">
        <v>109</v>
      </c>
      <c r="I3" s="38" t="s">
        <v>111</v>
      </c>
      <c r="J3" s="39" t="s">
        <v>108</v>
      </c>
      <c r="K3" s="39" t="s">
        <v>109</v>
      </c>
      <c r="L3" s="38" t="s">
        <v>111</v>
      </c>
      <c r="M3" s="39" t="s">
        <v>108</v>
      </c>
      <c r="N3" s="39" t="s">
        <v>109</v>
      </c>
      <c r="O3" s="38" t="s">
        <v>111</v>
      </c>
      <c r="P3" s="39" t="s">
        <v>108</v>
      </c>
      <c r="Q3" s="39" t="s">
        <v>109</v>
      </c>
      <c r="R3" s="40" t="s">
        <v>112</v>
      </c>
      <c r="S3" s="39" t="s">
        <v>108</v>
      </c>
      <c r="T3" s="39" t="s">
        <v>109</v>
      </c>
      <c r="U3" s="41" t="s">
        <v>113</v>
      </c>
      <c r="V3" s="42" t="s">
        <v>114</v>
      </c>
      <c r="W3" s="43" t="s">
        <v>115</v>
      </c>
      <c r="X3" s="44" t="s">
        <v>116</v>
      </c>
      <c r="Y3" s="30"/>
      <c r="Z3" s="30"/>
    </row>
    <row r="4" spans="1:37" ht="17.100000000000001" customHeight="1">
      <c r="A4" s="45">
        <v>10</v>
      </c>
      <c r="B4" s="331"/>
      <c r="C4" s="97" t="str">
        <f>玉美彰化菜單!A42</f>
        <v>白飯</v>
      </c>
      <c r="D4" s="137" t="s">
        <v>117</v>
      </c>
      <c r="E4" s="163"/>
      <c r="F4" s="136" t="str">
        <f>玉美彰化菜單!A43</f>
        <v>糖醋魚(海)</v>
      </c>
      <c r="G4" s="137" t="s">
        <v>208</v>
      </c>
      <c r="H4" s="163"/>
      <c r="I4" s="136" t="str">
        <f>玉美彰化菜單!A44</f>
        <v>三丁蒸蛋</v>
      </c>
      <c r="J4" s="137" t="s">
        <v>117</v>
      </c>
      <c r="K4" s="163"/>
      <c r="L4" s="136" t="str">
        <f>玉美彰化菜單!A45</f>
        <v>白菜滷(豆)</v>
      </c>
      <c r="M4" s="137" t="s">
        <v>118</v>
      </c>
      <c r="N4" s="163"/>
      <c r="O4" s="136" t="str">
        <f>玉美彰化菜單!A46</f>
        <v>深色蔬菜</v>
      </c>
      <c r="P4" s="137" t="s">
        <v>119</v>
      </c>
      <c r="Q4" s="163"/>
      <c r="R4" s="136" t="str">
        <f>玉美彰化菜單!A48</f>
        <v>巧達濃湯(芡)</v>
      </c>
      <c r="S4" s="137" t="s">
        <v>118</v>
      </c>
      <c r="T4" s="164"/>
      <c r="U4" s="332"/>
      <c r="V4" s="49" t="s">
        <v>120</v>
      </c>
      <c r="W4" s="50" t="s">
        <v>121</v>
      </c>
      <c r="X4" s="51">
        <v>5.9</v>
      </c>
      <c r="AB4" s="29" t="s">
        <v>122</v>
      </c>
      <c r="AC4" s="29" t="s">
        <v>123</v>
      </c>
      <c r="AD4" s="29" t="s">
        <v>124</v>
      </c>
      <c r="AE4" s="29" t="s">
        <v>125</v>
      </c>
      <c r="AG4" s="30"/>
    </row>
    <row r="5" spans="1:37" ht="17.100000000000001" customHeight="1">
      <c r="A5" s="52" t="s">
        <v>126</v>
      </c>
      <c r="B5" s="322"/>
      <c r="C5" s="170" t="s">
        <v>127</v>
      </c>
      <c r="D5" s="171"/>
      <c r="E5" s="165">
        <v>120</v>
      </c>
      <c r="F5" s="165" t="s">
        <v>189</v>
      </c>
      <c r="G5" s="165" t="s">
        <v>232</v>
      </c>
      <c r="H5" s="165">
        <v>60</v>
      </c>
      <c r="I5" s="61" t="s">
        <v>129</v>
      </c>
      <c r="J5" s="59"/>
      <c r="K5" s="165">
        <v>40</v>
      </c>
      <c r="L5" s="61" t="s">
        <v>132</v>
      </c>
      <c r="M5" s="59"/>
      <c r="N5" s="165">
        <v>75</v>
      </c>
      <c r="O5" s="165" t="s">
        <v>131</v>
      </c>
      <c r="P5" s="63"/>
      <c r="Q5" s="64">
        <v>100</v>
      </c>
      <c r="R5" s="61" t="s">
        <v>188</v>
      </c>
      <c r="S5" s="59"/>
      <c r="T5" s="165">
        <v>30</v>
      </c>
      <c r="U5" s="324"/>
      <c r="V5" s="65">
        <v>98.5</v>
      </c>
      <c r="W5" s="66" t="s">
        <v>133</v>
      </c>
      <c r="X5" s="67">
        <f>AA6</f>
        <v>2</v>
      </c>
      <c r="Y5" s="34"/>
      <c r="Z5" s="30" t="s">
        <v>134</v>
      </c>
      <c r="AA5" s="30">
        <v>5.9</v>
      </c>
      <c r="AB5" s="30">
        <f>AA5*2</f>
        <v>11.8</v>
      </c>
      <c r="AC5" s="30"/>
      <c r="AD5" s="30">
        <f>AA5*15</f>
        <v>88.5</v>
      </c>
      <c r="AE5" s="30">
        <f>AB5*4+AD5*4</f>
        <v>401.2</v>
      </c>
      <c r="AF5" s="30"/>
      <c r="AG5" s="30"/>
      <c r="AH5" s="30"/>
      <c r="AI5" s="30"/>
      <c r="AJ5" s="30"/>
      <c r="AK5" s="30"/>
    </row>
    <row r="6" spans="1:37" ht="17.100000000000001" customHeight="1">
      <c r="A6" s="52">
        <v>26</v>
      </c>
      <c r="B6" s="322"/>
      <c r="C6" s="100"/>
      <c r="D6" s="101"/>
      <c r="E6" s="117"/>
      <c r="F6" s="117" t="s">
        <v>135</v>
      </c>
      <c r="G6" s="117"/>
      <c r="H6" s="117">
        <v>10</v>
      </c>
      <c r="I6" s="73" t="s">
        <v>168</v>
      </c>
      <c r="J6" s="74"/>
      <c r="K6" s="117">
        <v>5</v>
      </c>
      <c r="L6" s="76" t="s">
        <v>143</v>
      </c>
      <c r="M6" s="74"/>
      <c r="N6" s="117">
        <v>5</v>
      </c>
      <c r="O6" s="77"/>
      <c r="P6" s="77"/>
      <c r="Q6" s="77"/>
      <c r="R6" s="73" t="s">
        <v>242</v>
      </c>
      <c r="S6" s="74"/>
      <c r="T6" s="117">
        <v>10</v>
      </c>
      <c r="U6" s="324"/>
      <c r="V6" s="78" t="s">
        <v>138</v>
      </c>
      <c r="W6" s="79" t="s">
        <v>139</v>
      </c>
      <c r="X6" s="67">
        <v>2</v>
      </c>
      <c r="Z6" s="80" t="s">
        <v>140</v>
      </c>
      <c r="AA6" s="30">
        <v>2</v>
      </c>
      <c r="AB6" s="81">
        <f>AA6*7</f>
        <v>14</v>
      </c>
      <c r="AC6" s="30">
        <f>AA6*5</f>
        <v>10</v>
      </c>
      <c r="AD6" s="30" t="s">
        <v>141</v>
      </c>
      <c r="AE6" s="82">
        <f>AB6*4+AC6*9</f>
        <v>146</v>
      </c>
      <c r="AF6" s="80"/>
      <c r="AG6" s="30"/>
      <c r="AH6" s="81"/>
      <c r="AI6" s="30"/>
      <c r="AJ6" s="30"/>
      <c r="AK6" s="82"/>
    </row>
    <row r="7" spans="1:37" ht="17.100000000000001" customHeight="1">
      <c r="A7" s="52" t="s">
        <v>142</v>
      </c>
      <c r="B7" s="322"/>
      <c r="C7" s="77"/>
      <c r="D7" s="77"/>
      <c r="E7" s="77"/>
      <c r="F7" s="117"/>
      <c r="G7" s="117"/>
      <c r="H7" s="117"/>
      <c r="I7" s="73"/>
      <c r="J7" s="74"/>
      <c r="K7" s="117"/>
      <c r="L7" s="76" t="s">
        <v>144</v>
      </c>
      <c r="M7" s="74"/>
      <c r="N7" s="117">
        <v>1</v>
      </c>
      <c r="O7" s="77"/>
      <c r="P7" s="83"/>
      <c r="Q7" s="77"/>
      <c r="R7" s="73" t="s">
        <v>135</v>
      </c>
      <c r="S7" s="74"/>
      <c r="T7" s="117">
        <v>10</v>
      </c>
      <c r="U7" s="324"/>
      <c r="V7" s="65">
        <f>AC10</f>
        <v>22.5</v>
      </c>
      <c r="W7" s="79" t="s">
        <v>146</v>
      </c>
      <c r="X7" s="67">
        <f>AA8</f>
        <v>2.5</v>
      </c>
      <c r="Y7" s="34"/>
      <c r="Z7" s="29" t="s">
        <v>147</v>
      </c>
      <c r="AA7" s="30">
        <v>2</v>
      </c>
      <c r="AB7" s="30">
        <f>AA7*1</f>
        <v>2</v>
      </c>
      <c r="AC7" s="30" t="s">
        <v>141</v>
      </c>
      <c r="AD7" s="30">
        <f>AA7*5</f>
        <v>10</v>
      </c>
      <c r="AE7" s="30">
        <f>AB7*4+AD7*4</f>
        <v>48</v>
      </c>
      <c r="AG7" s="30"/>
      <c r="AH7" s="30"/>
      <c r="AI7" s="30"/>
      <c r="AJ7" s="30"/>
      <c r="AK7" s="30"/>
    </row>
    <row r="8" spans="1:37" ht="17.100000000000001" customHeight="1">
      <c r="A8" s="326" t="s">
        <v>148</v>
      </c>
      <c r="B8" s="322"/>
      <c r="C8" s="77"/>
      <c r="D8" s="77"/>
      <c r="E8" s="77"/>
      <c r="F8" s="117"/>
      <c r="G8" s="117"/>
      <c r="H8" s="84"/>
      <c r="I8" s="74"/>
      <c r="J8" s="74"/>
      <c r="K8" s="167"/>
      <c r="L8" s="73" t="s">
        <v>248</v>
      </c>
      <c r="M8" s="73"/>
      <c r="N8" s="117">
        <v>2</v>
      </c>
      <c r="O8" s="77"/>
      <c r="P8" s="83"/>
      <c r="Q8" s="77"/>
      <c r="R8" s="117"/>
      <c r="S8" s="117"/>
      <c r="T8" s="117"/>
      <c r="U8" s="324"/>
      <c r="V8" s="78" t="s">
        <v>149</v>
      </c>
      <c r="W8" s="79" t="s">
        <v>150</v>
      </c>
      <c r="X8" s="67"/>
      <c r="Z8" s="29" t="s">
        <v>151</v>
      </c>
      <c r="AA8" s="30">
        <v>2.5</v>
      </c>
      <c r="AB8" s="30"/>
      <c r="AC8" s="30">
        <f>AA8*5</f>
        <v>12.5</v>
      </c>
      <c r="AD8" s="30" t="s">
        <v>141</v>
      </c>
      <c r="AE8" s="30">
        <f>AC8*9</f>
        <v>112.5</v>
      </c>
      <c r="AG8" s="30"/>
      <c r="AH8" s="30"/>
      <c r="AI8" s="30"/>
      <c r="AJ8" s="30"/>
      <c r="AK8" s="30"/>
    </row>
    <row r="9" spans="1:37" ht="17.100000000000001" customHeight="1">
      <c r="A9" s="326"/>
      <c r="B9" s="322"/>
      <c r="C9" s="77"/>
      <c r="D9" s="77"/>
      <c r="E9" s="77"/>
      <c r="F9" s="117"/>
      <c r="G9" s="117"/>
      <c r="H9" s="84"/>
      <c r="I9" s="117"/>
      <c r="J9" s="117"/>
      <c r="K9" s="84"/>
      <c r="L9" s="117"/>
      <c r="M9" s="117"/>
      <c r="N9" s="84"/>
      <c r="O9" s="77"/>
      <c r="P9" s="83"/>
      <c r="Q9" s="77"/>
      <c r="R9" s="117"/>
      <c r="S9" s="117"/>
      <c r="T9" s="117"/>
      <c r="U9" s="324"/>
      <c r="V9" s="65">
        <v>27.8</v>
      </c>
      <c r="W9" s="85" t="s">
        <v>154</v>
      </c>
      <c r="X9" s="86"/>
      <c r="Y9" s="34"/>
      <c r="Z9" s="29" t="s">
        <v>155</v>
      </c>
      <c r="AD9" s="29">
        <f>AA9*15</f>
        <v>0</v>
      </c>
      <c r="AG9" s="30"/>
    </row>
    <row r="10" spans="1:37" ht="17.100000000000001" customHeight="1">
      <c r="A10" s="87" t="s">
        <v>156</v>
      </c>
      <c r="B10" s="88"/>
      <c r="C10" s="77"/>
      <c r="D10" s="83"/>
      <c r="E10" s="77"/>
      <c r="F10" s="77"/>
      <c r="G10" s="83"/>
      <c r="H10" s="77"/>
      <c r="I10" s="77"/>
      <c r="J10" s="83"/>
      <c r="K10" s="77"/>
      <c r="L10" s="77"/>
      <c r="M10" s="83"/>
      <c r="N10" s="77"/>
      <c r="O10" s="77"/>
      <c r="P10" s="83"/>
      <c r="Q10" s="77"/>
      <c r="R10" s="117"/>
      <c r="S10" s="117"/>
      <c r="T10" s="117"/>
      <c r="U10" s="324"/>
      <c r="V10" s="78" t="s">
        <v>159</v>
      </c>
      <c r="W10" s="90"/>
      <c r="X10" s="67"/>
      <c r="AB10" s="29">
        <f>SUM(AB5:AB9)</f>
        <v>27.8</v>
      </c>
      <c r="AC10" s="29">
        <f>SUM(AC5:AC9)</f>
        <v>22.5</v>
      </c>
      <c r="AD10" s="29">
        <f>SUM(AD5:AD9)</f>
        <v>98.5</v>
      </c>
      <c r="AE10" s="29">
        <f>AB10*4+AC10*9+AD10*4</f>
        <v>707.7</v>
      </c>
      <c r="AG10" s="30"/>
    </row>
    <row r="11" spans="1:37" ht="17.100000000000001" customHeight="1">
      <c r="A11" s="91"/>
      <c r="B11" s="92"/>
      <c r="C11" s="168"/>
      <c r="D11" s="168"/>
      <c r="E11" s="169"/>
      <c r="F11" s="169"/>
      <c r="G11" s="168"/>
      <c r="H11" s="169"/>
      <c r="I11" s="169"/>
      <c r="J11" s="168"/>
      <c r="K11" s="169"/>
      <c r="L11" s="169"/>
      <c r="M11" s="168"/>
      <c r="N11" s="169"/>
      <c r="O11" s="169"/>
      <c r="P11" s="168"/>
      <c r="Q11" s="169"/>
      <c r="R11" s="169"/>
      <c r="S11" s="168"/>
      <c r="T11" s="169"/>
      <c r="U11" s="329"/>
      <c r="V11" s="93">
        <v>707.5</v>
      </c>
      <c r="W11" s="94"/>
      <c r="X11" s="95"/>
      <c r="Y11" s="34"/>
      <c r="AB11" s="96">
        <f>AB10*4/AE10</f>
        <v>0.15712872686166454</v>
      </c>
      <c r="AC11" s="96">
        <f>AC10*9/AE10</f>
        <v>0.28613819415006359</v>
      </c>
      <c r="AD11" s="96">
        <f>AD10*4/AE10</f>
        <v>0.55673307898827185</v>
      </c>
    </row>
    <row r="12" spans="1:37" ht="17.100000000000001" customHeight="1">
      <c r="A12" s="45">
        <v>10</v>
      </c>
      <c r="B12" s="331"/>
      <c r="C12" s="46" t="str">
        <f>玉美彰化菜單!E42</f>
        <v>蕎麥飯</v>
      </c>
      <c r="D12" s="48" t="s">
        <v>117</v>
      </c>
      <c r="E12" s="46"/>
      <c r="F12" s="46" t="str">
        <f>玉美彰化菜單!E43</f>
        <v>椒鹽雞丁(炸)</v>
      </c>
      <c r="G12" s="48" t="s">
        <v>208</v>
      </c>
      <c r="H12" s="46"/>
      <c r="I12" s="46" t="str">
        <f>玉美彰化菜單!E44</f>
        <v>炒雙花(海)</v>
      </c>
      <c r="J12" s="48" t="s">
        <v>118</v>
      </c>
      <c r="K12" s="46"/>
      <c r="L12" s="46" t="str">
        <f>玉美彰化菜單!E45</f>
        <v>海帶根燒肉</v>
      </c>
      <c r="M12" s="48" t="s">
        <v>118</v>
      </c>
      <c r="N12" s="46"/>
      <c r="O12" s="46" t="str">
        <f>玉美彰化菜單!E46</f>
        <v>淺色蔬菜</v>
      </c>
      <c r="P12" s="137" t="s">
        <v>119</v>
      </c>
      <c r="Q12" s="46"/>
      <c r="R12" s="46" t="str">
        <f>玉美彰化菜單!E48</f>
        <v>蘿蔔排骨湯</v>
      </c>
      <c r="S12" s="48" t="s">
        <v>118</v>
      </c>
      <c r="T12" s="46"/>
      <c r="U12" s="332" t="s">
        <v>285</v>
      </c>
      <c r="V12" s="49" t="s">
        <v>15</v>
      </c>
      <c r="W12" s="50" t="s">
        <v>121</v>
      </c>
      <c r="X12" s="51">
        <f>AA13</f>
        <v>6</v>
      </c>
      <c r="AB12" s="29" t="s">
        <v>122</v>
      </c>
      <c r="AC12" s="29" t="s">
        <v>123</v>
      </c>
      <c r="AD12" s="29" t="s">
        <v>124</v>
      </c>
      <c r="AE12" s="29" t="s">
        <v>125</v>
      </c>
    </row>
    <row r="13" spans="1:37" ht="17.100000000000001" customHeight="1">
      <c r="A13" s="52" t="s">
        <v>126</v>
      </c>
      <c r="B13" s="322"/>
      <c r="C13" s="170" t="s">
        <v>127</v>
      </c>
      <c r="D13" s="171"/>
      <c r="E13" s="165">
        <v>80</v>
      </c>
      <c r="F13" s="61" t="s">
        <v>128</v>
      </c>
      <c r="G13" s="59"/>
      <c r="H13" s="165">
        <v>65</v>
      </c>
      <c r="I13" s="61" t="s">
        <v>240</v>
      </c>
      <c r="J13" s="59"/>
      <c r="K13" s="165">
        <v>40</v>
      </c>
      <c r="L13" s="61" t="s">
        <v>251</v>
      </c>
      <c r="M13" s="61"/>
      <c r="N13" s="165">
        <v>40</v>
      </c>
      <c r="O13" s="172" t="s">
        <v>131</v>
      </c>
      <c r="P13" s="63"/>
      <c r="Q13" s="64">
        <v>100</v>
      </c>
      <c r="R13" s="61" t="s">
        <v>163</v>
      </c>
      <c r="S13" s="59"/>
      <c r="T13" s="165">
        <v>30</v>
      </c>
      <c r="U13" s="324"/>
      <c r="V13" s="65">
        <v>102.5</v>
      </c>
      <c r="W13" s="66" t="s">
        <v>133</v>
      </c>
      <c r="X13" s="67">
        <f>AA14</f>
        <v>2</v>
      </c>
      <c r="Y13" s="34"/>
      <c r="Z13" s="30" t="s">
        <v>134</v>
      </c>
      <c r="AA13" s="30">
        <v>6</v>
      </c>
      <c r="AB13" s="30">
        <f>AA13*2</f>
        <v>12</v>
      </c>
      <c r="AC13" s="30"/>
      <c r="AD13" s="30">
        <f>AA13*15</f>
        <v>90</v>
      </c>
      <c r="AE13" s="30">
        <f>AB13*4+AD13*4</f>
        <v>408</v>
      </c>
    </row>
    <row r="14" spans="1:37" ht="17.100000000000001" customHeight="1">
      <c r="A14" s="52">
        <v>27</v>
      </c>
      <c r="B14" s="322"/>
      <c r="C14" s="100" t="s">
        <v>165</v>
      </c>
      <c r="D14" s="101"/>
      <c r="E14" s="117">
        <v>40</v>
      </c>
      <c r="F14" s="73"/>
      <c r="G14" s="74"/>
      <c r="H14" s="117"/>
      <c r="I14" s="76" t="s">
        <v>252</v>
      </c>
      <c r="J14" s="74"/>
      <c r="K14" s="117">
        <v>30</v>
      </c>
      <c r="L14" s="117" t="s">
        <v>187</v>
      </c>
      <c r="M14" s="117"/>
      <c r="N14" s="117">
        <v>20</v>
      </c>
      <c r="O14" s="77"/>
      <c r="P14" s="77"/>
      <c r="Q14" s="77"/>
      <c r="R14" s="73" t="s">
        <v>253</v>
      </c>
      <c r="S14" s="74"/>
      <c r="T14" s="117">
        <v>15</v>
      </c>
      <c r="U14" s="324"/>
      <c r="V14" s="78" t="s">
        <v>14</v>
      </c>
      <c r="W14" s="79" t="s">
        <v>139</v>
      </c>
      <c r="X14" s="67">
        <v>2.5</v>
      </c>
      <c r="Z14" s="80" t="s">
        <v>140</v>
      </c>
      <c r="AA14" s="30">
        <v>2</v>
      </c>
      <c r="AB14" s="81">
        <f>AA14*7</f>
        <v>14</v>
      </c>
      <c r="AC14" s="30">
        <f>AA14*5</f>
        <v>10</v>
      </c>
      <c r="AD14" s="30" t="s">
        <v>141</v>
      </c>
      <c r="AE14" s="82">
        <f>AB14*4+AC14*9</f>
        <v>146</v>
      </c>
    </row>
    <row r="15" spans="1:37" ht="17.100000000000001" customHeight="1">
      <c r="A15" s="52" t="s">
        <v>142</v>
      </c>
      <c r="B15" s="322"/>
      <c r="C15" s="83"/>
      <c r="D15" s="83"/>
      <c r="E15" s="77"/>
      <c r="F15" s="74"/>
      <c r="G15" s="74"/>
      <c r="H15" s="174"/>
      <c r="I15" s="76" t="s">
        <v>143</v>
      </c>
      <c r="J15" s="74"/>
      <c r="K15" s="117">
        <v>5</v>
      </c>
      <c r="L15" s="117" t="s">
        <v>143</v>
      </c>
      <c r="M15" s="117"/>
      <c r="N15" s="117">
        <v>5</v>
      </c>
      <c r="O15" s="77"/>
      <c r="P15" s="83"/>
      <c r="Q15" s="77"/>
      <c r="R15" s="117"/>
      <c r="S15" s="117"/>
      <c r="T15" s="117"/>
      <c r="U15" s="324"/>
      <c r="V15" s="65">
        <f>AC18</f>
        <v>22.5</v>
      </c>
      <c r="W15" s="79" t="s">
        <v>146</v>
      </c>
      <c r="X15" s="67">
        <f>AA16</f>
        <v>2.5</v>
      </c>
      <c r="Y15" s="34"/>
      <c r="Z15" s="29" t="s">
        <v>147</v>
      </c>
      <c r="AA15" s="30">
        <v>2.5</v>
      </c>
      <c r="AB15" s="30">
        <f>AA15*1</f>
        <v>2.5</v>
      </c>
      <c r="AC15" s="30" t="s">
        <v>141</v>
      </c>
      <c r="AD15" s="30">
        <f>AA15*5</f>
        <v>12.5</v>
      </c>
      <c r="AE15" s="30">
        <f>AB15*4+AD15*4</f>
        <v>60</v>
      </c>
    </row>
    <row r="16" spans="1:37" ht="17.100000000000001" customHeight="1">
      <c r="A16" s="326" t="s">
        <v>171</v>
      </c>
      <c r="B16" s="322"/>
      <c r="C16" s="83"/>
      <c r="D16" s="83"/>
      <c r="E16" s="77"/>
      <c r="F16" s="175"/>
      <c r="G16" s="175"/>
      <c r="H16" s="176"/>
      <c r="I16" s="73" t="s">
        <v>254</v>
      </c>
      <c r="J16" s="74"/>
      <c r="K16" s="117">
        <v>15</v>
      </c>
      <c r="L16" s="117" t="s">
        <v>170</v>
      </c>
      <c r="M16" s="117"/>
      <c r="N16" s="117">
        <v>1</v>
      </c>
      <c r="O16" s="77"/>
      <c r="P16" s="83"/>
      <c r="Q16" s="77"/>
      <c r="R16" s="117"/>
      <c r="S16" s="117"/>
      <c r="T16" s="117"/>
      <c r="U16" s="324"/>
      <c r="V16" s="78" t="s">
        <v>16</v>
      </c>
      <c r="W16" s="79" t="s">
        <v>150</v>
      </c>
      <c r="X16" s="67"/>
      <c r="Z16" s="29" t="s">
        <v>151</v>
      </c>
      <c r="AA16" s="30">
        <v>2.5</v>
      </c>
      <c r="AB16" s="30"/>
      <c r="AC16" s="30">
        <f>AA16*5</f>
        <v>12.5</v>
      </c>
      <c r="AD16" s="30" t="s">
        <v>141</v>
      </c>
      <c r="AE16" s="30">
        <f>AC16*9</f>
        <v>112.5</v>
      </c>
    </row>
    <row r="17" spans="1:37" ht="17.100000000000001" customHeight="1">
      <c r="A17" s="326"/>
      <c r="B17" s="322"/>
      <c r="C17" s="83"/>
      <c r="D17" s="83"/>
      <c r="E17" s="77"/>
      <c r="F17" s="77"/>
      <c r="G17" s="83"/>
      <c r="H17" s="77"/>
      <c r="I17" s="117"/>
      <c r="J17" s="117"/>
      <c r="K17" s="84"/>
      <c r="L17" s="177"/>
      <c r="M17" s="177"/>
      <c r="N17" s="175"/>
      <c r="O17" s="77"/>
      <c r="P17" s="83"/>
      <c r="Q17" s="77"/>
      <c r="R17" s="117"/>
      <c r="S17" s="117"/>
      <c r="T17" s="117"/>
      <c r="U17" s="324"/>
      <c r="V17" s="65">
        <v>28.5</v>
      </c>
      <c r="W17" s="85" t="s">
        <v>154</v>
      </c>
      <c r="X17" s="86"/>
      <c r="Y17" s="34"/>
      <c r="Z17" s="29" t="s">
        <v>155</v>
      </c>
      <c r="AD17" s="29">
        <f>AA17*15</f>
        <v>0</v>
      </c>
    </row>
    <row r="18" spans="1:37" ht="17.100000000000001" customHeight="1">
      <c r="A18" s="87" t="s">
        <v>156</v>
      </c>
      <c r="B18" s="88"/>
      <c r="C18" s="83"/>
      <c r="D18" s="83"/>
      <c r="E18" s="77"/>
      <c r="F18" s="77"/>
      <c r="G18" s="83"/>
      <c r="H18" s="77"/>
      <c r="I18" s="77"/>
      <c r="J18" s="83"/>
      <c r="K18" s="77"/>
      <c r="L18" s="175"/>
      <c r="M18" s="175"/>
      <c r="N18" s="175"/>
      <c r="O18" s="77"/>
      <c r="P18" s="83"/>
      <c r="Q18" s="77"/>
      <c r="R18" s="77"/>
      <c r="S18" s="178"/>
      <c r="T18" s="77"/>
      <c r="U18" s="324"/>
      <c r="V18" s="78" t="s">
        <v>159</v>
      </c>
      <c r="W18" s="90"/>
      <c r="X18" s="67"/>
      <c r="AB18" s="29">
        <f>SUM(AB13:AB17)</f>
        <v>28.5</v>
      </c>
      <c r="AC18" s="29">
        <f>SUM(AC13:AC17)</f>
        <v>22.5</v>
      </c>
      <c r="AD18" s="29">
        <f>SUM(AD13:AD17)</f>
        <v>102.5</v>
      </c>
      <c r="AE18" s="29">
        <f>AB18*4+AC18*9+AD18*4</f>
        <v>726.5</v>
      </c>
    </row>
    <row r="19" spans="1:37" ht="17.100000000000001" customHeight="1">
      <c r="A19" s="91"/>
      <c r="B19" s="92"/>
      <c r="C19" s="83"/>
      <c r="D19" s="83"/>
      <c r="E19" s="77"/>
      <c r="F19" s="77"/>
      <c r="G19" s="83"/>
      <c r="H19" s="77"/>
      <c r="I19" s="77"/>
      <c r="J19" s="83"/>
      <c r="K19" s="77"/>
      <c r="L19" s="77"/>
      <c r="M19" s="83"/>
      <c r="N19" s="77"/>
      <c r="O19" s="77"/>
      <c r="P19" s="83"/>
      <c r="Q19" s="77"/>
      <c r="R19" s="77"/>
      <c r="S19" s="179"/>
      <c r="T19" s="77"/>
      <c r="U19" s="329"/>
      <c r="V19" s="65">
        <v>726.5</v>
      </c>
      <c r="W19" s="102"/>
      <c r="X19" s="86"/>
      <c r="Y19" s="34"/>
      <c r="AB19" s="96">
        <f>AB18*4/AE18</f>
        <v>0.15691672401927048</v>
      </c>
      <c r="AC19" s="96">
        <f>AC18*9/AE18</f>
        <v>0.27873365450791465</v>
      </c>
      <c r="AD19" s="96">
        <f>AD18*4/AE18</f>
        <v>0.56434962147281487</v>
      </c>
    </row>
    <row r="20" spans="1:37" ht="17.100000000000001" customHeight="1">
      <c r="A20" s="45">
        <v>10</v>
      </c>
      <c r="B20" s="331"/>
      <c r="C20" s="46" t="str">
        <f>玉美彰化菜單!I42</f>
        <v>白飯</v>
      </c>
      <c r="D20" s="46" t="s">
        <v>117</v>
      </c>
      <c r="E20" s="46"/>
      <c r="F20" s="46" t="str">
        <f>玉美彰化菜單!I43</f>
        <v>岩燒里肌肉排</v>
      </c>
      <c r="G20" s="48" t="s">
        <v>118</v>
      </c>
      <c r="H20" s="46"/>
      <c r="I20" s="46" t="str">
        <f>玉美彰化菜單!I44</f>
        <v>宮保豆干(豆)</v>
      </c>
      <c r="J20" s="48" t="s">
        <v>118</v>
      </c>
      <c r="K20" s="46"/>
      <c r="L20" s="46" t="str">
        <f>玉美彰化菜單!I45</f>
        <v>大阪燒高麗</v>
      </c>
      <c r="M20" s="192" t="s">
        <v>177</v>
      </c>
      <c r="N20" s="180"/>
      <c r="O20" s="46" t="str">
        <f>玉美彰化菜單!I46</f>
        <v>深色蔬菜</v>
      </c>
      <c r="P20" s="46" t="s">
        <v>119</v>
      </c>
      <c r="Q20" s="46"/>
      <c r="R20" s="46" t="str">
        <f>玉美彰化菜單!I48</f>
        <v>味噌海芽湯</v>
      </c>
      <c r="S20" s="46" t="s">
        <v>118</v>
      </c>
      <c r="T20" s="46"/>
      <c r="U20" s="332"/>
      <c r="V20" s="49" t="s">
        <v>15</v>
      </c>
      <c r="W20" s="50" t="s">
        <v>121</v>
      </c>
      <c r="X20" s="51">
        <v>6</v>
      </c>
      <c r="AB20" s="29" t="s">
        <v>122</v>
      </c>
      <c r="AC20" s="29" t="s">
        <v>123</v>
      </c>
      <c r="AD20" s="29" t="s">
        <v>124</v>
      </c>
      <c r="AE20" s="29" t="s">
        <v>125</v>
      </c>
      <c r="AG20" s="30"/>
    </row>
    <row r="21" spans="1:37" ht="17.100000000000001" customHeight="1">
      <c r="A21" s="52" t="s">
        <v>126</v>
      </c>
      <c r="B21" s="322"/>
      <c r="C21" s="181" t="s">
        <v>127</v>
      </c>
      <c r="D21" s="165"/>
      <c r="E21" s="165">
        <v>120</v>
      </c>
      <c r="F21" s="61" t="s">
        <v>255</v>
      </c>
      <c r="G21" s="59"/>
      <c r="H21" s="165">
        <v>40</v>
      </c>
      <c r="I21" s="61" t="s">
        <v>244</v>
      </c>
      <c r="J21" s="58" t="s">
        <v>137</v>
      </c>
      <c r="K21" s="165">
        <v>30</v>
      </c>
      <c r="L21" s="58" t="s">
        <v>130</v>
      </c>
      <c r="M21" s="59"/>
      <c r="N21" s="165">
        <v>60</v>
      </c>
      <c r="O21" s="182" t="s">
        <v>131</v>
      </c>
      <c r="P21" s="63"/>
      <c r="Q21" s="64">
        <v>100</v>
      </c>
      <c r="R21" s="61" t="s">
        <v>230</v>
      </c>
      <c r="S21" s="59"/>
      <c r="T21" s="165">
        <v>3</v>
      </c>
      <c r="U21" s="324"/>
      <c r="V21" s="65">
        <v>100.5</v>
      </c>
      <c r="W21" s="66" t="s">
        <v>133</v>
      </c>
      <c r="X21" s="67">
        <f>AA22</f>
        <v>2</v>
      </c>
      <c r="Y21" s="34"/>
      <c r="Z21" s="30" t="s">
        <v>134</v>
      </c>
      <c r="AA21" s="30">
        <v>6</v>
      </c>
      <c r="AB21" s="30">
        <f>AA21*2</f>
        <v>12</v>
      </c>
      <c r="AC21" s="30"/>
      <c r="AD21" s="30">
        <f>AA21*15</f>
        <v>90</v>
      </c>
      <c r="AE21" s="30">
        <f>AB21*4+AD21*4</f>
        <v>408</v>
      </c>
      <c r="AF21" s="30"/>
      <c r="AG21" s="30"/>
      <c r="AH21" s="30"/>
      <c r="AI21" s="30"/>
      <c r="AJ21" s="30"/>
      <c r="AK21" s="30"/>
    </row>
    <row r="22" spans="1:37" ht="17.100000000000001" customHeight="1">
      <c r="A22" s="52">
        <v>28</v>
      </c>
      <c r="B22" s="322"/>
      <c r="C22" s="117"/>
      <c r="D22" s="117"/>
      <c r="E22" s="117"/>
      <c r="F22" s="74"/>
      <c r="G22" s="74"/>
      <c r="H22" s="117"/>
      <c r="I22" s="73" t="s">
        <v>226</v>
      </c>
      <c r="J22" s="74"/>
      <c r="K22" s="117">
        <v>30</v>
      </c>
      <c r="L22" s="76" t="s">
        <v>143</v>
      </c>
      <c r="M22" s="74"/>
      <c r="N22" s="117">
        <v>5</v>
      </c>
      <c r="O22" s="178"/>
      <c r="P22" s="77"/>
      <c r="Q22" s="77"/>
      <c r="R22" s="73" t="s">
        <v>135</v>
      </c>
      <c r="S22" s="74"/>
      <c r="T22" s="117">
        <v>10</v>
      </c>
      <c r="U22" s="324"/>
      <c r="V22" s="78" t="s">
        <v>14</v>
      </c>
      <c r="W22" s="79" t="s">
        <v>139</v>
      </c>
      <c r="X22" s="67">
        <v>2.1</v>
      </c>
      <c r="Z22" s="80" t="s">
        <v>140</v>
      </c>
      <c r="AA22" s="30">
        <v>2</v>
      </c>
      <c r="AB22" s="81">
        <f>AA22*7</f>
        <v>14</v>
      </c>
      <c r="AC22" s="30">
        <f>AA22*5</f>
        <v>10</v>
      </c>
      <c r="AD22" s="30" t="s">
        <v>141</v>
      </c>
      <c r="AE22" s="82">
        <f>AB22*4+AC22*9</f>
        <v>146</v>
      </c>
      <c r="AF22" s="80"/>
      <c r="AG22" s="30"/>
      <c r="AH22" s="81"/>
      <c r="AI22" s="30"/>
      <c r="AJ22" s="30"/>
      <c r="AK22" s="82"/>
    </row>
    <row r="23" spans="1:37" ht="17.100000000000001" customHeight="1">
      <c r="A23" s="52" t="s">
        <v>142</v>
      </c>
      <c r="B23" s="322"/>
      <c r="C23" s="117"/>
      <c r="D23" s="117"/>
      <c r="E23" s="117"/>
      <c r="F23" s="117"/>
      <c r="G23" s="117"/>
      <c r="H23" s="117"/>
      <c r="I23" s="76" t="s">
        <v>256</v>
      </c>
      <c r="J23" s="74"/>
      <c r="K23" s="194">
        <v>3</v>
      </c>
      <c r="L23" s="76" t="s">
        <v>219</v>
      </c>
      <c r="M23" s="74"/>
      <c r="N23" s="117">
        <v>5</v>
      </c>
      <c r="O23" s="178"/>
      <c r="P23" s="83"/>
      <c r="Q23" s="77"/>
      <c r="R23" s="76" t="s">
        <v>229</v>
      </c>
      <c r="S23" s="74"/>
      <c r="T23" s="183">
        <v>5</v>
      </c>
      <c r="U23" s="324"/>
      <c r="V23" s="65">
        <f>AC26</f>
        <v>22.5</v>
      </c>
      <c r="W23" s="79" t="s">
        <v>146</v>
      </c>
      <c r="X23" s="67">
        <f>AA24</f>
        <v>2.5</v>
      </c>
      <c r="Y23" s="34"/>
      <c r="Z23" s="29" t="s">
        <v>147</v>
      </c>
      <c r="AA23" s="30">
        <v>2.1</v>
      </c>
      <c r="AB23" s="30">
        <f>AA23*1</f>
        <v>2.1</v>
      </c>
      <c r="AC23" s="30" t="s">
        <v>141</v>
      </c>
      <c r="AD23" s="30">
        <f>AA23*5</f>
        <v>10.5</v>
      </c>
      <c r="AE23" s="30">
        <f>AB23*4+AD23*4</f>
        <v>50.4</v>
      </c>
      <c r="AG23" s="30"/>
      <c r="AH23" s="30"/>
      <c r="AI23" s="30"/>
      <c r="AJ23" s="30"/>
      <c r="AK23" s="30"/>
    </row>
    <row r="24" spans="1:37" ht="17.100000000000001" customHeight="1">
      <c r="A24" s="326" t="s">
        <v>185</v>
      </c>
      <c r="B24" s="322"/>
      <c r="C24" s="117"/>
      <c r="D24" s="117"/>
      <c r="E24" s="117"/>
      <c r="F24" s="117"/>
      <c r="G24" s="117"/>
      <c r="H24" s="84"/>
      <c r="I24" s="76" t="s">
        <v>228</v>
      </c>
      <c r="J24" s="74"/>
      <c r="K24" s="117">
        <v>10</v>
      </c>
      <c r="L24" s="73" t="s">
        <v>257</v>
      </c>
      <c r="M24" s="74"/>
      <c r="N24" s="117">
        <v>0.1</v>
      </c>
      <c r="O24" s="178"/>
      <c r="P24" s="83"/>
      <c r="Q24" s="77"/>
      <c r="R24" s="74"/>
      <c r="S24" s="74"/>
      <c r="T24" s="167"/>
      <c r="U24" s="324"/>
      <c r="V24" s="78" t="s">
        <v>16</v>
      </c>
      <c r="W24" s="79" t="s">
        <v>150</v>
      </c>
      <c r="X24" s="67"/>
      <c r="Z24" s="29" t="s">
        <v>151</v>
      </c>
      <c r="AA24" s="30">
        <v>2.5</v>
      </c>
      <c r="AB24" s="30"/>
      <c r="AC24" s="30">
        <f>AA24*5</f>
        <v>12.5</v>
      </c>
      <c r="AD24" s="30" t="s">
        <v>141</v>
      </c>
      <c r="AE24" s="30">
        <f>AC24*9</f>
        <v>112.5</v>
      </c>
      <c r="AG24" s="30"/>
      <c r="AH24" s="30"/>
      <c r="AI24" s="30"/>
      <c r="AJ24" s="30"/>
      <c r="AK24" s="30"/>
    </row>
    <row r="25" spans="1:37" ht="17.100000000000001" customHeight="1">
      <c r="A25" s="326"/>
      <c r="B25" s="322"/>
      <c r="C25" s="117"/>
      <c r="D25" s="117"/>
      <c r="E25" s="117"/>
      <c r="F25" s="184"/>
      <c r="G25" s="83"/>
      <c r="H25" s="77"/>
      <c r="I25" s="74"/>
      <c r="J25" s="74"/>
      <c r="K25" s="185"/>
      <c r="L25" s="186"/>
      <c r="M25" s="117"/>
      <c r="N25" s="186"/>
      <c r="O25" s="178"/>
      <c r="P25" s="83"/>
      <c r="Q25" s="77"/>
      <c r="R25" s="77"/>
      <c r="S25" s="83"/>
      <c r="T25" s="77"/>
      <c r="U25" s="324"/>
      <c r="V25" s="65">
        <v>28.1</v>
      </c>
      <c r="W25" s="85" t="s">
        <v>154</v>
      </c>
      <c r="X25" s="67"/>
      <c r="Y25" s="34"/>
      <c r="Z25" s="29" t="s">
        <v>155</v>
      </c>
      <c r="AD25" s="29">
        <f>AA25*15</f>
        <v>0</v>
      </c>
      <c r="AG25" s="30"/>
    </row>
    <row r="26" spans="1:37" ht="17.100000000000001" customHeight="1">
      <c r="A26" s="87" t="s">
        <v>156</v>
      </c>
      <c r="B26" s="88"/>
      <c r="C26" s="117"/>
      <c r="D26" s="117"/>
      <c r="E26" s="84"/>
      <c r="F26" s="77"/>
      <c r="G26" s="83"/>
      <c r="H26" s="77"/>
      <c r="I26" s="73"/>
      <c r="J26" s="74"/>
      <c r="K26" s="185"/>
      <c r="L26" s="147"/>
      <c r="M26" s="146"/>
      <c r="N26" s="147"/>
      <c r="O26" s="178"/>
      <c r="P26" s="83"/>
      <c r="Q26" s="77"/>
      <c r="R26" s="77"/>
      <c r="S26" s="83"/>
      <c r="T26" s="77"/>
      <c r="U26" s="324"/>
      <c r="V26" s="78" t="s">
        <v>159</v>
      </c>
      <c r="W26" s="90"/>
      <c r="X26" s="67"/>
      <c r="AB26" s="29">
        <f>SUM(AB21:AB25)</f>
        <v>28.1</v>
      </c>
      <c r="AC26" s="29">
        <f>SUM(AC21:AC25)</f>
        <v>22.5</v>
      </c>
      <c r="AD26" s="29">
        <f>SUM(AD21:AD25)</f>
        <v>100.5</v>
      </c>
      <c r="AE26" s="29">
        <f>AB26*4+AC26*9+AD26*4</f>
        <v>716.9</v>
      </c>
      <c r="AG26" s="30"/>
    </row>
    <row r="27" spans="1:37" ht="17.100000000000001" customHeight="1" thickBot="1">
      <c r="A27" s="123"/>
      <c r="B27" s="124"/>
      <c r="C27" s="83"/>
      <c r="D27" s="83"/>
      <c r="E27" s="77"/>
      <c r="F27" s="77"/>
      <c r="G27" s="83"/>
      <c r="H27" s="77"/>
      <c r="I27" s="77"/>
      <c r="J27" s="83"/>
      <c r="K27" s="125"/>
      <c r="L27" s="147"/>
      <c r="M27" s="146"/>
      <c r="N27" s="147"/>
      <c r="O27" s="178"/>
      <c r="P27" s="83"/>
      <c r="Q27" s="77"/>
      <c r="R27" s="77"/>
      <c r="S27" s="83"/>
      <c r="T27" s="77"/>
      <c r="U27" s="329"/>
      <c r="V27" s="65">
        <v>716.9</v>
      </c>
      <c r="W27" s="94"/>
      <c r="X27" s="67"/>
      <c r="Y27" s="34"/>
      <c r="AB27" s="96">
        <f>AB26*4/AE26</f>
        <v>0.15678616264472034</v>
      </c>
      <c r="AC27" s="96">
        <f>AC26*9/AE26</f>
        <v>0.28246617380387784</v>
      </c>
      <c r="AD27" s="96">
        <f>AD26*4/AE26</f>
        <v>0.56074766355140193</v>
      </c>
    </row>
    <row r="28" spans="1:37" ht="17.100000000000001" customHeight="1">
      <c r="A28" s="45">
        <v>10</v>
      </c>
      <c r="B28" s="322"/>
      <c r="C28" s="103" t="str">
        <f>玉美彰化菜單!M42</f>
        <v>胚芽飯</v>
      </c>
      <c r="D28" s="104" t="s">
        <v>117</v>
      </c>
      <c r="E28" s="103"/>
      <c r="F28" s="103" t="str">
        <f>玉美彰化菜單!M43</f>
        <v>照燒雞丁</v>
      </c>
      <c r="G28" s="104" t="s">
        <v>118</v>
      </c>
      <c r="H28" s="103"/>
      <c r="I28" s="103" t="str">
        <f>玉美彰化菜單!M44</f>
        <v>鮮燴冬瓜</v>
      </c>
      <c r="J28" s="104" t="s">
        <v>118</v>
      </c>
      <c r="K28" s="103"/>
      <c r="L28" s="103" t="str">
        <f>玉美彰化菜單!M45</f>
        <v>章魚小丸子(加)</v>
      </c>
      <c r="M28" s="104" t="s">
        <v>176</v>
      </c>
      <c r="N28" s="103"/>
      <c r="O28" s="103" t="str">
        <f>玉美彰化菜單!M46</f>
        <v>淺色蔬菜</v>
      </c>
      <c r="P28" s="104" t="s">
        <v>119</v>
      </c>
      <c r="Q28" s="103"/>
      <c r="R28" s="103" t="str">
        <f>玉美彰化菜單!M48</f>
        <v>榨菜肉絲湯(醃)</v>
      </c>
      <c r="S28" s="104" t="s">
        <v>118</v>
      </c>
      <c r="T28" s="103"/>
      <c r="U28" s="323"/>
      <c r="V28" s="49" t="s">
        <v>15</v>
      </c>
      <c r="W28" s="50" t="s">
        <v>121</v>
      </c>
      <c r="X28" s="187">
        <v>6.3</v>
      </c>
      <c r="AB28" s="29" t="s">
        <v>122</v>
      </c>
      <c r="AC28" s="29" t="s">
        <v>123</v>
      </c>
      <c r="AD28" s="29" t="s">
        <v>124</v>
      </c>
      <c r="AE28" s="29" t="s">
        <v>125</v>
      </c>
    </row>
    <row r="29" spans="1:37" ht="17.100000000000001" customHeight="1">
      <c r="A29" s="52" t="s">
        <v>126</v>
      </c>
      <c r="B29" s="322"/>
      <c r="C29" s="170" t="s">
        <v>127</v>
      </c>
      <c r="D29" s="171"/>
      <c r="E29" s="165">
        <v>80</v>
      </c>
      <c r="F29" s="61" t="s">
        <v>128</v>
      </c>
      <c r="G29" s="59"/>
      <c r="H29" s="165">
        <v>70</v>
      </c>
      <c r="I29" s="61" t="s">
        <v>164</v>
      </c>
      <c r="J29" s="59"/>
      <c r="K29" s="165">
        <v>70</v>
      </c>
      <c r="L29" s="61" t="s">
        <v>258</v>
      </c>
      <c r="M29" s="61" t="s">
        <v>173</v>
      </c>
      <c r="N29" s="165">
        <v>25</v>
      </c>
      <c r="O29" s="165" t="s">
        <v>131</v>
      </c>
      <c r="P29" s="63"/>
      <c r="Q29" s="64">
        <v>100</v>
      </c>
      <c r="R29" s="61" t="s">
        <v>187</v>
      </c>
      <c r="S29" s="59"/>
      <c r="T29" s="165">
        <v>15</v>
      </c>
      <c r="U29" s="324"/>
      <c r="V29" s="65">
        <v>104</v>
      </c>
      <c r="W29" s="66" t="s">
        <v>133</v>
      </c>
      <c r="X29" s="141">
        <f>AA30</f>
        <v>2</v>
      </c>
      <c r="Y29" s="34"/>
      <c r="Z29" s="30" t="s">
        <v>134</v>
      </c>
      <c r="AA29" s="30">
        <v>6.3</v>
      </c>
      <c r="AB29" s="30">
        <f>AA29*2</f>
        <v>12.6</v>
      </c>
      <c r="AC29" s="30"/>
      <c r="AD29" s="30">
        <f>AA29*15</f>
        <v>94.5</v>
      </c>
      <c r="AE29" s="30">
        <f>AB29*4+AD29*4</f>
        <v>428.4</v>
      </c>
    </row>
    <row r="30" spans="1:37" ht="17.100000000000001" customHeight="1">
      <c r="A30" s="52">
        <v>29</v>
      </c>
      <c r="B30" s="322"/>
      <c r="C30" s="100" t="s">
        <v>191</v>
      </c>
      <c r="D30" s="101"/>
      <c r="E30" s="117">
        <v>40</v>
      </c>
      <c r="F30" s="117" t="s">
        <v>135</v>
      </c>
      <c r="G30" s="117"/>
      <c r="H30" s="117">
        <v>10</v>
      </c>
      <c r="I30" s="74" t="s">
        <v>207</v>
      </c>
      <c r="J30" s="74"/>
      <c r="K30" s="117">
        <v>5</v>
      </c>
      <c r="L30" s="73"/>
      <c r="M30" s="74"/>
      <c r="N30" s="117"/>
      <c r="O30" s="147"/>
      <c r="P30" s="147"/>
      <c r="Q30" s="147"/>
      <c r="R30" s="76" t="s">
        <v>259</v>
      </c>
      <c r="S30" s="74"/>
      <c r="T30" s="117">
        <v>10</v>
      </c>
      <c r="U30" s="324"/>
      <c r="V30" s="78" t="s">
        <v>14</v>
      </c>
      <c r="W30" s="79" t="s">
        <v>139</v>
      </c>
      <c r="X30" s="141">
        <v>1.9</v>
      </c>
      <c r="Z30" s="80" t="s">
        <v>140</v>
      </c>
      <c r="AA30" s="30">
        <v>2</v>
      </c>
      <c r="AB30" s="81">
        <f>AA30*7</f>
        <v>14</v>
      </c>
      <c r="AC30" s="30">
        <f>AA30*5</f>
        <v>10</v>
      </c>
      <c r="AD30" s="30" t="s">
        <v>141</v>
      </c>
      <c r="AE30" s="82">
        <f>AB30*4+AC30*9</f>
        <v>146</v>
      </c>
    </row>
    <row r="31" spans="1:37" ht="17.100000000000001" customHeight="1">
      <c r="A31" s="52" t="s">
        <v>142</v>
      </c>
      <c r="B31" s="322"/>
      <c r="C31" s="145"/>
      <c r="D31" s="146"/>
      <c r="E31" s="147"/>
      <c r="F31" s="117" t="s">
        <v>143</v>
      </c>
      <c r="G31" s="117"/>
      <c r="H31" s="117">
        <v>5</v>
      </c>
      <c r="I31" s="74" t="s">
        <v>260</v>
      </c>
      <c r="J31" s="74"/>
      <c r="K31" s="117">
        <v>1</v>
      </c>
      <c r="L31" s="73"/>
      <c r="M31" s="73"/>
      <c r="N31" s="117"/>
      <c r="O31" s="147"/>
      <c r="P31" s="146"/>
      <c r="Q31" s="147"/>
      <c r="R31" s="117" t="s">
        <v>224</v>
      </c>
      <c r="S31" s="117"/>
      <c r="T31" s="117">
        <v>5</v>
      </c>
      <c r="U31" s="324"/>
      <c r="V31" s="65">
        <f>AC34</f>
        <v>22.5</v>
      </c>
      <c r="W31" s="79" t="s">
        <v>146</v>
      </c>
      <c r="X31" s="141">
        <f>AA32</f>
        <v>2.5</v>
      </c>
      <c r="Y31" s="34"/>
      <c r="Z31" s="29" t="s">
        <v>147</v>
      </c>
      <c r="AA31" s="30">
        <v>1.9</v>
      </c>
      <c r="AB31" s="30">
        <f>AA31*1</f>
        <v>1.9</v>
      </c>
      <c r="AC31" s="30" t="s">
        <v>141</v>
      </c>
      <c r="AD31" s="30">
        <f>AA31*5</f>
        <v>9.5</v>
      </c>
      <c r="AE31" s="30">
        <f>AB31*4+AD31*4</f>
        <v>45.6</v>
      </c>
    </row>
    <row r="32" spans="1:37" ht="17.100000000000001" customHeight="1">
      <c r="A32" s="326" t="s">
        <v>194</v>
      </c>
      <c r="B32" s="322"/>
      <c r="C32" s="145"/>
      <c r="D32" s="146"/>
      <c r="E32" s="147"/>
      <c r="F32" s="117" t="s">
        <v>261</v>
      </c>
      <c r="G32" s="146"/>
      <c r="H32" s="117">
        <v>0.1</v>
      </c>
      <c r="I32" s="76" t="s">
        <v>174</v>
      </c>
      <c r="J32" s="74"/>
      <c r="K32" s="117">
        <v>5</v>
      </c>
      <c r="L32" s="74"/>
      <c r="M32" s="74"/>
      <c r="N32" s="117"/>
      <c r="O32" s="147"/>
      <c r="P32" s="146"/>
      <c r="Q32" s="147"/>
      <c r="R32" s="117"/>
      <c r="S32" s="117"/>
      <c r="T32" s="117"/>
      <c r="U32" s="324"/>
      <c r="V32" s="78" t="s">
        <v>16</v>
      </c>
      <c r="W32" s="79" t="s">
        <v>150</v>
      </c>
      <c r="X32" s="141"/>
      <c r="Z32" s="29" t="s">
        <v>151</v>
      </c>
      <c r="AA32" s="30">
        <v>2.5</v>
      </c>
      <c r="AB32" s="30"/>
      <c r="AC32" s="30">
        <f>AA32*5</f>
        <v>12.5</v>
      </c>
      <c r="AD32" s="30" t="s">
        <v>141</v>
      </c>
      <c r="AE32" s="30">
        <f>AC32*9</f>
        <v>112.5</v>
      </c>
    </row>
    <row r="33" spans="1:31" ht="17.100000000000001" customHeight="1">
      <c r="A33" s="326"/>
      <c r="B33" s="322"/>
      <c r="C33" s="145"/>
      <c r="D33" s="146"/>
      <c r="E33" s="147"/>
      <c r="F33" s="117"/>
      <c r="G33" s="146"/>
      <c r="H33" s="117"/>
      <c r="I33" s="117"/>
      <c r="J33" s="117"/>
      <c r="K33" s="117"/>
      <c r="L33" s="117"/>
      <c r="M33" s="117"/>
      <c r="N33" s="117"/>
      <c r="O33" s="147"/>
      <c r="P33" s="146"/>
      <c r="Q33" s="147"/>
      <c r="R33" s="147"/>
      <c r="S33" s="188"/>
      <c r="T33" s="77"/>
      <c r="U33" s="324"/>
      <c r="V33" s="65">
        <v>28.5</v>
      </c>
      <c r="W33" s="85" t="s">
        <v>154</v>
      </c>
      <c r="X33" s="141"/>
      <c r="Y33" s="34"/>
      <c r="Z33" s="29" t="s">
        <v>155</v>
      </c>
      <c r="AD33" s="29">
        <f>AA33*15</f>
        <v>0</v>
      </c>
    </row>
    <row r="34" spans="1:31" ht="17.100000000000001" customHeight="1">
      <c r="A34" s="87" t="s">
        <v>156</v>
      </c>
      <c r="B34" s="88"/>
      <c r="C34" s="83"/>
      <c r="D34" s="83"/>
      <c r="E34" s="77"/>
      <c r="F34" s="77"/>
      <c r="G34" s="83"/>
      <c r="H34" s="77"/>
      <c r="I34" s="77"/>
      <c r="J34" s="83"/>
      <c r="K34" s="77"/>
      <c r="L34" s="117"/>
      <c r="M34" s="117"/>
      <c r="N34" s="117"/>
      <c r="O34" s="77"/>
      <c r="P34" s="83"/>
      <c r="Q34" s="77"/>
      <c r="R34" s="77"/>
      <c r="S34" s="83"/>
      <c r="T34" s="77"/>
      <c r="U34" s="324"/>
      <c r="V34" s="78" t="s">
        <v>159</v>
      </c>
      <c r="W34" s="90"/>
      <c r="X34" s="141"/>
      <c r="AB34" s="29">
        <f>SUM(AB29:AB33)</f>
        <v>28.5</v>
      </c>
      <c r="AC34" s="29">
        <f>SUM(AC29:AC33)</f>
        <v>22.5</v>
      </c>
      <c r="AD34" s="29">
        <f>SUM(AD29:AD33)</f>
        <v>104</v>
      </c>
      <c r="AE34" s="29">
        <f>AB34*4+AC34*9+AD34*4</f>
        <v>732.5</v>
      </c>
    </row>
    <row r="35" spans="1:31" ht="17.100000000000001" customHeight="1">
      <c r="A35" s="91"/>
      <c r="B35" s="92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77"/>
      <c r="S35" s="83"/>
      <c r="T35" s="77"/>
      <c r="U35" s="329"/>
      <c r="V35" s="65">
        <v>732.5</v>
      </c>
      <c r="W35" s="102"/>
      <c r="X35" s="141"/>
      <c r="Y35" s="34"/>
      <c r="AB35" s="96">
        <f>AB34*4/AE34</f>
        <v>0.15563139931740613</v>
      </c>
      <c r="AC35" s="96">
        <f>AC34*9/AE34</f>
        <v>0.2764505119453925</v>
      </c>
      <c r="AD35" s="96">
        <f>AD34*4/AE34</f>
        <v>0.5679180887372014</v>
      </c>
    </row>
    <row r="36" spans="1:31" ht="17.100000000000001" customHeight="1">
      <c r="A36" s="45">
        <v>10</v>
      </c>
      <c r="B36" s="322"/>
      <c r="C36" s="195" t="str">
        <f>玉美彰化菜單!Q42</f>
        <v>夏威夷炒飯</v>
      </c>
      <c r="D36" s="196" t="s">
        <v>177</v>
      </c>
      <c r="E36" s="195"/>
      <c r="F36" s="195" t="str">
        <f>玉美彰化菜單!Q43</f>
        <v>蔥燒肉片</v>
      </c>
      <c r="G36" s="196" t="s">
        <v>118</v>
      </c>
      <c r="H36" s="195"/>
      <c r="I36" s="195" t="str">
        <f>玉美彰化菜單!Q44</f>
        <v>木須炒蛋</v>
      </c>
      <c r="J36" s="196" t="s">
        <v>177</v>
      </c>
      <c r="K36" s="195"/>
      <c r="L36" s="195" t="str">
        <f>玉美彰化菜單!Q45</f>
        <v>蒜茸蘿蔔糕(冷)</v>
      </c>
      <c r="M36" s="196" t="s">
        <v>118</v>
      </c>
      <c r="N36" s="195"/>
      <c r="O36" s="195" t="str">
        <f>玉美彰化菜單!Q46</f>
        <v>深色蔬菜</v>
      </c>
      <c r="P36" s="196" t="s">
        <v>119</v>
      </c>
      <c r="Q36" s="195"/>
      <c r="R36" s="195" t="str">
        <f>玉美彰化菜單!Q48</f>
        <v>關東煮(豆.加)</v>
      </c>
      <c r="S36" s="196" t="s">
        <v>118</v>
      </c>
      <c r="T36" s="195"/>
      <c r="U36" s="323"/>
      <c r="V36" s="49" t="s">
        <v>15</v>
      </c>
      <c r="W36" s="50" t="s">
        <v>121</v>
      </c>
      <c r="X36" s="138">
        <v>6.3</v>
      </c>
      <c r="AB36" s="29" t="s">
        <v>122</v>
      </c>
      <c r="AC36" s="29" t="s">
        <v>123</v>
      </c>
      <c r="AD36" s="29" t="s">
        <v>124</v>
      </c>
      <c r="AE36" s="29" t="s">
        <v>125</v>
      </c>
    </row>
    <row r="37" spans="1:31" ht="17.100000000000001" customHeight="1">
      <c r="A37" s="52" t="s">
        <v>126</v>
      </c>
      <c r="B37" s="322"/>
      <c r="C37" s="207" t="s">
        <v>127</v>
      </c>
      <c r="D37" s="207"/>
      <c r="E37" s="207">
        <v>90</v>
      </c>
      <c r="F37" s="117" t="s">
        <v>219</v>
      </c>
      <c r="G37" s="117"/>
      <c r="H37" s="117">
        <v>40</v>
      </c>
      <c r="I37" s="117" t="s">
        <v>129</v>
      </c>
      <c r="J37" s="117"/>
      <c r="K37" s="117">
        <v>45</v>
      </c>
      <c r="L37" s="117" t="s">
        <v>279</v>
      </c>
      <c r="M37" s="117"/>
      <c r="N37" s="117">
        <v>50</v>
      </c>
      <c r="O37" s="117" t="s">
        <v>131</v>
      </c>
      <c r="P37" s="77"/>
      <c r="Q37" s="84">
        <v>100</v>
      </c>
      <c r="R37" s="117" t="s">
        <v>262</v>
      </c>
      <c r="S37" s="117" t="s">
        <v>278</v>
      </c>
      <c r="T37" s="117">
        <v>5</v>
      </c>
      <c r="U37" s="324"/>
      <c r="V37" s="65">
        <v>102.5</v>
      </c>
      <c r="W37" s="66" t="s">
        <v>133</v>
      </c>
      <c r="X37" s="141">
        <v>2</v>
      </c>
      <c r="Y37" s="34"/>
      <c r="Z37" s="30" t="s">
        <v>134</v>
      </c>
      <c r="AA37" s="30">
        <v>6.3</v>
      </c>
      <c r="AB37" s="30">
        <f>AA37*2</f>
        <v>12.6</v>
      </c>
      <c r="AC37" s="30"/>
      <c r="AD37" s="30">
        <f>AA37*15</f>
        <v>94.5</v>
      </c>
      <c r="AE37" s="30">
        <f>AB37*4+AD37*4</f>
        <v>428.4</v>
      </c>
    </row>
    <row r="38" spans="1:31" ht="17.100000000000001" customHeight="1">
      <c r="A38" s="52">
        <v>30</v>
      </c>
      <c r="B38" s="322"/>
      <c r="C38" s="208" t="s">
        <v>135</v>
      </c>
      <c r="D38" s="208"/>
      <c r="E38" s="208">
        <v>15</v>
      </c>
      <c r="F38" s="117" t="s">
        <v>135</v>
      </c>
      <c r="G38" s="117"/>
      <c r="H38" s="117">
        <v>20</v>
      </c>
      <c r="I38" s="117" t="s">
        <v>143</v>
      </c>
      <c r="J38" s="117"/>
      <c r="K38" s="117">
        <v>15</v>
      </c>
      <c r="L38" s="117"/>
      <c r="M38" s="117"/>
      <c r="N38" s="117"/>
      <c r="O38" s="77"/>
      <c r="P38" s="77"/>
      <c r="Q38" s="77"/>
      <c r="R38" s="117" t="s">
        <v>143</v>
      </c>
      <c r="S38" s="117"/>
      <c r="T38" s="117">
        <v>5</v>
      </c>
      <c r="U38" s="324"/>
      <c r="V38" s="78" t="s">
        <v>14</v>
      </c>
      <c r="W38" s="79" t="s">
        <v>139</v>
      </c>
      <c r="X38" s="141">
        <v>1.6</v>
      </c>
      <c r="Z38" s="80" t="s">
        <v>140</v>
      </c>
      <c r="AA38" s="30">
        <v>2</v>
      </c>
      <c r="AB38" s="81">
        <f>AA38*7</f>
        <v>14</v>
      </c>
      <c r="AC38" s="30">
        <f>AA38*5</f>
        <v>10</v>
      </c>
      <c r="AD38" s="30" t="s">
        <v>141</v>
      </c>
      <c r="AE38" s="82">
        <f>AB38*4+AC38*9</f>
        <v>146</v>
      </c>
    </row>
    <row r="39" spans="1:31" ht="17.100000000000001" customHeight="1">
      <c r="A39" s="52" t="s">
        <v>142</v>
      </c>
      <c r="B39" s="322"/>
      <c r="C39" s="208" t="s">
        <v>168</v>
      </c>
      <c r="D39" s="208"/>
      <c r="E39" s="208">
        <v>15</v>
      </c>
      <c r="F39" s="117" t="s">
        <v>218</v>
      </c>
      <c r="G39" s="117"/>
      <c r="H39" s="117">
        <v>1</v>
      </c>
      <c r="I39" s="117" t="s">
        <v>144</v>
      </c>
      <c r="J39" s="117"/>
      <c r="K39" s="117">
        <v>1</v>
      </c>
      <c r="L39" s="117"/>
      <c r="M39" s="117"/>
      <c r="N39" s="117"/>
      <c r="O39" s="77"/>
      <c r="P39" s="77"/>
      <c r="Q39" s="77"/>
      <c r="R39" s="117" t="s">
        <v>196</v>
      </c>
      <c r="S39" s="117"/>
      <c r="T39" s="117">
        <v>20</v>
      </c>
      <c r="U39" s="324"/>
      <c r="V39" s="65">
        <v>22.5</v>
      </c>
      <c r="W39" s="79" t="s">
        <v>146</v>
      </c>
      <c r="X39" s="141">
        <v>2.5</v>
      </c>
      <c r="Y39" s="34"/>
      <c r="Z39" s="29" t="s">
        <v>147</v>
      </c>
      <c r="AA39" s="30">
        <v>1.6</v>
      </c>
      <c r="AB39" s="30">
        <f>AA39*1</f>
        <v>1.6</v>
      </c>
      <c r="AC39" s="30" t="s">
        <v>141</v>
      </c>
      <c r="AD39" s="30">
        <f>AA39*5</f>
        <v>8</v>
      </c>
      <c r="AE39" s="30">
        <f>AB39*4+AD39*4</f>
        <v>38.4</v>
      </c>
    </row>
    <row r="40" spans="1:31" ht="17.100000000000001" customHeight="1">
      <c r="A40" s="326" t="s">
        <v>197</v>
      </c>
      <c r="B40" s="322"/>
      <c r="C40" s="208" t="s">
        <v>280</v>
      </c>
      <c r="D40" s="208"/>
      <c r="E40" s="208">
        <v>10</v>
      </c>
      <c r="F40" s="110" t="s">
        <v>263</v>
      </c>
      <c r="G40" s="77"/>
      <c r="H40" s="117">
        <v>3</v>
      </c>
      <c r="I40" s="117"/>
      <c r="J40" s="117"/>
      <c r="K40" s="117"/>
      <c r="L40" s="117"/>
      <c r="M40" s="117"/>
      <c r="N40" s="117"/>
      <c r="O40" s="77"/>
      <c r="P40" s="77"/>
      <c r="Q40" s="77"/>
      <c r="R40" s="117" t="s">
        <v>174</v>
      </c>
      <c r="S40" s="117"/>
      <c r="T40" s="84">
        <v>10</v>
      </c>
      <c r="U40" s="324"/>
      <c r="V40" s="78" t="s">
        <v>16</v>
      </c>
      <c r="W40" s="79" t="s">
        <v>150</v>
      </c>
      <c r="X40" s="141"/>
      <c r="Z40" s="29" t="s">
        <v>151</v>
      </c>
      <c r="AA40" s="30">
        <v>2.5</v>
      </c>
      <c r="AB40" s="30"/>
      <c r="AC40" s="30">
        <f>AA40*5</f>
        <v>12.5</v>
      </c>
      <c r="AD40" s="30" t="s">
        <v>141</v>
      </c>
      <c r="AE40" s="30">
        <f>AC40*9</f>
        <v>112.5</v>
      </c>
    </row>
    <row r="41" spans="1:31" ht="17.100000000000001" customHeight="1">
      <c r="A41" s="326"/>
      <c r="B41" s="322"/>
      <c r="C41" s="208" t="s">
        <v>274</v>
      </c>
      <c r="D41" s="208"/>
      <c r="E41" s="208">
        <v>10</v>
      </c>
      <c r="F41" s="77"/>
      <c r="G41" s="83"/>
      <c r="H41" s="77"/>
      <c r="I41" s="117"/>
      <c r="J41" s="83"/>
      <c r="K41" s="117"/>
      <c r="L41" s="117"/>
      <c r="M41" s="117"/>
      <c r="N41" s="117"/>
      <c r="O41" s="77"/>
      <c r="P41" s="83"/>
      <c r="Q41" s="77"/>
      <c r="R41" s="117"/>
      <c r="S41" s="117"/>
      <c r="T41" s="84"/>
      <c r="U41" s="324"/>
      <c r="V41" s="65">
        <v>28.2</v>
      </c>
      <c r="W41" s="85" t="s">
        <v>154</v>
      </c>
      <c r="X41" s="141"/>
      <c r="Y41" s="34"/>
      <c r="Z41" s="29" t="s">
        <v>155</v>
      </c>
      <c r="AD41" s="29">
        <f>AA41*15</f>
        <v>0</v>
      </c>
    </row>
    <row r="42" spans="1:31" ht="17.100000000000001" customHeight="1">
      <c r="A42" s="87" t="s">
        <v>156</v>
      </c>
      <c r="B42" s="88"/>
      <c r="C42" s="83"/>
      <c r="D42" s="83"/>
      <c r="E42" s="77"/>
      <c r="F42" s="77"/>
      <c r="G42" s="83"/>
      <c r="H42" s="77"/>
      <c r="I42" s="117"/>
      <c r="J42" s="83"/>
      <c r="K42" s="117"/>
      <c r="L42" s="117"/>
      <c r="M42" s="117"/>
      <c r="N42" s="189"/>
      <c r="O42" s="77"/>
      <c r="P42" s="83"/>
      <c r="Q42" s="77"/>
      <c r="R42" s="77"/>
      <c r="S42" s="83"/>
      <c r="T42" s="77"/>
      <c r="U42" s="324"/>
      <c r="V42" s="78" t="s">
        <v>159</v>
      </c>
      <c r="W42" s="90"/>
      <c r="X42" s="141"/>
      <c r="AB42" s="29">
        <f>SUM(AB37:AB41)</f>
        <v>28.200000000000003</v>
      </c>
      <c r="AC42" s="29">
        <f>SUM(AC37:AC41)</f>
        <v>22.5</v>
      </c>
      <c r="AD42" s="29">
        <f>SUM(AD37:AD41)</f>
        <v>102.5</v>
      </c>
      <c r="AE42" s="29">
        <f>AB42*4+AC42*9+AD42*4</f>
        <v>725.3</v>
      </c>
    </row>
    <row r="43" spans="1:31" ht="17.100000000000001" customHeight="1" thickBot="1">
      <c r="A43" s="149"/>
      <c r="B43" s="150"/>
      <c r="C43" s="151"/>
      <c r="D43" s="151"/>
      <c r="E43" s="152"/>
      <c r="F43" s="152"/>
      <c r="G43" s="151"/>
      <c r="H43" s="152"/>
      <c r="I43" s="152"/>
      <c r="J43" s="151"/>
      <c r="K43" s="152"/>
      <c r="L43" s="152"/>
      <c r="M43" s="151"/>
      <c r="N43" s="152"/>
      <c r="O43" s="152"/>
      <c r="P43" s="151"/>
      <c r="Q43" s="152"/>
      <c r="R43" s="152"/>
      <c r="S43" s="151"/>
      <c r="T43" s="152"/>
      <c r="U43" s="325"/>
      <c r="V43" s="153">
        <v>725.3</v>
      </c>
      <c r="W43" s="154"/>
      <c r="X43" s="155"/>
      <c r="Y43" s="34"/>
      <c r="AB43" s="96">
        <f>AB42*4/AE42</f>
        <v>0.15552185302633395</v>
      </c>
      <c r="AC43" s="96">
        <f>AC42*9/AE42</f>
        <v>0.27919481593823248</v>
      </c>
      <c r="AD43" s="96">
        <f>AD42*4/AE42</f>
        <v>0.5652833310354336</v>
      </c>
    </row>
    <row r="44" spans="1:31" ht="21.75" customHeight="1"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190"/>
    </row>
    <row r="45" spans="1:31">
      <c r="C45" s="334"/>
      <c r="D45" s="334"/>
      <c r="E45" s="335"/>
      <c r="F45" s="335"/>
      <c r="G45" s="191"/>
      <c r="J45" s="191"/>
      <c r="M45" s="191"/>
      <c r="P45" s="191"/>
      <c r="S45" s="191"/>
      <c r="V45" s="29"/>
      <c r="X45" s="30"/>
    </row>
    <row r="46" spans="1:31">
      <c r="V46" s="29"/>
      <c r="X46" s="30"/>
    </row>
    <row r="47" spans="1:31">
      <c r="V47" s="29"/>
      <c r="X47" s="30"/>
    </row>
  </sheetData>
  <mergeCells count="18">
    <mergeCell ref="A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A19" zoomScaleNormal="100" workbookViewId="0">
      <selection activeCell="J54" activeCellId="1" sqref="U12:U27 J54"/>
    </sheetView>
  </sheetViews>
  <sheetFormatPr defaultRowHeight="16.5"/>
  <cols>
    <col min="1" max="17" width="8" style="4" customWidth="1"/>
    <col min="18" max="19" width="8.7109375" style="4" customWidth="1"/>
    <col min="20" max="20" width="8" style="4" customWidth="1"/>
    <col min="21" max="21" width="25.42578125" style="4" customWidth="1"/>
    <col min="22" max="16384" width="9.140625" style="4"/>
  </cols>
  <sheetData>
    <row r="1" spans="1:21" s="1" customFormat="1" ht="20.100000000000001" customHeight="1" thickBot="1">
      <c r="E1" s="2" t="s">
        <v>282</v>
      </c>
      <c r="F1" s="3"/>
      <c r="G1" s="3"/>
      <c r="H1" s="3"/>
      <c r="I1" s="3"/>
      <c r="O1" s="1" t="s">
        <v>281</v>
      </c>
      <c r="U1" s="4"/>
    </row>
    <row r="2" spans="1:21" ht="15.95" customHeight="1">
      <c r="A2" s="263">
        <v>44102</v>
      </c>
      <c r="B2" s="264"/>
      <c r="C2" s="5" t="s">
        <v>0</v>
      </c>
      <c r="D2" s="6"/>
      <c r="E2" s="265">
        <f>A2+1</f>
        <v>44103</v>
      </c>
      <c r="F2" s="264"/>
      <c r="G2" s="5" t="s">
        <v>1</v>
      </c>
      <c r="H2" s="6"/>
      <c r="I2" s="264">
        <f>E2+1</f>
        <v>44104</v>
      </c>
      <c r="J2" s="264"/>
      <c r="K2" s="5" t="s">
        <v>2</v>
      </c>
      <c r="L2" s="6"/>
      <c r="M2" s="264">
        <f>I2+1</f>
        <v>44105</v>
      </c>
      <c r="N2" s="264"/>
      <c r="O2" s="5" t="s">
        <v>3</v>
      </c>
      <c r="P2" s="6"/>
      <c r="Q2" s="264">
        <f>M2+1</f>
        <v>44106</v>
      </c>
      <c r="R2" s="264"/>
      <c r="S2" s="5" t="s">
        <v>4</v>
      </c>
      <c r="T2" s="6"/>
      <c r="U2" s="278" t="s">
        <v>5</v>
      </c>
    </row>
    <row r="3" spans="1:21" s="7" customFormat="1" ht="9" customHeight="1">
      <c r="A3" s="279"/>
      <c r="B3" s="268"/>
      <c r="C3" s="268"/>
      <c r="D3" s="269"/>
      <c r="E3" s="267"/>
      <c r="F3" s="268"/>
      <c r="G3" s="268"/>
      <c r="H3" s="268"/>
      <c r="I3" s="267"/>
      <c r="J3" s="268"/>
      <c r="K3" s="268"/>
      <c r="L3" s="269"/>
      <c r="M3" s="270" t="s">
        <v>6</v>
      </c>
      <c r="N3" s="270"/>
      <c r="O3" s="270"/>
      <c r="P3" s="270"/>
      <c r="Q3" s="267" t="s">
        <v>7</v>
      </c>
      <c r="R3" s="268"/>
      <c r="S3" s="268"/>
      <c r="T3" s="280"/>
      <c r="U3" s="274"/>
    </row>
    <row r="4" spans="1:21" s="8" customFormat="1" ht="9" customHeight="1">
      <c r="A4" s="276"/>
      <c r="B4" s="252"/>
      <c r="C4" s="252"/>
      <c r="D4" s="252"/>
      <c r="E4" s="251"/>
      <c r="F4" s="249"/>
      <c r="G4" s="249"/>
      <c r="H4" s="249"/>
      <c r="I4" s="251"/>
      <c r="J4" s="249"/>
      <c r="K4" s="249"/>
      <c r="L4" s="250"/>
      <c r="M4" s="252" t="s">
        <v>8</v>
      </c>
      <c r="N4" s="252"/>
      <c r="O4" s="252"/>
      <c r="P4" s="252"/>
      <c r="Q4" s="252" t="s">
        <v>9</v>
      </c>
      <c r="R4" s="252"/>
      <c r="S4" s="252"/>
      <c r="T4" s="253"/>
      <c r="U4" s="229"/>
    </row>
    <row r="5" spans="1:21" s="9" customFormat="1" ht="9" customHeight="1">
      <c r="A5" s="277"/>
      <c r="B5" s="258"/>
      <c r="C5" s="258"/>
      <c r="D5" s="258"/>
      <c r="E5" s="257"/>
      <c r="F5" s="255"/>
      <c r="G5" s="255"/>
      <c r="H5" s="255"/>
      <c r="I5" s="257"/>
      <c r="J5" s="255"/>
      <c r="K5" s="255"/>
      <c r="L5" s="256"/>
      <c r="M5" s="258" t="s">
        <v>10</v>
      </c>
      <c r="N5" s="258"/>
      <c r="O5" s="258"/>
      <c r="P5" s="258"/>
      <c r="Q5" s="258" t="s">
        <v>11</v>
      </c>
      <c r="R5" s="258"/>
      <c r="S5" s="258"/>
      <c r="T5" s="259"/>
      <c r="U5" s="230"/>
    </row>
    <row r="6" spans="1:21" s="10" customFormat="1" ht="9" customHeight="1">
      <c r="A6" s="275"/>
      <c r="B6" s="246"/>
      <c r="C6" s="246"/>
      <c r="D6" s="246"/>
      <c r="E6" s="245"/>
      <c r="F6" s="243"/>
      <c r="G6" s="243"/>
      <c r="H6" s="243"/>
      <c r="I6" s="245"/>
      <c r="J6" s="243"/>
      <c r="K6" s="243"/>
      <c r="L6" s="244"/>
      <c r="M6" s="246"/>
      <c r="N6" s="246"/>
      <c r="O6" s="246"/>
      <c r="P6" s="246"/>
      <c r="Q6" s="245" t="s">
        <v>12</v>
      </c>
      <c r="R6" s="243"/>
      <c r="S6" s="243"/>
      <c r="T6" s="281"/>
      <c r="U6" s="230"/>
    </row>
    <row r="7" spans="1:21" s="11" customFormat="1" ht="9" customHeight="1">
      <c r="A7" s="273"/>
      <c r="B7" s="236"/>
      <c r="C7" s="236"/>
      <c r="D7" s="236"/>
      <c r="E7" s="235"/>
      <c r="F7" s="233"/>
      <c r="G7" s="233"/>
      <c r="H7" s="233"/>
      <c r="I7" s="235"/>
      <c r="J7" s="233"/>
      <c r="K7" s="233"/>
      <c r="L7" s="234"/>
      <c r="M7" s="236"/>
      <c r="N7" s="236"/>
      <c r="O7" s="236"/>
      <c r="P7" s="236"/>
      <c r="Q7" s="236"/>
      <c r="R7" s="236"/>
      <c r="S7" s="236"/>
      <c r="T7" s="237"/>
      <c r="U7" s="230"/>
    </row>
    <row r="8" spans="1:21" s="12" customFormat="1" ht="9" customHeight="1">
      <c r="A8" s="272"/>
      <c r="B8" s="227"/>
      <c r="C8" s="227"/>
      <c r="D8" s="227"/>
      <c r="E8" s="241"/>
      <c r="F8" s="239"/>
      <c r="G8" s="239"/>
      <c r="H8" s="239"/>
      <c r="I8" s="241"/>
      <c r="J8" s="239"/>
      <c r="K8" s="239"/>
      <c r="L8" s="240"/>
      <c r="M8" s="227"/>
      <c r="N8" s="227"/>
      <c r="O8" s="227"/>
      <c r="P8" s="227"/>
      <c r="Q8" s="227"/>
      <c r="R8" s="227"/>
      <c r="S8" s="227"/>
      <c r="T8" s="228"/>
      <c r="U8" s="230"/>
    </row>
    <row r="9" spans="1:21" s="15" customFormat="1" ht="11.1" customHeight="1">
      <c r="A9" s="13" t="s">
        <v>13</v>
      </c>
      <c r="B9" s="13">
        <f>[1]第一週明細!V11</f>
        <v>0</v>
      </c>
      <c r="C9" s="13" t="s">
        <v>14</v>
      </c>
      <c r="D9" s="13">
        <f>[1]第一週明細!V7</f>
        <v>0</v>
      </c>
      <c r="E9" s="13" t="s">
        <v>13</v>
      </c>
      <c r="F9" s="13">
        <f>[1]第一週明細!V19</f>
        <v>0</v>
      </c>
      <c r="G9" s="13" t="s">
        <v>14</v>
      </c>
      <c r="H9" s="13">
        <f>[1]第一週明細!V15</f>
        <v>0</v>
      </c>
      <c r="I9" s="13" t="s">
        <v>13</v>
      </c>
      <c r="J9" s="13">
        <f>[1]第一週明細!V27</f>
        <v>0</v>
      </c>
      <c r="K9" s="13" t="s">
        <v>14</v>
      </c>
      <c r="L9" s="13">
        <f>[1]第一週明細!V23</f>
        <v>0</v>
      </c>
      <c r="M9" s="13" t="s">
        <v>13</v>
      </c>
      <c r="N9" s="13">
        <f>[1]第一週明細!V35</f>
        <v>0</v>
      </c>
      <c r="O9" s="13" t="s">
        <v>14</v>
      </c>
      <c r="P9" s="13">
        <f>[1]第一週明細!V31</f>
        <v>0</v>
      </c>
      <c r="Q9" s="13" t="s">
        <v>13</v>
      </c>
      <c r="R9" s="13">
        <f>[1]第一週明細!V43</f>
        <v>0</v>
      </c>
      <c r="S9" s="13" t="s">
        <v>14</v>
      </c>
      <c r="T9" s="14">
        <f>[1]第一週明細!V39</f>
        <v>0</v>
      </c>
      <c r="U9" s="266"/>
    </row>
    <row r="10" spans="1:21" s="15" customFormat="1" ht="11.1" customHeight="1" thickBot="1">
      <c r="A10" s="16" t="s">
        <v>15</v>
      </c>
      <c r="B10" s="16">
        <f>[1]第一週明細!V5</f>
        <v>0</v>
      </c>
      <c r="C10" s="16" t="s">
        <v>16</v>
      </c>
      <c r="D10" s="16">
        <f>[1]第一週明細!V9</f>
        <v>0</v>
      </c>
      <c r="E10" s="16" t="s">
        <v>15</v>
      </c>
      <c r="F10" s="16">
        <f>[1]第一週明細!V13</f>
        <v>0</v>
      </c>
      <c r="G10" s="16" t="s">
        <v>16</v>
      </c>
      <c r="H10" s="16">
        <f>[1]第一週明細!V17</f>
        <v>0</v>
      </c>
      <c r="I10" s="16" t="s">
        <v>15</v>
      </c>
      <c r="J10" s="16">
        <f>[1]第一週明細!V21</f>
        <v>0</v>
      </c>
      <c r="K10" s="16" t="s">
        <v>16</v>
      </c>
      <c r="L10" s="16">
        <f>[1]第一週明細!V25</f>
        <v>0</v>
      </c>
      <c r="M10" s="16" t="s">
        <v>15</v>
      </c>
      <c r="N10" s="16">
        <f>[1]第一週明細!V29</f>
        <v>0</v>
      </c>
      <c r="O10" s="16" t="s">
        <v>16</v>
      </c>
      <c r="P10" s="16">
        <f>[1]第一週明細!V33</f>
        <v>0</v>
      </c>
      <c r="Q10" s="16" t="s">
        <v>15</v>
      </c>
      <c r="R10" s="16">
        <f>[1]第一週明細!V37</f>
        <v>0</v>
      </c>
      <c r="S10" s="16" t="s">
        <v>16</v>
      </c>
      <c r="T10" s="17">
        <f>[1]第一週明細!V41</f>
        <v>0</v>
      </c>
      <c r="U10" s="274" t="s">
        <v>17</v>
      </c>
    </row>
    <row r="11" spans="1:21" ht="18" customHeight="1">
      <c r="A11" s="263">
        <v>44109</v>
      </c>
      <c r="B11" s="264"/>
      <c r="C11" s="18" t="s">
        <v>18</v>
      </c>
      <c r="D11" s="6"/>
      <c r="E11" s="265">
        <f>A11+1</f>
        <v>44110</v>
      </c>
      <c r="F11" s="264"/>
      <c r="G11" s="18" t="s">
        <v>0</v>
      </c>
      <c r="H11" s="6"/>
      <c r="I11" s="264">
        <f>E11+1</f>
        <v>44111</v>
      </c>
      <c r="J11" s="264"/>
      <c r="K11" s="18" t="s">
        <v>1</v>
      </c>
      <c r="L11" s="6"/>
      <c r="M11" s="264">
        <f>I11+1</f>
        <v>44112</v>
      </c>
      <c r="N11" s="264"/>
      <c r="O11" s="18" t="s">
        <v>2</v>
      </c>
      <c r="P11" s="6"/>
      <c r="Q11" s="264">
        <f>M11+1</f>
        <v>44113</v>
      </c>
      <c r="R11" s="264"/>
      <c r="S11" s="18" t="s">
        <v>3</v>
      </c>
      <c r="T11" s="6"/>
      <c r="U11" s="274"/>
    </row>
    <row r="12" spans="1:21" s="7" customFormat="1" ht="18.600000000000001" customHeight="1">
      <c r="A12" s="267" t="s">
        <v>20</v>
      </c>
      <c r="B12" s="268"/>
      <c r="C12" s="268"/>
      <c r="D12" s="269"/>
      <c r="E12" s="270" t="s">
        <v>19</v>
      </c>
      <c r="F12" s="270"/>
      <c r="G12" s="270"/>
      <c r="H12" s="270"/>
      <c r="I12" s="267" t="s">
        <v>20</v>
      </c>
      <c r="J12" s="268"/>
      <c r="K12" s="268"/>
      <c r="L12" s="269"/>
      <c r="M12" s="270" t="s">
        <v>21</v>
      </c>
      <c r="N12" s="270"/>
      <c r="O12" s="270"/>
      <c r="P12" s="270"/>
      <c r="Q12" s="270" t="s">
        <v>22</v>
      </c>
      <c r="R12" s="270"/>
      <c r="S12" s="270"/>
      <c r="T12" s="271"/>
      <c r="U12" s="229"/>
    </row>
    <row r="13" spans="1:21" s="8" customFormat="1" ht="18.600000000000001" customHeight="1">
      <c r="A13" s="276" t="s">
        <v>23</v>
      </c>
      <c r="B13" s="252"/>
      <c r="C13" s="252"/>
      <c r="D13" s="252"/>
      <c r="E13" s="252" t="s">
        <v>24</v>
      </c>
      <c r="F13" s="252"/>
      <c r="G13" s="252"/>
      <c r="H13" s="252"/>
      <c r="I13" s="252" t="s">
        <v>25</v>
      </c>
      <c r="J13" s="252"/>
      <c r="K13" s="252"/>
      <c r="L13" s="252"/>
      <c r="M13" s="252" t="s">
        <v>26</v>
      </c>
      <c r="N13" s="252"/>
      <c r="O13" s="252"/>
      <c r="P13" s="252"/>
      <c r="Q13" s="252" t="s">
        <v>27</v>
      </c>
      <c r="R13" s="252"/>
      <c r="S13" s="252"/>
      <c r="T13" s="253"/>
      <c r="U13" s="230"/>
    </row>
    <row r="14" spans="1:21" s="9" customFormat="1" ht="18.600000000000001" customHeight="1">
      <c r="A14" s="277" t="s">
        <v>28</v>
      </c>
      <c r="B14" s="258"/>
      <c r="C14" s="258"/>
      <c r="D14" s="258"/>
      <c r="E14" s="258" t="s">
        <v>29</v>
      </c>
      <c r="F14" s="258"/>
      <c r="G14" s="258"/>
      <c r="H14" s="258"/>
      <c r="I14" s="258" t="s">
        <v>30</v>
      </c>
      <c r="J14" s="258"/>
      <c r="K14" s="258"/>
      <c r="L14" s="258"/>
      <c r="M14" s="258" t="s">
        <v>31</v>
      </c>
      <c r="N14" s="258"/>
      <c r="O14" s="258"/>
      <c r="P14" s="258"/>
      <c r="Q14" s="258" t="s">
        <v>10</v>
      </c>
      <c r="R14" s="258"/>
      <c r="S14" s="258"/>
      <c r="T14" s="259"/>
      <c r="U14" s="230"/>
    </row>
    <row r="15" spans="1:21" s="10" customFormat="1" ht="18.600000000000001" customHeight="1">
      <c r="A15" s="275" t="s">
        <v>265</v>
      </c>
      <c r="B15" s="246"/>
      <c r="C15" s="246"/>
      <c r="D15" s="246"/>
      <c r="E15" s="246" t="s">
        <v>32</v>
      </c>
      <c r="F15" s="246"/>
      <c r="G15" s="246"/>
      <c r="H15" s="246"/>
      <c r="I15" s="246" t="s">
        <v>33</v>
      </c>
      <c r="J15" s="246"/>
      <c r="K15" s="246"/>
      <c r="L15" s="246"/>
      <c r="M15" s="246" t="s">
        <v>34</v>
      </c>
      <c r="N15" s="246"/>
      <c r="O15" s="246"/>
      <c r="P15" s="246"/>
      <c r="Q15" s="246" t="s">
        <v>35</v>
      </c>
      <c r="R15" s="246"/>
      <c r="S15" s="246"/>
      <c r="T15" s="247"/>
      <c r="U15" s="230"/>
    </row>
    <row r="16" spans="1:21" s="11" customFormat="1" ht="18.600000000000001" customHeight="1">
      <c r="A16" s="273" t="s">
        <v>36</v>
      </c>
      <c r="B16" s="236"/>
      <c r="C16" s="236"/>
      <c r="D16" s="236"/>
      <c r="E16" s="236" t="s">
        <v>36</v>
      </c>
      <c r="F16" s="236"/>
      <c r="G16" s="236"/>
      <c r="H16" s="236"/>
      <c r="I16" s="236" t="s">
        <v>37</v>
      </c>
      <c r="J16" s="236"/>
      <c r="K16" s="236"/>
      <c r="L16" s="236"/>
      <c r="M16" s="236" t="s">
        <v>36</v>
      </c>
      <c r="N16" s="236"/>
      <c r="O16" s="236"/>
      <c r="P16" s="236"/>
      <c r="Q16" s="236" t="s">
        <v>12</v>
      </c>
      <c r="R16" s="236"/>
      <c r="S16" s="236"/>
      <c r="T16" s="237"/>
      <c r="U16" s="230"/>
    </row>
    <row r="17" spans="1:21" s="11" customFormat="1" ht="15.95" customHeight="1">
      <c r="A17" s="209"/>
      <c r="B17" s="210"/>
      <c r="C17" s="210"/>
      <c r="D17" s="211"/>
      <c r="E17" s="235" t="s">
        <v>283</v>
      </c>
      <c r="F17" s="233"/>
      <c r="G17" s="233"/>
      <c r="H17" s="234"/>
      <c r="I17" s="209"/>
      <c r="J17" s="210"/>
      <c r="K17" s="210"/>
      <c r="L17" s="211"/>
      <c r="M17" s="209"/>
      <c r="N17" s="210"/>
      <c r="O17" s="210"/>
      <c r="P17" s="211"/>
      <c r="Q17" s="209"/>
      <c r="R17" s="210"/>
      <c r="S17" s="210"/>
      <c r="T17" s="211"/>
      <c r="U17" s="230"/>
    </row>
    <row r="18" spans="1:21" s="12" customFormat="1" ht="18.600000000000001" customHeight="1">
      <c r="A18" s="272" t="s">
        <v>38</v>
      </c>
      <c r="B18" s="227"/>
      <c r="C18" s="227"/>
      <c r="D18" s="227"/>
      <c r="E18" s="227" t="s">
        <v>39</v>
      </c>
      <c r="F18" s="227"/>
      <c r="G18" s="227"/>
      <c r="H18" s="227"/>
      <c r="I18" s="227" t="s">
        <v>40</v>
      </c>
      <c r="J18" s="227"/>
      <c r="K18" s="227"/>
      <c r="L18" s="227"/>
      <c r="M18" s="227" t="s">
        <v>41</v>
      </c>
      <c r="N18" s="227"/>
      <c r="O18" s="227"/>
      <c r="P18" s="227"/>
      <c r="Q18" s="227"/>
      <c r="R18" s="227"/>
      <c r="S18" s="227"/>
      <c r="T18" s="228"/>
      <c r="U18" s="266"/>
    </row>
    <row r="19" spans="1:21" s="15" customFormat="1" ht="11.1" customHeight="1">
      <c r="A19" s="19" t="s">
        <v>13</v>
      </c>
      <c r="B19" s="13">
        <f>王美第二週明細!V11</f>
        <v>726.5</v>
      </c>
      <c r="C19" s="13" t="s">
        <v>14</v>
      </c>
      <c r="D19" s="13">
        <f>王美第二週明細!V7</f>
        <v>22.5</v>
      </c>
      <c r="E19" s="13" t="s">
        <v>13</v>
      </c>
      <c r="F19" s="13">
        <f>王美第二週明細!V19</f>
        <v>724.5</v>
      </c>
      <c r="G19" s="13" t="s">
        <v>14</v>
      </c>
      <c r="H19" s="13">
        <f>王美第二週明細!V15</f>
        <v>22.5</v>
      </c>
      <c r="I19" s="13" t="s">
        <v>13</v>
      </c>
      <c r="J19" s="13">
        <f>王美第二週明細!V27</f>
        <v>718.5</v>
      </c>
      <c r="K19" s="13" t="s">
        <v>14</v>
      </c>
      <c r="L19" s="13">
        <f>王美第二週明細!V23</f>
        <v>22.5</v>
      </c>
      <c r="M19" s="13" t="s">
        <v>13</v>
      </c>
      <c r="N19" s="13">
        <f>王美第二週明細!V35</f>
        <v>728.1</v>
      </c>
      <c r="O19" s="13" t="s">
        <v>14</v>
      </c>
      <c r="P19" s="13">
        <f>王美第二週明細!V31</f>
        <v>22.5</v>
      </c>
      <c r="Q19" s="13" t="s">
        <v>13</v>
      </c>
      <c r="R19" s="13">
        <f>王美第二週明細!V43</f>
        <v>0</v>
      </c>
      <c r="S19" s="13" t="s">
        <v>14</v>
      </c>
      <c r="T19" s="14">
        <f>王美第二週明細!V39</f>
        <v>0</v>
      </c>
      <c r="U19" s="229" t="s">
        <v>42</v>
      </c>
    </row>
    <row r="20" spans="1:21" s="15" customFormat="1" ht="11.1" customHeight="1" thickBot="1">
      <c r="A20" s="20" t="s">
        <v>15</v>
      </c>
      <c r="B20" s="16">
        <f>王美第二週明細!V5</f>
        <v>102.5</v>
      </c>
      <c r="C20" s="16" t="s">
        <v>16</v>
      </c>
      <c r="D20" s="16">
        <f>王美第二週明細!V9</f>
        <v>28.5</v>
      </c>
      <c r="E20" s="16" t="s">
        <v>15</v>
      </c>
      <c r="F20" s="16">
        <f>王美第二週明細!V13</f>
        <v>102</v>
      </c>
      <c r="G20" s="16" t="s">
        <v>16</v>
      </c>
      <c r="H20" s="16">
        <f>王美第二週明細!V17</f>
        <v>28.5</v>
      </c>
      <c r="I20" s="16" t="s">
        <v>15</v>
      </c>
      <c r="J20" s="16">
        <f>王美第二週明細!V21</f>
        <v>101</v>
      </c>
      <c r="K20" s="16" t="s">
        <v>16</v>
      </c>
      <c r="L20" s="16">
        <f>王美第二週明細!V25</f>
        <v>28</v>
      </c>
      <c r="M20" s="16" t="s">
        <v>15</v>
      </c>
      <c r="N20" s="16">
        <f>王美第二週明細!V29</f>
        <v>103</v>
      </c>
      <c r="O20" s="16" t="s">
        <v>16</v>
      </c>
      <c r="P20" s="16">
        <f>王美第二週明細!V33</f>
        <v>28.4</v>
      </c>
      <c r="Q20" s="16" t="s">
        <v>15</v>
      </c>
      <c r="R20" s="16">
        <f>王美第二週明細!V37</f>
        <v>0</v>
      </c>
      <c r="S20" s="16" t="s">
        <v>16</v>
      </c>
      <c r="T20" s="17">
        <f>王美第二週明細!V41</f>
        <v>0</v>
      </c>
      <c r="U20" s="230"/>
    </row>
    <row r="21" spans="1:21" ht="18" customHeight="1">
      <c r="A21" s="263">
        <f>A11+7</f>
        <v>44116</v>
      </c>
      <c r="B21" s="264"/>
      <c r="C21" s="18" t="s">
        <v>18</v>
      </c>
      <c r="D21" s="6"/>
      <c r="E21" s="265">
        <f>A21+1</f>
        <v>44117</v>
      </c>
      <c r="F21" s="264"/>
      <c r="G21" s="18" t="s">
        <v>0</v>
      </c>
      <c r="H21" s="6"/>
      <c r="I21" s="264">
        <f>E21+1</f>
        <v>44118</v>
      </c>
      <c r="J21" s="264"/>
      <c r="K21" s="18" t="s">
        <v>1</v>
      </c>
      <c r="L21" s="6"/>
      <c r="M21" s="264">
        <f>I21+1</f>
        <v>44119</v>
      </c>
      <c r="N21" s="264"/>
      <c r="O21" s="18" t="s">
        <v>2</v>
      </c>
      <c r="P21" s="6"/>
      <c r="Q21" s="264">
        <f>M21+1</f>
        <v>44120</v>
      </c>
      <c r="R21" s="264"/>
      <c r="S21" s="18" t="s">
        <v>3</v>
      </c>
      <c r="T21" s="6"/>
      <c r="U21" s="266"/>
    </row>
    <row r="22" spans="1:21" s="7" customFormat="1" ht="18.600000000000001" customHeight="1">
      <c r="A22" s="267" t="s">
        <v>20</v>
      </c>
      <c r="B22" s="268"/>
      <c r="C22" s="268"/>
      <c r="D22" s="269"/>
      <c r="E22" s="267" t="s">
        <v>43</v>
      </c>
      <c r="F22" s="268"/>
      <c r="G22" s="268"/>
      <c r="H22" s="269"/>
      <c r="I22" s="267" t="s">
        <v>20</v>
      </c>
      <c r="J22" s="268"/>
      <c r="K22" s="268"/>
      <c r="L22" s="269"/>
      <c r="M22" s="270" t="s">
        <v>44</v>
      </c>
      <c r="N22" s="270"/>
      <c r="O22" s="270"/>
      <c r="P22" s="270"/>
      <c r="Q22" s="270" t="s">
        <v>273</v>
      </c>
      <c r="R22" s="270"/>
      <c r="S22" s="270"/>
      <c r="T22" s="271"/>
      <c r="U22" s="230"/>
    </row>
    <row r="23" spans="1:21" s="8" customFormat="1" ht="18.600000000000001" customHeight="1">
      <c r="A23" s="248" t="s">
        <v>45</v>
      </c>
      <c r="B23" s="249"/>
      <c r="C23" s="249"/>
      <c r="D23" s="250"/>
      <c r="E23" s="251" t="s">
        <v>46</v>
      </c>
      <c r="F23" s="249"/>
      <c r="G23" s="249"/>
      <c r="H23" s="250"/>
      <c r="I23" s="251" t="s">
        <v>47</v>
      </c>
      <c r="J23" s="249"/>
      <c r="K23" s="249"/>
      <c r="L23" s="250"/>
      <c r="M23" s="252" t="s">
        <v>48</v>
      </c>
      <c r="N23" s="252"/>
      <c r="O23" s="252"/>
      <c r="P23" s="252"/>
      <c r="Q23" s="252" t="s">
        <v>49</v>
      </c>
      <c r="R23" s="252"/>
      <c r="S23" s="252"/>
      <c r="T23" s="253"/>
      <c r="U23" s="230"/>
    </row>
    <row r="24" spans="1:21" s="9" customFormat="1" ht="18.600000000000001" customHeight="1">
      <c r="A24" s="254" t="s">
        <v>50</v>
      </c>
      <c r="B24" s="255"/>
      <c r="C24" s="255"/>
      <c r="D24" s="256"/>
      <c r="E24" s="257" t="s">
        <v>51</v>
      </c>
      <c r="F24" s="255"/>
      <c r="G24" s="255"/>
      <c r="H24" s="256"/>
      <c r="I24" s="257" t="s">
        <v>52</v>
      </c>
      <c r="J24" s="255"/>
      <c r="K24" s="255"/>
      <c r="L24" s="256"/>
      <c r="M24" s="258" t="s">
        <v>53</v>
      </c>
      <c r="N24" s="258"/>
      <c r="O24" s="258"/>
      <c r="P24" s="258"/>
      <c r="Q24" s="258" t="s">
        <v>54</v>
      </c>
      <c r="R24" s="258"/>
      <c r="S24" s="258"/>
      <c r="T24" s="259"/>
      <c r="U24" s="230"/>
    </row>
    <row r="25" spans="1:21" s="10" customFormat="1" ht="18.600000000000001" customHeight="1">
      <c r="A25" s="242" t="s">
        <v>55</v>
      </c>
      <c r="B25" s="243"/>
      <c r="C25" s="243"/>
      <c r="D25" s="244"/>
      <c r="E25" s="245" t="s">
        <v>56</v>
      </c>
      <c r="F25" s="243"/>
      <c r="G25" s="243"/>
      <c r="H25" s="244"/>
      <c r="I25" s="245" t="s">
        <v>57</v>
      </c>
      <c r="J25" s="243"/>
      <c r="K25" s="243"/>
      <c r="L25" s="244"/>
      <c r="M25" s="246" t="s">
        <v>58</v>
      </c>
      <c r="N25" s="246"/>
      <c r="O25" s="246"/>
      <c r="P25" s="246"/>
      <c r="Q25" s="246" t="s">
        <v>59</v>
      </c>
      <c r="R25" s="246"/>
      <c r="S25" s="246"/>
      <c r="T25" s="247"/>
      <c r="U25" s="230"/>
    </row>
    <row r="26" spans="1:21" s="11" customFormat="1" ht="18.600000000000001" customHeight="1">
      <c r="A26" s="236" t="s">
        <v>37</v>
      </c>
      <c r="B26" s="236"/>
      <c r="C26" s="236"/>
      <c r="D26" s="235"/>
      <c r="E26" s="235" t="s">
        <v>37</v>
      </c>
      <c r="F26" s="233"/>
      <c r="G26" s="233"/>
      <c r="H26" s="234"/>
      <c r="I26" s="235" t="s">
        <v>36</v>
      </c>
      <c r="J26" s="233"/>
      <c r="K26" s="233"/>
      <c r="L26" s="234"/>
      <c r="M26" s="236" t="s">
        <v>36</v>
      </c>
      <c r="N26" s="236"/>
      <c r="O26" s="236"/>
      <c r="P26" s="236"/>
      <c r="Q26" s="236" t="s">
        <v>36</v>
      </c>
      <c r="R26" s="236"/>
      <c r="S26" s="236"/>
      <c r="T26" s="237"/>
      <c r="U26" s="266"/>
    </row>
    <row r="27" spans="1:21" s="11" customFormat="1" ht="15.95" customHeight="1">
      <c r="A27" s="209"/>
      <c r="B27" s="210"/>
      <c r="C27" s="210"/>
      <c r="D27" s="211"/>
      <c r="E27" s="235" t="s">
        <v>72</v>
      </c>
      <c r="F27" s="233"/>
      <c r="G27" s="233"/>
      <c r="H27" s="234"/>
      <c r="I27" s="209"/>
      <c r="J27" s="210"/>
      <c r="K27" s="210"/>
      <c r="L27" s="211"/>
      <c r="M27" s="209"/>
      <c r="N27" s="210"/>
      <c r="O27" s="210"/>
      <c r="P27" s="211"/>
      <c r="Q27" s="209"/>
      <c r="R27" s="210"/>
      <c r="S27" s="210"/>
      <c r="T27" s="211"/>
      <c r="U27" s="212"/>
    </row>
    <row r="28" spans="1:21" s="12" customFormat="1" ht="18.600000000000001" customHeight="1">
      <c r="A28" s="238" t="s">
        <v>60</v>
      </c>
      <c r="B28" s="239"/>
      <c r="C28" s="239"/>
      <c r="D28" s="240"/>
      <c r="E28" s="241" t="s">
        <v>61</v>
      </c>
      <c r="F28" s="239"/>
      <c r="G28" s="239"/>
      <c r="H28" s="240"/>
      <c r="I28" s="241" t="s">
        <v>62</v>
      </c>
      <c r="J28" s="239"/>
      <c r="K28" s="239"/>
      <c r="L28" s="240"/>
      <c r="M28" s="227" t="s">
        <v>63</v>
      </c>
      <c r="N28" s="227"/>
      <c r="O28" s="227"/>
      <c r="P28" s="227"/>
      <c r="Q28" s="227" t="s">
        <v>64</v>
      </c>
      <c r="R28" s="227"/>
      <c r="S28" s="227"/>
      <c r="T28" s="228"/>
      <c r="U28" s="229" t="s">
        <v>65</v>
      </c>
    </row>
    <row r="29" spans="1:21" s="15" customFormat="1" ht="11.1" customHeight="1">
      <c r="A29" s="19" t="s">
        <v>13</v>
      </c>
      <c r="B29" s="13">
        <f>玉美第三週明細!V11</f>
        <v>709.7</v>
      </c>
      <c r="C29" s="13" t="s">
        <v>14</v>
      </c>
      <c r="D29" s="13">
        <f>玉美第三週明細!V7</f>
        <v>22.5</v>
      </c>
      <c r="E29" s="13" t="s">
        <v>13</v>
      </c>
      <c r="F29" s="13">
        <f>玉美第三週明細!V19</f>
        <v>716.9</v>
      </c>
      <c r="G29" s="13" t="s">
        <v>14</v>
      </c>
      <c r="H29" s="13">
        <f>玉美第三週明細!V15</f>
        <v>22.5</v>
      </c>
      <c r="I29" s="13" t="s">
        <v>13</v>
      </c>
      <c r="J29" s="13">
        <f>玉美第三週明細!V27</f>
        <v>723.3</v>
      </c>
      <c r="K29" s="13" t="s">
        <v>14</v>
      </c>
      <c r="L29" s="13">
        <f>玉美第三週明細!V23</f>
        <v>22.5</v>
      </c>
      <c r="M29" s="13" t="s">
        <v>13</v>
      </c>
      <c r="N29" s="13">
        <f>玉美第三週明細!V35</f>
        <v>727.7</v>
      </c>
      <c r="O29" s="13" t="s">
        <v>14</v>
      </c>
      <c r="P29" s="13">
        <f>玉美第三週明細!V31</f>
        <v>22.5</v>
      </c>
      <c r="Q29" s="13" t="s">
        <v>13</v>
      </c>
      <c r="R29" s="13">
        <f>玉美第三週明細!V43</f>
        <v>707.3</v>
      </c>
      <c r="S29" s="13" t="s">
        <v>14</v>
      </c>
      <c r="T29" s="14">
        <f>玉美第三週明細!V39</f>
        <v>22.5</v>
      </c>
      <c r="U29" s="266"/>
    </row>
    <row r="30" spans="1:21" s="15" customFormat="1" ht="11.1" customHeight="1" thickBot="1">
      <c r="A30" s="20" t="s">
        <v>15</v>
      </c>
      <c r="B30" s="16">
        <f>玉美第三週明細!V5</f>
        <v>99</v>
      </c>
      <c r="C30" s="16" t="s">
        <v>16</v>
      </c>
      <c r="D30" s="16">
        <f>玉美第三週明細!V9</f>
        <v>27.8</v>
      </c>
      <c r="E30" s="16" t="s">
        <v>15</v>
      </c>
      <c r="F30" s="16">
        <f>玉美第三週明細!V13</f>
        <v>100.5</v>
      </c>
      <c r="G30" s="16" t="s">
        <v>16</v>
      </c>
      <c r="H30" s="16">
        <f>玉美第三週明細!V17</f>
        <v>28.1</v>
      </c>
      <c r="I30" s="16" t="s">
        <v>15</v>
      </c>
      <c r="J30" s="16">
        <f>玉美第三週明細!V21</f>
        <v>102</v>
      </c>
      <c r="K30" s="16" t="s">
        <v>16</v>
      </c>
      <c r="L30" s="16">
        <f>玉美第三週明細!V25</f>
        <v>28.2</v>
      </c>
      <c r="M30" s="16" t="s">
        <v>15</v>
      </c>
      <c r="N30" s="16">
        <f>玉美第三週明細!V29</f>
        <v>103</v>
      </c>
      <c r="O30" s="16" t="s">
        <v>16</v>
      </c>
      <c r="P30" s="16">
        <f>玉美第三週明細!V33</f>
        <v>28.3</v>
      </c>
      <c r="Q30" s="16" t="s">
        <v>15</v>
      </c>
      <c r="R30" s="16">
        <f>玉美第三週明細!V37</f>
        <v>98.5</v>
      </c>
      <c r="S30" s="16" t="s">
        <v>16</v>
      </c>
      <c r="T30" s="17">
        <f>玉美第三週明細!V41</f>
        <v>27.7</v>
      </c>
      <c r="U30" s="229"/>
    </row>
    <row r="31" spans="1:21" ht="18" customHeight="1">
      <c r="A31" s="263">
        <f>A21+7</f>
        <v>44123</v>
      </c>
      <c r="B31" s="264"/>
      <c r="C31" s="18" t="s">
        <v>18</v>
      </c>
      <c r="D31" s="6"/>
      <c r="E31" s="265">
        <f>A31+1</f>
        <v>44124</v>
      </c>
      <c r="F31" s="264"/>
      <c r="G31" s="18" t="s">
        <v>0</v>
      </c>
      <c r="H31" s="6"/>
      <c r="I31" s="264">
        <f>E31+1</f>
        <v>44125</v>
      </c>
      <c r="J31" s="264"/>
      <c r="K31" s="18" t="s">
        <v>1</v>
      </c>
      <c r="L31" s="6"/>
      <c r="M31" s="264">
        <f>I31+1</f>
        <v>44126</v>
      </c>
      <c r="N31" s="264"/>
      <c r="O31" s="18" t="s">
        <v>2</v>
      </c>
      <c r="P31" s="6"/>
      <c r="Q31" s="264">
        <f>M31+1</f>
        <v>44127</v>
      </c>
      <c r="R31" s="264"/>
      <c r="S31" s="18" t="s">
        <v>3</v>
      </c>
      <c r="T31" s="6"/>
      <c r="U31" s="230"/>
    </row>
    <row r="32" spans="1:21" ht="18.600000000000001" customHeight="1">
      <c r="A32" s="267" t="s">
        <v>20</v>
      </c>
      <c r="B32" s="268"/>
      <c r="C32" s="268"/>
      <c r="D32" s="269"/>
      <c r="E32" s="267" t="s">
        <v>21</v>
      </c>
      <c r="F32" s="268"/>
      <c r="G32" s="268"/>
      <c r="H32" s="269"/>
      <c r="I32" s="267" t="s">
        <v>20</v>
      </c>
      <c r="J32" s="268"/>
      <c r="K32" s="268"/>
      <c r="L32" s="269"/>
      <c r="M32" s="270" t="s">
        <v>43</v>
      </c>
      <c r="N32" s="270"/>
      <c r="O32" s="270"/>
      <c r="P32" s="270"/>
      <c r="Q32" s="270" t="s">
        <v>269</v>
      </c>
      <c r="R32" s="270"/>
      <c r="S32" s="270"/>
      <c r="T32" s="271"/>
      <c r="U32" s="230"/>
    </row>
    <row r="33" spans="1:21" ht="18.600000000000001" customHeight="1">
      <c r="A33" s="248" t="s">
        <v>66</v>
      </c>
      <c r="B33" s="249"/>
      <c r="C33" s="249"/>
      <c r="D33" s="250"/>
      <c r="E33" s="251" t="s">
        <v>67</v>
      </c>
      <c r="F33" s="249"/>
      <c r="G33" s="249"/>
      <c r="H33" s="250"/>
      <c r="I33" s="251" t="s">
        <v>68</v>
      </c>
      <c r="J33" s="249"/>
      <c r="K33" s="249"/>
      <c r="L33" s="250"/>
      <c r="M33" s="252" t="s">
        <v>69</v>
      </c>
      <c r="N33" s="252"/>
      <c r="O33" s="252"/>
      <c r="P33" s="252"/>
      <c r="Q33" s="252" t="s">
        <v>70</v>
      </c>
      <c r="R33" s="252"/>
      <c r="S33" s="252"/>
      <c r="T33" s="253"/>
      <c r="U33" s="230"/>
    </row>
    <row r="34" spans="1:21" ht="18.600000000000001" customHeight="1">
      <c r="A34" s="254" t="s">
        <v>71</v>
      </c>
      <c r="B34" s="255"/>
      <c r="C34" s="255"/>
      <c r="D34" s="256"/>
      <c r="E34" s="257" t="s">
        <v>72</v>
      </c>
      <c r="F34" s="255"/>
      <c r="G34" s="255"/>
      <c r="H34" s="256"/>
      <c r="I34" s="257" t="s">
        <v>73</v>
      </c>
      <c r="J34" s="255"/>
      <c r="K34" s="255"/>
      <c r="L34" s="256"/>
      <c r="M34" s="258" t="s">
        <v>74</v>
      </c>
      <c r="N34" s="258"/>
      <c r="O34" s="258"/>
      <c r="P34" s="258"/>
      <c r="Q34" s="258" t="s">
        <v>270</v>
      </c>
      <c r="R34" s="258"/>
      <c r="S34" s="258"/>
      <c r="T34" s="259"/>
      <c r="U34" s="266"/>
    </row>
    <row r="35" spans="1:21" ht="18.600000000000001" customHeight="1">
      <c r="A35" s="242" t="s">
        <v>75</v>
      </c>
      <c r="B35" s="243"/>
      <c r="C35" s="243"/>
      <c r="D35" s="244"/>
      <c r="E35" s="245" t="s">
        <v>76</v>
      </c>
      <c r="F35" s="243"/>
      <c r="G35" s="243"/>
      <c r="H35" s="244"/>
      <c r="I35" s="245" t="s">
        <v>77</v>
      </c>
      <c r="J35" s="243"/>
      <c r="K35" s="243"/>
      <c r="L35" s="244"/>
      <c r="M35" s="246" t="s">
        <v>78</v>
      </c>
      <c r="N35" s="246"/>
      <c r="O35" s="246"/>
      <c r="P35" s="246"/>
      <c r="Q35" s="246" t="s">
        <v>79</v>
      </c>
      <c r="R35" s="246"/>
      <c r="S35" s="246"/>
      <c r="T35" s="247"/>
      <c r="U35" s="229" t="s">
        <v>80</v>
      </c>
    </row>
    <row r="36" spans="1:21" ht="18.600000000000001" customHeight="1">
      <c r="A36" s="232" t="s">
        <v>36</v>
      </c>
      <c r="B36" s="233"/>
      <c r="C36" s="233"/>
      <c r="D36" s="234"/>
      <c r="E36" s="235" t="s">
        <v>36</v>
      </c>
      <c r="F36" s="233"/>
      <c r="G36" s="233"/>
      <c r="H36" s="234"/>
      <c r="I36" s="236" t="s">
        <v>37</v>
      </c>
      <c r="J36" s="236"/>
      <c r="K36" s="236"/>
      <c r="L36" s="235"/>
      <c r="M36" s="236" t="s">
        <v>36</v>
      </c>
      <c r="N36" s="236"/>
      <c r="O36" s="236"/>
      <c r="P36" s="236"/>
      <c r="Q36" s="236" t="s">
        <v>37</v>
      </c>
      <c r="R36" s="236"/>
      <c r="S36" s="236"/>
      <c r="T36" s="237"/>
      <c r="U36" s="266"/>
    </row>
    <row r="37" spans="1:21" ht="15.95" customHeight="1">
      <c r="A37" s="209"/>
      <c r="B37" s="210"/>
      <c r="C37" s="210"/>
      <c r="D37" s="211"/>
      <c r="E37" s="235" t="s">
        <v>284</v>
      </c>
      <c r="F37" s="233"/>
      <c r="G37" s="233"/>
      <c r="H37" s="234"/>
      <c r="I37" s="209"/>
      <c r="J37" s="210"/>
      <c r="K37" s="210"/>
      <c r="L37" s="211"/>
      <c r="M37" s="209"/>
      <c r="N37" s="210"/>
      <c r="O37" s="210"/>
      <c r="P37" s="211"/>
      <c r="Q37" s="209"/>
      <c r="R37" s="210"/>
      <c r="S37" s="210"/>
      <c r="T37" s="211"/>
      <c r="U37" s="212"/>
    </row>
    <row r="38" spans="1:21" ht="18.600000000000001" customHeight="1">
      <c r="A38" s="238" t="s">
        <v>268</v>
      </c>
      <c r="B38" s="239"/>
      <c r="C38" s="239"/>
      <c r="D38" s="240"/>
      <c r="E38" s="241" t="s">
        <v>81</v>
      </c>
      <c r="F38" s="239"/>
      <c r="G38" s="239"/>
      <c r="H38" s="240"/>
      <c r="I38" s="241" t="s">
        <v>82</v>
      </c>
      <c r="J38" s="239"/>
      <c r="K38" s="239"/>
      <c r="L38" s="240"/>
      <c r="M38" s="227" t="s">
        <v>267</v>
      </c>
      <c r="N38" s="227"/>
      <c r="O38" s="227"/>
      <c r="P38" s="227"/>
      <c r="Q38" s="227" t="s">
        <v>83</v>
      </c>
      <c r="R38" s="227"/>
      <c r="S38" s="227"/>
      <c r="T38" s="228"/>
      <c r="U38" s="260"/>
    </row>
    <row r="39" spans="1:21" s="24" customFormat="1" ht="11.1" customHeight="1">
      <c r="A39" s="21" t="s">
        <v>13</v>
      </c>
      <c r="B39" s="22">
        <f>玉美第四週明細!V11</f>
        <v>716.9</v>
      </c>
      <c r="C39" s="22" t="s">
        <v>14</v>
      </c>
      <c r="D39" s="22">
        <f>玉美第四週明細!V7</f>
        <v>22.5</v>
      </c>
      <c r="E39" s="22" t="s">
        <v>13</v>
      </c>
      <c r="F39" s="22">
        <f>玉美第四週明細!V19</f>
        <v>700.5</v>
      </c>
      <c r="G39" s="22" t="s">
        <v>14</v>
      </c>
      <c r="H39" s="22">
        <f>玉美第四週明細!V15</f>
        <v>22.5</v>
      </c>
      <c r="I39" s="22" t="s">
        <v>13</v>
      </c>
      <c r="J39" s="22">
        <f>玉美第四週明細!V27</f>
        <v>705.7</v>
      </c>
      <c r="K39" s="22" t="s">
        <v>14</v>
      </c>
      <c r="L39" s="22">
        <f>玉美第四週明細!V23</f>
        <v>22.5</v>
      </c>
      <c r="M39" s="22" t="s">
        <v>13</v>
      </c>
      <c r="N39" s="22">
        <f>玉美第四週明細!V35</f>
        <v>714.5</v>
      </c>
      <c r="O39" s="22" t="s">
        <v>14</v>
      </c>
      <c r="P39" s="22">
        <f>玉美第四週明細!V31</f>
        <v>22.5</v>
      </c>
      <c r="Q39" s="22" t="s">
        <v>13</v>
      </c>
      <c r="R39" s="22">
        <f>玉美第四週明細!V43</f>
        <v>696.1</v>
      </c>
      <c r="S39" s="22" t="s">
        <v>14</v>
      </c>
      <c r="T39" s="23">
        <f>玉美第四週明細!V39</f>
        <v>22.5</v>
      </c>
      <c r="U39" s="261"/>
    </row>
    <row r="40" spans="1:21" s="24" customFormat="1" ht="11.1" customHeight="1" thickBot="1">
      <c r="A40" s="25" t="s">
        <v>15</v>
      </c>
      <c r="B40" s="26">
        <f>玉美第四週明細!V5</f>
        <v>100.5</v>
      </c>
      <c r="C40" s="26" t="s">
        <v>16</v>
      </c>
      <c r="D40" s="26">
        <f>玉美第四週明細!V9</f>
        <v>28.1</v>
      </c>
      <c r="E40" s="26" t="s">
        <v>15</v>
      </c>
      <c r="F40" s="26">
        <f>玉美第四週明細!V13</f>
        <v>97</v>
      </c>
      <c r="G40" s="26" t="s">
        <v>16</v>
      </c>
      <c r="H40" s="26">
        <f>玉美第四週明細!V17</f>
        <v>27.5</v>
      </c>
      <c r="I40" s="26" t="s">
        <v>15</v>
      </c>
      <c r="J40" s="26">
        <f>玉美第四週明細!V21</f>
        <v>98</v>
      </c>
      <c r="K40" s="26" t="s">
        <v>16</v>
      </c>
      <c r="L40" s="26">
        <f>玉美第四週明細!V25</f>
        <v>27.8</v>
      </c>
      <c r="M40" s="26" t="s">
        <v>15</v>
      </c>
      <c r="N40" s="26">
        <f>玉美第四週明細!V29</f>
        <v>100</v>
      </c>
      <c r="O40" s="26" t="s">
        <v>16</v>
      </c>
      <c r="P40" s="26">
        <f>玉美第四週明細!V33</f>
        <v>28</v>
      </c>
      <c r="Q40" s="26" t="s">
        <v>15</v>
      </c>
      <c r="R40" s="26">
        <f>玉美第四週明細!V37</f>
        <v>96</v>
      </c>
      <c r="S40" s="26" t="s">
        <v>16</v>
      </c>
      <c r="T40" s="27">
        <f>玉美第四週明細!V41</f>
        <v>27.4</v>
      </c>
      <c r="U40" s="261"/>
    </row>
    <row r="41" spans="1:21" ht="18" customHeight="1">
      <c r="A41" s="263">
        <f>A31+7</f>
        <v>44130</v>
      </c>
      <c r="B41" s="264"/>
      <c r="C41" s="18" t="s">
        <v>18</v>
      </c>
      <c r="D41" s="6"/>
      <c r="E41" s="265">
        <f>A41+1</f>
        <v>44131</v>
      </c>
      <c r="F41" s="264"/>
      <c r="G41" s="18" t="s">
        <v>0</v>
      </c>
      <c r="H41" s="6"/>
      <c r="I41" s="264">
        <f>E41+1</f>
        <v>44132</v>
      </c>
      <c r="J41" s="264"/>
      <c r="K41" s="18" t="s">
        <v>1</v>
      </c>
      <c r="L41" s="6"/>
      <c r="M41" s="264">
        <f>I41+1</f>
        <v>44133</v>
      </c>
      <c r="N41" s="264"/>
      <c r="O41" s="18" t="s">
        <v>2</v>
      </c>
      <c r="P41" s="6"/>
      <c r="Q41" s="264">
        <f>M41+1</f>
        <v>44134</v>
      </c>
      <c r="R41" s="264"/>
      <c r="S41" s="18" t="s">
        <v>3</v>
      </c>
      <c r="T41" s="6"/>
      <c r="U41" s="261"/>
    </row>
    <row r="42" spans="1:21" ht="18.600000000000001" customHeight="1">
      <c r="A42" s="267" t="s">
        <v>20</v>
      </c>
      <c r="B42" s="268"/>
      <c r="C42" s="268"/>
      <c r="D42" s="269"/>
      <c r="E42" s="267" t="s">
        <v>19</v>
      </c>
      <c r="F42" s="268"/>
      <c r="G42" s="268"/>
      <c r="H42" s="269"/>
      <c r="I42" s="267" t="s">
        <v>20</v>
      </c>
      <c r="J42" s="268"/>
      <c r="K42" s="268"/>
      <c r="L42" s="269"/>
      <c r="M42" s="270" t="s">
        <v>21</v>
      </c>
      <c r="N42" s="270"/>
      <c r="O42" s="270"/>
      <c r="P42" s="270"/>
      <c r="Q42" s="270" t="s">
        <v>271</v>
      </c>
      <c r="R42" s="270"/>
      <c r="S42" s="270"/>
      <c r="T42" s="271"/>
      <c r="U42" s="262"/>
    </row>
    <row r="43" spans="1:21" ht="18.600000000000001" customHeight="1">
      <c r="A43" s="248" t="s">
        <v>84</v>
      </c>
      <c r="B43" s="249"/>
      <c r="C43" s="249"/>
      <c r="D43" s="250"/>
      <c r="E43" s="251" t="s">
        <v>85</v>
      </c>
      <c r="F43" s="249"/>
      <c r="G43" s="249"/>
      <c r="H43" s="250"/>
      <c r="I43" s="251" t="s">
        <v>86</v>
      </c>
      <c r="J43" s="249"/>
      <c r="K43" s="249"/>
      <c r="L43" s="250"/>
      <c r="M43" s="252" t="s">
        <v>87</v>
      </c>
      <c r="N43" s="252"/>
      <c r="O43" s="252"/>
      <c r="P43" s="252"/>
      <c r="Q43" s="252" t="s">
        <v>88</v>
      </c>
      <c r="R43" s="252"/>
      <c r="S43" s="252"/>
      <c r="T43" s="253"/>
      <c r="U43" s="229" t="s">
        <v>89</v>
      </c>
    </row>
    <row r="44" spans="1:21" ht="18.600000000000001" customHeight="1">
      <c r="A44" s="254" t="s">
        <v>90</v>
      </c>
      <c r="B44" s="255"/>
      <c r="C44" s="255"/>
      <c r="D44" s="256"/>
      <c r="E44" s="257" t="s">
        <v>91</v>
      </c>
      <c r="F44" s="255"/>
      <c r="G44" s="255"/>
      <c r="H44" s="256"/>
      <c r="I44" s="257" t="s">
        <v>92</v>
      </c>
      <c r="J44" s="255"/>
      <c r="K44" s="255"/>
      <c r="L44" s="256"/>
      <c r="M44" s="258" t="s">
        <v>93</v>
      </c>
      <c r="N44" s="258"/>
      <c r="O44" s="258"/>
      <c r="P44" s="258"/>
      <c r="Q44" s="258" t="s">
        <v>94</v>
      </c>
      <c r="R44" s="258"/>
      <c r="S44" s="258"/>
      <c r="T44" s="259"/>
      <c r="U44" s="230"/>
    </row>
    <row r="45" spans="1:21" ht="18.600000000000001" customHeight="1">
      <c r="A45" s="242" t="s">
        <v>266</v>
      </c>
      <c r="B45" s="243"/>
      <c r="C45" s="243"/>
      <c r="D45" s="244"/>
      <c r="E45" s="245" t="s">
        <v>95</v>
      </c>
      <c r="F45" s="243"/>
      <c r="G45" s="243"/>
      <c r="H45" s="244"/>
      <c r="I45" s="245" t="s">
        <v>96</v>
      </c>
      <c r="J45" s="243"/>
      <c r="K45" s="243"/>
      <c r="L45" s="244"/>
      <c r="M45" s="246" t="s">
        <v>97</v>
      </c>
      <c r="N45" s="246"/>
      <c r="O45" s="246"/>
      <c r="P45" s="246"/>
      <c r="Q45" s="246" t="s">
        <v>272</v>
      </c>
      <c r="R45" s="246"/>
      <c r="S45" s="246"/>
      <c r="T45" s="247"/>
      <c r="U45" s="229"/>
    </row>
    <row r="46" spans="1:21" ht="18.600000000000001" customHeight="1">
      <c r="A46" s="232" t="s">
        <v>36</v>
      </c>
      <c r="B46" s="233"/>
      <c r="C46" s="233"/>
      <c r="D46" s="234"/>
      <c r="E46" s="235" t="s">
        <v>37</v>
      </c>
      <c r="F46" s="233"/>
      <c r="G46" s="233"/>
      <c r="H46" s="234"/>
      <c r="I46" s="235" t="s">
        <v>36</v>
      </c>
      <c r="J46" s="233"/>
      <c r="K46" s="233"/>
      <c r="L46" s="234"/>
      <c r="M46" s="236" t="s">
        <v>37</v>
      </c>
      <c r="N46" s="236"/>
      <c r="O46" s="236"/>
      <c r="P46" s="236"/>
      <c r="Q46" s="236" t="s">
        <v>36</v>
      </c>
      <c r="R46" s="236"/>
      <c r="S46" s="236"/>
      <c r="T46" s="237"/>
      <c r="U46" s="230"/>
    </row>
    <row r="47" spans="1:21" ht="15.95" customHeight="1">
      <c r="A47" s="213"/>
      <c r="B47" s="210"/>
      <c r="C47" s="210"/>
      <c r="D47" s="211"/>
      <c r="E47" s="235" t="s">
        <v>285</v>
      </c>
      <c r="F47" s="233"/>
      <c r="G47" s="233"/>
      <c r="H47" s="234"/>
      <c r="I47" s="209"/>
      <c r="J47" s="210"/>
      <c r="K47" s="210"/>
      <c r="L47" s="211"/>
      <c r="M47" s="209"/>
      <c r="N47" s="210"/>
      <c r="O47" s="210"/>
      <c r="P47" s="211"/>
      <c r="Q47" s="209"/>
      <c r="R47" s="210"/>
      <c r="S47" s="210"/>
      <c r="T47" s="211"/>
      <c r="U47" s="230"/>
    </row>
    <row r="48" spans="1:21" ht="18.600000000000001" customHeight="1">
      <c r="A48" s="238" t="s">
        <v>98</v>
      </c>
      <c r="B48" s="239"/>
      <c r="C48" s="239"/>
      <c r="D48" s="240"/>
      <c r="E48" s="241" t="s">
        <v>99</v>
      </c>
      <c r="F48" s="239"/>
      <c r="G48" s="239"/>
      <c r="H48" s="240"/>
      <c r="I48" s="241" t="s">
        <v>100</v>
      </c>
      <c r="J48" s="239"/>
      <c r="K48" s="239"/>
      <c r="L48" s="240"/>
      <c r="M48" s="227" t="s">
        <v>264</v>
      </c>
      <c r="N48" s="227"/>
      <c r="O48" s="227"/>
      <c r="P48" s="227"/>
      <c r="Q48" s="227" t="s">
        <v>101</v>
      </c>
      <c r="R48" s="227"/>
      <c r="S48" s="227"/>
      <c r="T48" s="228"/>
      <c r="U48" s="230"/>
    </row>
    <row r="49" spans="1:21" s="24" customFormat="1" ht="11.1" customHeight="1">
      <c r="A49" s="22" t="s">
        <v>13</v>
      </c>
      <c r="B49" s="22">
        <f>玉美第五週明細!V11</f>
        <v>707.5</v>
      </c>
      <c r="C49" s="22" t="s">
        <v>14</v>
      </c>
      <c r="D49" s="22">
        <f>玉美第五週明細!V7</f>
        <v>22.5</v>
      </c>
      <c r="E49" s="22" t="s">
        <v>13</v>
      </c>
      <c r="F49" s="22">
        <f>玉美第五週明細!V19</f>
        <v>726.5</v>
      </c>
      <c r="G49" s="22" t="s">
        <v>14</v>
      </c>
      <c r="H49" s="22">
        <f>玉美第五週明細!V15</f>
        <v>22.5</v>
      </c>
      <c r="I49" s="22" t="s">
        <v>13</v>
      </c>
      <c r="J49" s="22">
        <f>玉美第五週明細!V27</f>
        <v>716.9</v>
      </c>
      <c r="K49" s="22" t="s">
        <v>14</v>
      </c>
      <c r="L49" s="22">
        <f>玉美第五週明細!V23</f>
        <v>22.5</v>
      </c>
      <c r="M49" s="22" t="s">
        <v>102</v>
      </c>
      <c r="N49" s="22">
        <f>玉美第五週明細!V35</f>
        <v>732.5</v>
      </c>
      <c r="O49" s="22" t="s">
        <v>14</v>
      </c>
      <c r="P49" s="22">
        <f>玉美第五週明細!V31</f>
        <v>22.5</v>
      </c>
      <c r="Q49" s="22" t="s">
        <v>13</v>
      </c>
      <c r="R49" s="22">
        <f>玉美第五週明細!V43</f>
        <v>725.3</v>
      </c>
      <c r="S49" s="22" t="s">
        <v>14</v>
      </c>
      <c r="T49" s="23">
        <f>玉美第五週明細!V39</f>
        <v>22.5</v>
      </c>
      <c r="U49" s="230"/>
    </row>
    <row r="50" spans="1:21" s="24" customFormat="1" ht="11.1" customHeight="1" thickBot="1">
      <c r="A50" s="26" t="s">
        <v>15</v>
      </c>
      <c r="B50" s="26">
        <f>玉美第五週明細!V5</f>
        <v>98.5</v>
      </c>
      <c r="C50" s="26" t="s">
        <v>16</v>
      </c>
      <c r="D50" s="26">
        <f>玉美第五週明細!V9</f>
        <v>27.8</v>
      </c>
      <c r="E50" s="26" t="s">
        <v>15</v>
      </c>
      <c r="F50" s="26">
        <f>玉美第五週明細!V13</f>
        <v>102.5</v>
      </c>
      <c r="G50" s="26" t="s">
        <v>16</v>
      </c>
      <c r="H50" s="26">
        <f>玉美第五週明細!V17</f>
        <v>28.5</v>
      </c>
      <c r="I50" s="26" t="s">
        <v>15</v>
      </c>
      <c r="J50" s="26">
        <f>玉美第五週明細!V21</f>
        <v>100.5</v>
      </c>
      <c r="K50" s="26" t="s">
        <v>16</v>
      </c>
      <c r="L50" s="26">
        <f>玉美第五週明細!V25</f>
        <v>28.1</v>
      </c>
      <c r="M50" s="26" t="s">
        <v>15</v>
      </c>
      <c r="N50" s="26">
        <f>玉美第五週明細!V29</f>
        <v>104</v>
      </c>
      <c r="O50" s="26" t="s">
        <v>16</v>
      </c>
      <c r="P50" s="26">
        <f>玉美第五週明細!V33</f>
        <v>28.5</v>
      </c>
      <c r="Q50" s="26" t="s">
        <v>15</v>
      </c>
      <c r="R50" s="26">
        <f>玉美第五週明細!V37</f>
        <v>102.5</v>
      </c>
      <c r="S50" s="26" t="s">
        <v>16</v>
      </c>
      <c r="T50" s="27">
        <f>玉美第五週明細!V41</f>
        <v>28.2</v>
      </c>
      <c r="U50" s="231"/>
    </row>
    <row r="58" spans="1:21">
      <c r="U58" s="24"/>
    </row>
    <row r="59" spans="1:21">
      <c r="U59" s="24"/>
    </row>
    <row r="67" spans="21:21">
      <c r="U67" s="24"/>
    </row>
    <row r="68" spans="21:21">
      <c r="U68" s="24"/>
    </row>
  </sheetData>
  <mergeCells count="191">
    <mergeCell ref="E27:H27"/>
    <mergeCell ref="E37:H37"/>
    <mergeCell ref="E47:H47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B2"/>
    <mergeCell ref="E2:F2"/>
    <mergeCell ref="I2:J2"/>
    <mergeCell ref="M2:N2"/>
    <mergeCell ref="Q2:R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10:U11"/>
    <mergeCell ref="A11:B11"/>
    <mergeCell ref="E11:F11"/>
    <mergeCell ref="I11:J11"/>
    <mergeCell ref="M11:N11"/>
    <mergeCell ref="Q11:R11"/>
    <mergeCell ref="Q14:T14"/>
    <mergeCell ref="A15:D15"/>
    <mergeCell ref="E15:H15"/>
    <mergeCell ref="I15:L15"/>
    <mergeCell ref="M15:P15"/>
    <mergeCell ref="Q15:T15"/>
    <mergeCell ref="U12:U18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I12:L12"/>
    <mergeCell ref="M12:P12"/>
    <mergeCell ref="Q12:T12"/>
    <mergeCell ref="E17:H17"/>
    <mergeCell ref="A16:D16"/>
    <mergeCell ref="E16:H16"/>
    <mergeCell ref="I16:L16"/>
    <mergeCell ref="M16:P16"/>
    <mergeCell ref="Q16:T16"/>
    <mergeCell ref="A18:D18"/>
    <mergeCell ref="E18:H18"/>
    <mergeCell ref="I18:L18"/>
    <mergeCell ref="M18:P18"/>
    <mergeCell ref="Q18:T18"/>
    <mergeCell ref="E22:H22"/>
    <mergeCell ref="I22:L22"/>
    <mergeCell ref="M22:P22"/>
    <mergeCell ref="Q22:T22"/>
    <mergeCell ref="A23:D23"/>
    <mergeCell ref="E23:H23"/>
    <mergeCell ref="I23:L23"/>
    <mergeCell ref="M23:P23"/>
    <mergeCell ref="U19:U21"/>
    <mergeCell ref="A21:B21"/>
    <mergeCell ref="E21:F21"/>
    <mergeCell ref="I21:J21"/>
    <mergeCell ref="M21:N21"/>
    <mergeCell ref="Q21:R21"/>
    <mergeCell ref="A28:D28"/>
    <mergeCell ref="E28:H28"/>
    <mergeCell ref="I28:L28"/>
    <mergeCell ref="M28:P28"/>
    <mergeCell ref="Q28:T28"/>
    <mergeCell ref="U28:U29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U22:U26"/>
    <mergeCell ref="Q23:T23"/>
    <mergeCell ref="A24:D24"/>
    <mergeCell ref="E24:H24"/>
    <mergeCell ref="I24:L24"/>
    <mergeCell ref="M24:P24"/>
    <mergeCell ref="Q24:T24"/>
    <mergeCell ref="A22:D22"/>
    <mergeCell ref="Q32:T32"/>
    <mergeCell ref="A33:D33"/>
    <mergeCell ref="E33:H33"/>
    <mergeCell ref="I33:L33"/>
    <mergeCell ref="M33:P33"/>
    <mergeCell ref="Q33:T33"/>
    <mergeCell ref="U30:U34"/>
    <mergeCell ref="A31:B31"/>
    <mergeCell ref="E31:F31"/>
    <mergeCell ref="I31:J31"/>
    <mergeCell ref="M31:N31"/>
    <mergeCell ref="Q31:R31"/>
    <mergeCell ref="A32:D32"/>
    <mergeCell ref="E32:H32"/>
    <mergeCell ref="I32:L32"/>
    <mergeCell ref="M32:P32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U38:U42"/>
    <mergeCell ref="A41:B41"/>
    <mergeCell ref="E41:F41"/>
    <mergeCell ref="I41:J41"/>
    <mergeCell ref="M41:N41"/>
    <mergeCell ref="U35:U36"/>
    <mergeCell ref="A36:D36"/>
    <mergeCell ref="E36:H36"/>
    <mergeCell ref="I36:L36"/>
    <mergeCell ref="M36:P36"/>
    <mergeCell ref="Q36:T36"/>
    <mergeCell ref="Q41:R41"/>
    <mergeCell ref="A42:D42"/>
    <mergeCell ref="E42:H42"/>
    <mergeCell ref="I42:L42"/>
    <mergeCell ref="M42:P42"/>
    <mergeCell ref="Q42:T42"/>
    <mergeCell ref="A38:D38"/>
    <mergeCell ref="E38:H38"/>
    <mergeCell ref="I38:L38"/>
    <mergeCell ref="M38:P38"/>
    <mergeCell ref="Q38:T38"/>
    <mergeCell ref="A43:D43"/>
    <mergeCell ref="E43:H43"/>
    <mergeCell ref="I43:L43"/>
    <mergeCell ref="M43:P43"/>
    <mergeCell ref="Q43:T43"/>
    <mergeCell ref="U43:U44"/>
    <mergeCell ref="A44:D44"/>
    <mergeCell ref="E44:H44"/>
    <mergeCell ref="I44:L44"/>
    <mergeCell ref="M44:P44"/>
    <mergeCell ref="Q44:T44"/>
    <mergeCell ref="Q48:T48"/>
    <mergeCell ref="U45:U50"/>
    <mergeCell ref="A46:D46"/>
    <mergeCell ref="E46:H46"/>
    <mergeCell ref="I46:L46"/>
    <mergeCell ref="M46:P46"/>
    <mergeCell ref="Q46:T46"/>
    <mergeCell ref="A48:D48"/>
    <mergeCell ref="E48:H48"/>
    <mergeCell ref="I48:L48"/>
    <mergeCell ref="M48:P48"/>
    <mergeCell ref="A45:D45"/>
    <mergeCell ref="E45:H45"/>
    <mergeCell ref="I45:L45"/>
    <mergeCell ref="M45:P45"/>
    <mergeCell ref="Q45:T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Normal="100" workbookViewId="0">
      <selection activeCell="J54" activeCellId="1" sqref="U12:U27 J54"/>
    </sheetView>
  </sheetViews>
  <sheetFormatPr defaultRowHeight="16.5"/>
  <cols>
    <col min="1" max="12" width="9.28515625" style="4" customWidth="1"/>
    <col min="13" max="20" width="9.7109375" style="4" customWidth="1"/>
    <col min="21" max="16384" width="9.140625" style="4"/>
  </cols>
  <sheetData>
    <row r="1" spans="1:20" s="1" customFormat="1" ht="20.100000000000001" customHeight="1" thickBot="1">
      <c r="E1" s="2" t="s">
        <v>282</v>
      </c>
      <c r="F1" s="3"/>
      <c r="G1" s="3"/>
      <c r="H1" s="3"/>
      <c r="I1" s="3"/>
      <c r="O1" s="1" t="s">
        <v>281</v>
      </c>
    </row>
    <row r="2" spans="1:20" ht="15.95" customHeight="1">
      <c r="A2" s="263"/>
      <c r="B2" s="264"/>
      <c r="C2" s="5"/>
      <c r="D2" s="6"/>
      <c r="E2" s="265"/>
      <c r="F2" s="264"/>
      <c r="G2" s="5"/>
      <c r="H2" s="6"/>
      <c r="I2" s="264"/>
      <c r="J2" s="264"/>
      <c r="K2" s="5"/>
      <c r="L2" s="6"/>
      <c r="M2" s="264"/>
      <c r="N2" s="264"/>
      <c r="O2" s="5"/>
      <c r="P2" s="6"/>
      <c r="Q2" s="264"/>
      <c r="R2" s="264"/>
      <c r="S2" s="5"/>
      <c r="T2" s="216"/>
    </row>
    <row r="3" spans="1:20" s="7" customFormat="1" ht="9" customHeight="1">
      <c r="A3" s="279"/>
      <c r="B3" s="268"/>
      <c r="C3" s="268"/>
      <c r="D3" s="269"/>
      <c r="E3" s="267"/>
      <c r="F3" s="268"/>
      <c r="G3" s="268"/>
      <c r="H3" s="268"/>
      <c r="I3" s="267"/>
      <c r="J3" s="268"/>
      <c r="K3" s="268"/>
      <c r="L3" s="269"/>
      <c r="M3" s="270"/>
      <c r="N3" s="270"/>
      <c r="O3" s="270"/>
      <c r="P3" s="270"/>
      <c r="Q3" s="267"/>
      <c r="R3" s="268"/>
      <c r="S3" s="268"/>
      <c r="T3" s="280"/>
    </row>
    <row r="4" spans="1:20" s="8" customFormat="1" ht="9" customHeight="1">
      <c r="A4" s="276"/>
      <c r="B4" s="252"/>
      <c r="C4" s="252"/>
      <c r="D4" s="252"/>
      <c r="E4" s="251"/>
      <c r="F4" s="249"/>
      <c r="G4" s="249"/>
      <c r="H4" s="249"/>
      <c r="I4" s="251"/>
      <c r="J4" s="249"/>
      <c r="K4" s="249"/>
      <c r="L4" s="250"/>
      <c r="M4" s="252"/>
      <c r="N4" s="252"/>
      <c r="O4" s="252"/>
      <c r="P4" s="252"/>
      <c r="Q4" s="252"/>
      <c r="R4" s="252"/>
      <c r="S4" s="252"/>
      <c r="T4" s="253"/>
    </row>
    <row r="5" spans="1:20" s="9" customFormat="1" ht="9" customHeight="1">
      <c r="A5" s="277"/>
      <c r="B5" s="258"/>
      <c r="C5" s="258"/>
      <c r="D5" s="258"/>
      <c r="E5" s="257"/>
      <c r="F5" s="255"/>
      <c r="G5" s="255"/>
      <c r="H5" s="255"/>
      <c r="I5" s="257"/>
      <c r="J5" s="255"/>
      <c r="K5" s="255"/>
      <c r="L5" s="256"/>
      <c r="M5" s="258"/>
      <c r="N5" s="258"/>
      <c r="O5" s="258"/>
      <c r="P5" s="258"/>
      <c r="Q5" s="258"/>
      <c r="R5" s="258"/>
      <c r="S5" s="258"/>
      <c r="T5" s="259"/>
    </row>
    <row r="6" spans="1:20" s="10" customFormat="1" ht="9" customHeight="1">
      <c r="A6" s="275"/>
      <c r="B6" s="246"/>
      <c r="C6" s="246"/>
      <c r="D6" s="246"/>
      <c r="E6" s="245"/>
      <c r="F6" s="243"/>
      <c r="G6" s="243"/>
      <c r="H6" s="243"/>
      <c r="I6" s="245"/>
      <c r="J6" s="243"/>
      <c r="K6" s="243"/>
      <c r="L6" s="244"/>
      <c r="M6" s="246"/>
      <c r="N6" s="246"/>
      <c r="O6" s="246"/>
      <c r="P6" s="246"/>
      <c r="Q6" s="245"/>
      <c r="R6" s="243"/>
      <c r="S6" s="243"/>
      <c r="T6" s="281"/>
    </row>
    <row r="7" spans="1:20" s="11" customFormat="1" ht="9" customHeight="1">
      <c r="A7" s="273"/>
      <c r="B7" s="236"/>
      <c r="C7" s="236"/>
      <c r="D7" s="236"/>
      <c r="E7" s="235"/>
      <c r="F7" s="233"/>
      <c r="G7" s="233"/>
      <c r="H7" s="233"/>
      <c r="I7" s="235"/>
      <c r="J7" s="233"/>
      <c r="K7" s="233"/>
      <c r="L7" s="234"/>
      <c r="M7" s="236"/>
      <c r="N7" s="236"/>
      <c r="O7" s="236"/>
      <c r="P7" s="236"/>
      <c r="Q7" s="236"/>
      <c r="R7" s="236"/>
      <c r="S7" s="236"/>
      <c r="T7" s="237"/>
    </row>
    <row r="8" spans="1:20" s="12" customFormat="1" ht="9" customHeight="1">
      <c r="A8" s="272"/>
      <c r="B8" s="227"/>
      <c r="C8" s="227"/>
      <c r="D8" s="227"/>
      <c r="E8" s="241"/>
      <c r="F8" s="239"/>
      <c r="G8" s="239"/>
      <c r="H8" s="239"/>
      <c r="I8" s="241"/>
      <c r="J8" s="239"/>
      <c r="K8" s="239"/>
      <c r="L8" s="240"/>
      <c r="M8" s="227"/>
      <c r="N8" s="227"/>
      <c r="O8" s="227"/>
      <c r="P8" s="227"/>
      <c r="Q8" s="227"/>
      <c r="R8" s="227"/>
      <c r="S8" s="227"/>
      <c r="T8" s="228"/>
    </row>
    <row r="9" spans="1:20" s="15" customFormat="1" ht="11.1" customHeight="1">
      <c r="A9" s="1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</row>
    <row r="10" spans="1:20" s="15" customFormat="1" ht="11.1" customHeight="1" thickBot="1">
      <c r="A10" s="20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8" customHeight="1">
      <c r="A11" s="311">
        <v>44109</v>
      </c>
      <c r="B11" s="312"/>
      <c r="C11" s="218" t="s">
        <v>18</v>
      </c>
      <c r="D11" s="219"/>
      <c r="E11" s="313">
        <f>A11+1</f>
        <v>44110</v>
      </c>
      <c r="F11" s="312"/>
      <c r="G11" s="218" t="s">
        <v>0</v>
      </c>
      <c r="H11" s="219"/>
      <c r="I11" s="312">
        <f>E11+1</f>
        <v>44111</v>
      </c>
      <c r="J11" s="312"/>
      <c r="K11" s="218" t="s">
        <v>1</v>
      </c>
      <c r="L11" s="219"/>
      <c r="M11" s="312">
        <f>I11+1</f>
        <v>44112</v>
      </c>
      <c r="N11" s="312"/>
      <c r="O11" s="218" t="s">
        <v>2</v>
      </c>
      <c r="P11" s="219"/>
      <c r="Q11" s="264">
        <f>M11+1</f>
        <v>44113</v>
      </c>
      <c r="R11" s="264"/>
      <c r="S11" s="18" t="s">
        <v>3</v>
      </c>
      <c r="T11" s="216"/>
    </row>
    <row r="12" spans="1:20" s="7" customFormat="1" ht="18.600000000000001" customHeight="1">
      <c r="A12" s="314" t="s">
        <v>20</v>
      </c>
      <c r="B12" s="315"/>
      <c r="C12" s="315"/>
      <c r="D12" s="316"/>
      <c r="E12" s="303" t="s">
        <v>19</v>
      </c>
      <c r="F12" s="303"/>
      <c r="G12" s="303"/>
      <c r="H12" s="303"/>
      <c r="I12" s="317" t="s">
        <v>20</v>
      </c>
      <c r="J12" s="315"/>
      <c r="K12" s="315"/>
      <c r="L12" s="316"/>
      <c r="M12" s="303" t="s">
        <v>21</v>
      </c>
      <c r="N12" s="303"/>
      <c r="O12" s="303"/>
      <c r="P12" s="303"/>
      <c r="Q12" s="270" t="s">
        <v>22</v>
      </c>
      <c r="R12" s="270"/>
      <c r="S12" s="270"/>
      <c r="T12" s="271"/>
    </row>
    <row r="13" spans="1:20" s="8" customFormat="1" ht="18.600000000000001" customHeight="1">
      <c r="A13" s="320" t="s">
        <v>23</v>
      </c>
      <c r="B13" s="309"/>
      <c r="C13" s="309"/>
      <c r="D13" s="309"/>
      <c r="E13" s="309" t="s">
        <v>24</v>
      </c>
      <c r="F13" s="309"/>
      <c r="G13" s="309"/>
      <c r="H13" s="309"/>
      <c r="I13" s="309" t="s">
        <v>25</v>
      </c>
      <c r="J13" s="309"/>
      <c r="K13" s="309"/>
      <c r="L13" s="309"/>
      <c r="M13" s="309" t="s">
        <v>26</v>
      </c>
      <c r="N13" s="309"/>
      <c r="O13" s="309"/>
      <c r="P13" s="309"/>
      <c r="Q13" s="252" t="s">
        <v>27</v>
      </c>
      <c r="R13" s="252"/>
      <c r="S13" s="252"/>
      <c r="T13" s="253"/>
    </row>
    <row r="14" spans="1:20" s="9" customFormat="1" ht="18.600000000000001" customHeight="1">
      <c r="A14" s="321" t="s">
        <v>28</v>
      </c>
      <c r="B14" s="301"/>
      <c r="C14" s="301"/>
      <c r="D14" s="301"/>
      <c r="E14" s="301" t="s">
        <v>29</v>
      </c>
      <c r="F14" s="301"/>
      <c r="G14" s="301"/>
      <c r="H14" s="301"/>
      <c r="I14" s="301" t="s">
        <v>30</v>
      </c>
      <c r="J14" s="301"/>
      <c r="K14" s="301"/>
      <c r="L14" s="301"/>
      <c r="M14" s="301" t="s">
        <v>31</v>
      </c>
      <c r="N14" s="301"/>
      <c r="O14" s="301"/>
      <c r="P14" s="301"/>
      <c r="Q14" s="258" t="s">
        <v>10</v>
      </c>
      <c r="R14" s="258"/>
      <c r="S14" s="258"/>
      <c r="T14" s="259"/>
    </row>
    <row r="15" spans="1:20" s="10" customFormat="1" ht="18.600000000000001" customHeight="1">
      <c r="A15" s="319" t="s">
        <v>265</v>
      </c>
      <c r="B15" s="295"/>
      <c r="C15" s="295"/>
      <c r="D15" s="295"/>
      <c r="E15" s="295" t="s">
        <v>32</v>
      </c>
      <c r="F15" s="295"/>
      <c r="G15" s="295"/>
      <c r="H15" s="295"/>
      <c r="I15" s="295" t="s">
        <v>33</v>
      </c>
      <c r="J15" s="295"/>
      <c r="K15" s="295"/>
      <c r="L15" s="295"/>
      <c r="M15" s="295" t="s">
        <v>34</v>
      </c>
      <c r="N15" s="295"/>
      <c r="O15" s="295"/>
      <c r="P15" s="295"/>
      <c r="Q15" s="246" t="s">
        <v>35</v>
      </c>
      <c r="R15" s="246"/>
      <c r="S15" s="246"/>
      <c r="T15" s="247"/>
    </row>
    <row r="16" spans="1:20" s="11" customFormat="1" ht="18.600000000000001" customHeight="1">
      <c r="A16" s="273" t="s">
        <v>36</v>
      </c>
      <c r="B16" s="236"/>
      <c r="C16" s="236"/>
      <c r="D16" s="236"/>
      <c r="E16" s="236" t="s">
        <v>36</v>
      </c>
      <c r="F16" s="236"/>
      <c r="G16" s="236"/>
      <c r="H16" s="236"/>
      <c r="I16" s="236" t="s">
        <v>37</v>
      </c>
      <c r="J16" s="236"/>
      <c r="K16" s="236"/>
      <c r="L16" s="236"/>
      <c r="M16" s="236" t="s">
        <v>36</v>
      </c>
      <c r="N16" s="236"/>
      <c r="O16" s="236"/>
      <c r="P16" s="236"/>
      <c r="Q16" s="236" t="s">
        <v>12</v>
      </c>
      <c r="R16" s="236"/>
      <c r="S16" s="236"/>
      <c r="T16" s="237"/>
    </row>
    <row r="17" spans="1:20" s="11" customFormat="1" ht="15.95" customHeight="1">
      <c r="A17" s="221"/>
      <c r="B17" s="222"/>
      <c r="C17" s="222"/>
      <c r="D17" s="223"/>
      <c r="E17" s="282" t="s">
        <v>283</v>
      </c>
      <c r="F17" s="283"/>
      <c r="G17" s="283"/>
      <c r="H17" s="284"/>
      <c r="I17" s="224"/>
      <c r="J17" s="222"/>
      <c r="K17" s="222"/>
      <c r="L17" s="223"/>
      <c r="M17" s="224"/>
      <c r="N17" s="222"/>
      <c r="O17" s="222"/>
      <c r="P17" s="223"/>
      <c r="Q17" s="215"/>
      <c r="R17" s="214"/>
      <c r="S17" s="214"/>
      <c r="T17" s="217"/>
    </row>
    <row r="18" spans="1:20" s="12" customFormat="1" ht="18.600000000000001" customHeight="1">
      <c r="A18" s="318" t="s">
        <v>38</v>
      </c>
      <c r="B18" s="289"/>
      <c r="C18" s="289"/>
      <c r="D18" s="289"/>
      <c r="E18" s="289" t="s">
        <v>39</v>
      </c>
      <c r="F18" s="289"/>
      <c r="G18" s="289"/>
      <c r="H18" s="289"/>
      <c r="I18" s="289" t="s">
        <v>40</v>
      </c>
      <c r="J18" s="289"/>
      <c r="K18" s="289"/>
      <c r="L18" s="289"/>
      <c r="M18" s="289" t="s">
        <v>41</v>
      </c>
      <c r="N18" s="289"/>
      <c r="O18" s="289"/>
      <c r="P18" s="289"/>
      <c r="Q18" s="227"/>
      <c r="R18" s="227"/>
      <c r="S18" s="227"/>
      <c r="T18" s="228"/>
    </row>
    <row r="19" spans="1:20" s="15" customFormat="1" ht="11.1" customHeight="1">
      <c r="A19" s="19" t="s">
        <v>13</v>
      </c>
      <c r="B19" s="13">
        <f>王美第二週明細!V11</f>
        <v>726.5</v>
      </c>
      <c r="C19" s="13" t="s">
        <v>14</v>
      </c>
      <c r="D19" s="13">
        <f>王美第二週明細!V7</f>
        <v>22.5</v>
      </c>
      <c r="E19" s="13" t="s">
        <v>13</v>
      </c>
      <c r="F19" s="13">
        <f>王美第二週明細!V19</f>
        <v>724.5</v>
      </c>
      <c r="G19" s="13" t="s">
        <v>14</v>
      </c>
      <c r="H19" s="13">
        <f>王美第二週明細!V15</f>
        <v>22.5</v>
      </c>
      <c r="I19" s="13" t="s">
        <v>13</v>
      </c>
      <c r="J19" s="13">
        <f>王美第二週明細!V27</f>
        <v>718.5</v>
      </c>
      <c r="K19" s="13" t="s">
        <v>14</v>
      </c>
      <c r="L19" s="13">
        <f>王美第二週明細!V23</f>
        <v>22.5</v>
      </c>
      <c r="M19" s="13" t="s">
        <v>13</v>
      </c>
      <c r="N19" s="13">
        <f>王美第二週明細!V35</f>
        <v>728.1</v>
      </c>
      <c r="O19" s="13" t="s">
        <v>14</v>
      </c>
      <c r="P19" s="13">
        <f>王美第二週明細!V31</f>
        <v>22.5</v>
      </c>
      <c r="Q19" s="13" t="s">
        <v>13</v>
      </c>
      <c r="R19" s="13">
        <f>王美第二週明細!V43</f>
        <v>0</v>
      </c>
      <c r="S19" s="13" t="s">
        <v>14</v>
      </c>
      <c r="T19" s="14">
        <f>王美第二週明細!V39</f>
        <v>0</v>
      </c>
    </row>
    <row r="20" spans="1:20" s="15" customFormat="1" ht="11.1" customHeight="1" thickBot="1">
      <c r="A20" s="20" t="s">
        <v>15</v>
      </c>
      <c r="B20" s="16">
        <f>王美第二週明細!V5</f>
        <v>102.5</v>
      </c>
      <c r="C20" s="16" t="s">
        <v>16</v>
      </c>
      <c r="D20" s="16">
        <f>王美第二週明細!V9</f>
        <v>28.5</v>
      </c>
      <c r="E20" s="16" t="s">
        <v>15</v>
      </c>
      <c r="F20" s="16">
        <f>王美第二週明細!V13</f>
        <v>102</v>
      </c>
      <c r="G20" s="16" t="s">
        <v>16</v>
      </c>
      <c r="H20" s="16">
        <f>王美第二週明細!V17</f>
        <v>28.5</v>
      </c>
      <c r="I20" s="16" t="s">
        <v>15</v>
      </c>
      <c r="J20" s="16">
        <f>王美第二週明細!V21</f>
        <v>101</v>
      </c>
      <c r="K20" s="16" t="s">
        <v>16</v>
      </c>
      <c r="L20" s="16">
        <f>王美第二週明細!V25</f>
        <v>28</v>
      </c>
      <c r="M20" s="16" t="s">
        <v>15</v>
      </c>
      <c r="N20" s="16">
        <f>王美第二週明細!V29</f>
        <v>103</v>
      </c>
      <c r="O20" s="16" t="s">
        <v>16</v>
      </c>
      <c r="P20" s="16">
        <f>王美第二週明細!V33</f>
        <v>28.4</v>
      </c>
      <c r="Q20" s="16" t="s">
        <v>15</v>
      </c>
      <c r="R20" s="16">
        <f>王美第二週明細!V37</f>
        <v>0</v>
      </c>
      <c r="S20" s="16" t="s">
        <v>16</v>
      </c>
      <c r="T20" s="17">
        <f>王美第二週明細!V41</f>
        <v>0</v>
      </c>
    </row>
    <row r="21" spans="1:20" ht="18" customHeight="1">
      <c r="A21" s="311">
        <f>A11+7</f>
        <v>44116</v>
      </c>
      <c r="B21" s="312"/>
      <c r="C21" s="218" t="s">
        <v>18</v>
      </c>
      <c r="D21" s="219"/>
      <c r="E21" s="313">
        <f>A21+1</f>
        <v>44117</v>
      </c>
      <c r="F21" s="312"/>
      <c r="G21" s="218" t="s">
        <v>0</v>
      </c>
      <c r="H21" s="219"/>
      <c r="I21" s="312">
        <f>E21+1</f>
        <v>44118</v>
      </c>
      <c r="J21" s="312"/>
      <c r="K21" s="218" t="s">
        <v>1</v>
      </c>
      <c r="L21" s="219"/>
      <c r="M21" s="312">
        <f>I21+1</f>
        <v>44119</v>
      </c>
      <c r="N21" s="312"/>
      <c r="O21" s="218" t="s">
        <v>2</v>
      </c>
      <c r="P21" s="219"/>
      <c r="Q21" s="312">
        <f>M21+1</f>
        <v>44120</v>
      </c>
      <c r="R21" s="312"/>
      <c r="S21" s="218" t="s">
        <v>3</v>
      </c>
      <c r="T21" s="220"/>
    </row>
    <row r="22" spans="1:20" s="7" customFormat="1" ht="18.600000000000001" customHeight="1">
      <c r="A22" s="314" t="s">
        <v>20</v>
      </c>
      <c r="B22" s="315"/>
      <c r="C22" s="315"/>
      <c r="D22" s="316"/>
      <c r="E22" s="317" t="s">
        <v>43</v>
      </c>
      <c r="F22" s="315"/>
      <c r="G22" s="315"/>
      <c r="H22" s="316"/>
      <c r="I22" s="317" t="s">
        <v>20</v>
      </c>
      <c r="J22" s="315"/>
      <c r="K22" s="315"/>
      <c r="L22" s="316"/>
      <c r="M22" s="303" t="s">
        <v>44</v>
      </c>
      <c r="N22" s="303"/>
      <c r="O22" s="303"/>
      <c r="P22" s="303"/>
      <c r="Q22" s="303" t="s">
        <v>273</v>
      </c>
      <c r="R22" s="303"/>
      <c r="S22" s="303"/>
      <c r="T22" s="304"/>
    </row>
    <row r="23" spans="1:20" s="8" customFormat="1" ht="18.600000000000001" customHeight="1">
      <c r="A23" s="305" t="s">
        <v>45</v>
      </c>
      <c r="B23" s="306"/>
      <c r="C23" s="306"/>
      <c r="D23" s="307"/>
      <c r="E23" s="308" t="s">
        <v>46</v>
      </c>
      <c r="F23" s="306"/>
      <c r="G23" s="306"/>
      <c r="H23" s="307"/>
      <c r="I23" s="308" t="s">
        <v>47</v>
      </c>
      <c r="J23" s="306"/>
      <c r="K23" s="306"/>
      <c r="L23" s="307"/>
      <c r="M23" s="309" t="s">
        <v>48</v>
      </c>
      <c r="N23" s="309"/>
      <c r="O23" s="309"/>
      <c r="P23" s="309"/>
      <c r="Q23" s="309" t="s">
        <v>49</v>
      </c>
      <c r="R23" s="309"/>
      <c r="S23" s="309"/>
      <c r="T23" s="310"/>
    </row>
    <row r="24" spans="1:20" s="9" customFormat="1" ht="18.600000000000001" customHeight="1">
      <c r="A24" s="297" t="s">
        <v>50</v>
      </c>
      <c r="B24" s="298"/>
      <c r="C24" s="298"/>
      <c r="D24" s="299"/>
      <c r="E24" s="300" t="s">
        <v>51</v>
      </c>
      <c r="F24" s="298"/>
      <c r="G24" s="298"/>
      <c r="H24" s="299"/>
      <c r="I24" s="300" t="s">
        <v>52</v>
      </c>
      <c r="J24" s="298"/>
      <c r="K24" s="298"/>
      <c r="L24" s="299"/>
      <c r="M24" s="301" t="s">
        <v>53</v>
      </c>
      <c r="N24" s="301"/>
      <c r="O24" s="301"/>
      <c r="P24" s="301"/>
      <c r="Q24" s="301" t="s">
        <v>54</v>
      </c>
      <c r="R24" s="301"/>
      <c r="S24" s="301"/>
      <c r="T24" s="302"/>
    </row>
    <row r="25" spans="1:20" s="10" customFormat="1" ht="18.600000000000001" customHeight="1">
      <c r="A25" s="291" t="s">
        <v>55</v>
      </c>
      <c r="B25" s="292"/>
      <c r="C25" s="292"/>
      <c r="D25" s="293"/>
      <c r="E25" s="294" t="s">
        <v>56</v>
      </c>
      <c r="F25" s="292"/>
      <c r="G25" s="292"/>
      <c r="H25" s="293"/>
      <c r="I25" s="294" t="s">
        <v>57</v>
      </c>
      <c r="J25" s="292"/>
      <c r="K25" s="292"/>
      <c r="L25" s="293"/>
      <c r="M25" s="295" t="s">
        <v>58</v>
      </c>
      <c r="N25" s="295"/>
      <c r="O25" s="295"/>
      <c r="P25" s="295"/>
      <c r="Q25" s="295" t="s">
        <v>59</v>
      </c>
      <c r="R25" s="295"/>
      <c r="S25" s="295"/>
      <c r="T25" s="296"/>
    </row>
    <row r="26" spans="1:20" s="11" customFormat="1" ht="18.600000000000001" customHeight="1">
      <c r="A26" s="273" t="s">
        <v>37</v>
      </c>
      <c r="B26" s="236"/>
      <c r="C26" s="236"/>
      <c r="D26" s="235"/>
      <c r="E26" s="235" t="s">
        <v>37</v>
      </c>
      <c r="F26" s="233"/>
      <c r="G26" s="233"/>
      <c r="H26" s="234"/>
      <c r="I26" s="235" t="s">
        <v>36</v>
      </c>
      <c r="J26" s="233"/>
      <c r="K26" s="233"/>
      <c r="L26" s="234"/>
      <c r="M26" s="236" t="s">
        <v>36</v>
      </c>
      <c r="N26" s="236"/>
      <c r="O26" s="236"/>
      <c r="P26" s="236"/>
      <c r="Q26" s="236" t="s">
        <v>36</v>
      </c>
      <c r="R26" s="236"/>
      <c r="S26" s="236"/>
      <c r="T26" s="237"/>
    </row>
    <row r="27" spans="1:20" s="11" customFormat="1" ht="15.95" customHeight="1">
      <c r="A27" s="221"/>
      <c r="B27" s="222"/>
      <c r="C27" s="222"/>
      <c r="D27" s="223"/>
      <c r="E27" s="282" t="s">
        <v>72</v>
      </c>
      <c r="F27" s="283"/>
      <c r="G27" s="283"/>
      <c r="H27" s="284"/>
      <c r="I27" s="224"/>
      <c r="J27" s="222"/>
      <c r="K27" s="222"/>
      <c r="L27" s="223"/>
      <c r="M27" s="224"/>
      <c r="N27" s="222"/>
      <c r="O27" s="222"/>
      <c r="P27" s="223"/>
      <c r="Q27" s="224"/>
      <c r="R27" s="222"/>
      <c r="S27" s="222"/>
      <c r="T27" s="225"/>
    </row>
    <row r="28" spans="1:20" s="12" customFormat="1" ht="18.600000000000001" customHeight="1">
      <c r="A28" s="285" t="s">
        <v>60</v>
      </c>
      <c r="B28" s="286"/>
      <c r="C28" s="286"/>
      <c r="D28" s="287"/>
      <c r="E28" s="288" t="s">
        <v>61</v>
      </c>
      <c r="F28" s="286"/>
      <c r="G28" s="286"/>
      <c r="H28" s="287"/>
      <c r="I28" s="288" t="s">
        <v>62</v>
      </c>
      <c r="J28" s="286"/>
      <c r="K28" s="286"/>
      <c r="L28" s="287"/>
      <c r="M28" s="289" t="s">
        <v>63</v>
      </c>
      <c r="N28" s="289"/>
      <c r="O28" s="289"/>
      <c r="P28" s="289"/>
      <c r="Q28" s="289" t="s">
        <v>64</v>
      </c>
      <c r="R28" s="289"/>
      <c r="S28" s="289"/>
      <c r="T28" s="290"/>
    </row>
    <row r="29" spans="1:20" s="15" customFormat="1" ht="11.1" customHeight="1">
      <c r="A29" s="19" t="s">
        <v>13</v>
      </c>
      <c r="B29" s="13">
        <f>玉美第三週明細!V11</f>
        <v>709.7</v>
      </c>
      <c r="C29" s="13" t="s">
        <v>14</v>
      </c>
      <c r="D29" s="13">
        <f>玉美第三週明細!V7</f>
        <v>22.5</v>
      </c>
      <c r="E29" s="13" t="s">
        <v>13</v>
      </c>
      <c r="F29" s="13">
        <f>玉美第三週明細!V19</f>
        <v>716.9</v>
      </c>
      <c r="G29" s="13" t="s">
        <v>14</v>
      </c>
      <c r="H29" s="13">
        <f>玉美第三週明細!V15</f>
        <v>22.5</v>
      </c>
      <c r="I29" s="13" t="s">
        <v>13</v>
      </c>
      <c r="J29" s="13">
        <f>玉美第三週明細!V27</f>
        <v>723.3</v>
      </c>
      <c r="K29" s="13" t="s">
        <v>14</v>
      </c>
      <c r="L29" s="13">
        <f>玉美第三週明細!V23</f>
        <v>22.5</v>
      </c>
      <c r="M29" s="13" t="s">
        <v>13</v>
      </c>
      <c r="N29" s="13">
        <f>玉美第三週明細!V35</f>
        <v>727.7</v>
      </c>
      <c r="O29" s="13" t="s">
        <v>14</v>
      </c>
      <c r="P29" s="13">
        <f>玉美第三週明細!V31</f>
        <v>22.5</v>
      </c>
      <c r="Q29" s="13" t="s">
        <v>13</v>
      </c>
      <c r="R29" s="13">
        <f>玉美第三週明細!V43</f>
        <v>707.3</v>
      </c>
      <c r="S29" s="13" t="s">
        <v>14</v>
      </c>
      <c r="T29" s="14">
        <f>玉美第三週明細!V39</f>
        <v>22.5</v>
      </c>
    </row>
    <row r="30" spans="1:20" s="15" customFormat="1" ht="11.1" customHeight="1" thickBot="1">
      <c r="A30" s="20" t="s">
        <v>15</v>
      </c>
      <c r="B30" s="16">
        <f>玉美第三週明細!V5</f>
        <v>99</v>
      </c>
      <c r="C30" s="16" t="s">
        <v>16</v>
      </c>
      <c r="D30" s="16">
        <f>玉美第三週明細!V9</f>
        <v>27.8</v>
      </c>
      <c r="E30" s="16" t="s">
        <v>15</v>
      </c>
      <c r="F30" s="16">
        <f>玉美第三週明細!V13</f>
        <v>100.5</v>
      </c>
      <c r="G30" s="16" t="s">
        <v>16</v>
      </c>
      <c r="H30" s="16">
        <f>玉美第三週明細!V17</f>
        <v>28.1</v>
      </c>
      <c r="I30" s="16" t="s">
        <v>15</v>
      </c>
      <c r="J30" s="16">
        <f>玉美第三週明細!V21</f>
        <v>102</v>
      </c>
      <c r="K30" s="16" t="s">
        <v>16</v>
      </c>
      <c r="L30" s="16">
        <f>玉美第三週明細!V25</f>
        <v>28.2</v>
      </c>
      <c r="M30" s="16" t="s">
        <v>15</v>
      </c>
      <c r="N30" s="16">
        <f>玉美第三週明細!V29</f>
        <v>103</v>
      </c>
      <c r="O30" s="16" t="s">
        <v>16</v>
      </c>
      <c r="P30" s="16">
        <f>玉美第三週明細!V33</f>
        <v>28.3</v>
      </c>
      <c r="Q30" s="16" t="s">
        <v>15</v>
      </c>
      <c r="R30" s="16">
        <f>玉美第三週明細!V37</f>
        <v>98.5</v>
      </c>
      <c r="S30" s="16" t="s">
        <v>16</v>
      </c>
      <c r="T30" s="17">
        <f>玉美第三週明細!V41</f>
        <v>27.7</v>
      </c>
    </row>
    <row r="31" spans="1:20" ht="18" customHeight="1">
      <c r="A31" s="311">
        <f>A21+7</f>
        <v>44123</v>
      </c>
      <c r="B31" s="312"/>
      <c r="C31" s="218" t="s">
        <v>18</v>
      </c>
      <c r="D31" s="219"/>
      <c r="E31" s="313">
        <f>A31+1</f>
        <v>44124</v>
      </c>
      <c r="F31" s="312"/>
      <c r="G31" s="218" t="s">
        <v>0</v>
      </c>
      <c r="H31" s="219"/>
      <c r="I31" s="312">
        <f>E31+1</f>
        <v>44125</v>
      </c>
      <c r="J31" s="312"/>
      <c r="K31" s="218" t="s">
        <v>1</v>
      </c>
      <c r="L31" s="219"/>
      <c r="M31" s="312">
        <f>I31+1</f>
        <v>44126</v>
      </c>
      <c r="N31" s="312"/>
      <c r="O31" s="218" t="s">
        <v>2</v>
      </c>
      <c r="P31" s="219"/>
      <c r="Q31" s="312">
        <f>M31+1</f>
        <v>44127</v>
      </c>
      <c r="R31" s="312"/>
      <c r="S31" s="218" t="s">
        <v>3</v>
      </c>
      <c r="T31" s="220"/>
    </row>
    <row r="32" spans="1:20" ht="18.600000000000001" customHeight="1">
      <c r="A32" s="314" t="s">
        <v>20</v>
      </c>
      <c r="B32" s="315"/>
      <c r="C32" s="315"/>
      <c r="D32" s="316"/>
      <c r="E32" s="317" t="s">
        <v>21</v>
      </c>
      <c r="F32" s="315"/>
      <c r="G32" s="315"/>
      <c r="H32" s="316"/>
      <c r="I32" s="317" t="s">
        <v>20</v>
      </c>
      <c r="J32" s="315"/>
      <c r="K32" s="315"/>
      <c r="L32" s="316"/>
      <c r="M32" s="303" t="s">
        <v>43</v>
      </c>
      <c r="N32" s="303"/>
      <c r="O32" s="303"/>
      <c r="P32" s="303"/>
      <c r="Q32" s="303" t="s">
        <v>269</v>
      </c>
      <c r="R32" s="303"/>
      <c r="S32" s="303"/>
      <c r="T32" s="304"/>
    </row>
    <row r="33" spans="1:20" ht="18.600000000000001" customHeight="1">
      <c r="A33" s="305" t="s">
        <v>66</v>
      </c>
      <c r="B33" s="306"/>
      <c r="C33" s="306"/>
      <c r="D33" s="307"/>
      <c r="E33" s="308" t="s">
        <v>67</v>
      </c>
      <c r="F33" s="306"/>
      <c r="G33" s="306"/>
      <c r="H33" s="307"/>
      <c r="I33" s="308" t="s">
        <v>68</v>
      </c>
      <c r="J33" s="306"/>
      <c r="K33" s="306"/>
      <c r="L33" s="307"/>
      <c r="M33" s="309" t="s">
        <v>69</v>
      </c>
      <c r="N33" s="309"/>
      <c r="O33" s="309"/>
      <c r="P33" s="309"/>
      <c r="Q33" s="309" t="s">
        <v>70</v>
      </c>
      <c r="R33" s="309"/>
      <c r="S33" s="309"/>
      <c r="T33" s="310"/>
    </row>
    <row r="34" spans="1:20" ht="18.600000000000001" customHeight="1">
      <c r="A34" s="297" t="s">
        <v>71</v>
      </c>
      <c r="B34" s="298"/>
      <c r="C34" s="298"/>
      <c r="D34" s="299"/>
      <c r="E34" s="300" t="s">
        <v>72</v>
      </c>
      <c r="F34" s="298"/>
      <c r="G34" s="298"/>
      <c r="H34" s="299"/>
      <c r="I34" s="300" t="s">
        <v>73</v>
      </c>
      <c r="J34" s="298"/>
      <c r="K34" s="298"/>
      <c r="L34" s="299"/>
      <c r="M34" s="301" t="s">
        <v>74</v>
      </c>
      <c r="N34" s="301"/>
      <c r="O34" s="301"/>
      <c r="P34" s="301"/>
      <c r="Q34" s="301" t="s">
        <v>270</v>
      </c>
      <c r="R34" s="301"/>
      <c r="S34" s="301"/>
      <c r="T34" s="302"/>
    </row>
    <row r="35" spans="1:20" ht="18.600000000000001" customHeight="1">
      <c r="A35" s="291" t="s">
        <v>75</v>
      </c>
      <c r="B35" s="292"/>
      <c r="C35" s="292"/>
      <c r="D35" s="293"/>
      <c r="E35" s="294" t="s">
        <v>76</v>
      </c>
      <c r="F35" s="292"/>
      <c r="G35" s="292"/>
      <c r="H35" s="293"/>
      <c r="I35" s="294" t="s">
        <v>77</v>
      </c>
      <c r="J35" s="292"/>
      <c r="K35" s="292"/>
      <c r="L35" s="293"/>
      <c r="M35" s="295" t="s">
        <v>78</v>
      </c>
      <c r="N35" s="295"/>
      <c r="O35" s="295"/>
      <c r="P35" s="295"/>
      <c r="Q35" s="295" t="s">
        <v>79</v>
      </c>
      <c r="R35" s="295"/>
      <c r="S35" s="295"/>
      <c r="T35" s="296"/>
    </row>
    <row r="36" spans="1:20" ht="18.600000000000001" customHeight="1">
      <c r="A36" s="232" t="s">
        <v>36</v>
      </c>
      <c r="B36" s="233"/>
      <c r="C36" s="233"/>
      <c r="D36" s="234"/>
      <c r="E36" s="235" t="s">
        <v>36</v>
      </c>
      <c r="F36" s="233"/>
      <c r="G36" s="233"/>
      <c r="H36" s="234"/>
      <c r="I36" s="236" t="s">
        <v>37</v>
      </c>
      <c r="J36" s="236"/>
      <c r="K36" s="236"/>
      <c r="L36" s="235"/>
      <c r="M36" s="236" t="s">
        <v>36</v>
      </c>
      <c r="N36" s="236"/>
      <c r="O36" s="236"/>
      <c r="P36" s="236"/>
      <c r="Q36" s="236" t="s">
        <v>37</v>
      </c>
      <c r="R36" s="236"/>
      <c r="S36" s="236"/>
      <c r="T36" s="237"/>
    </row>
    <row r="37" spans="1:20" ht="15.95" customHeight="1">
      <c r="A37" s="221"/>
      <c r="B37" s="222"/>
      <c r="C37" s="222"/>
      <c r="D37" s="223"/>
      <c r="E37" s="282" t="s">
        <v>284</v>
      </c>
      <c r="F37" s="283"/>
      <c r="G37" s="283"/>
      <c r="H37" s="284"/>
      <c r="I37" s="224"/>
      <c r="J37" s="222"/>
      <c r="K37" s="222"/>
      <c r="L37" s="223"/>
      <c r="M37" s="224"/>
      <c r="N37" s="222"/>
      <c r="O37" s="222"/>
      <c r="P37" s="223"/>
      <c r="Q37" s="224"/>
      <c r="R37" s="222"/>
      <c r="S37" s="222"/>
      <c r="T37" s="225"/>
    </row>
    <row r="38" spans="1:20" ht="18.600000000000001" customHeight="1">
      <c r="A38" s="285" t="s">
        <v>268</v>
      </c>
      <c r="B38" s="286"/>
      <c r="C38" s="286"/>
      <c r="D38" s="287"/>
      <c r="E38" s="288" t="s">
        <v>81</v>
      </c>
      <c r="F38" s="286"/>
      <c r="G38" s="286"/>
      <c r="H38" s="287"/>
      <c r="I38" s="288" t="s">
        <v>82</v>
      </c>
      <c r="J38" s="286"/>
      <c r="K38" s="286"/>
      <c r="L38" s="287"/>
      <c r="M38" s="289" t="s">
        <v>267</v>
      </c>
      <c r="N38" s="289"/>
      <c r="O38" s="289"/>
      <c r="P38" s="289"/>
      <c r="Q38" s="289" t="s">
        <v>83</v>
      </c>
      <c r="R38" s="289"/>
      <c r="S38" s="289"/>
      <c r="T38" s="290"/>
    </row>
    <row r="39" spans="1:20" s="24" customFormat="1" ht="11.1" customHeight="1">
      <c r="A39" s="21" t="s">
        <v>13</v>
      </c>
      <c r="B39" s="22">
        <f>玉美第四週明細!V11</f>
        <v>716.9</v>
      </c>
      <c r="C39" s="22" t="s">
        <v>14</v>
      </c>
      <c r="D39" s="22">
        <f>玉美第四週明細!V7</f>
        <v>22.5</v>
      </c>
      <c r="E39" s="22" t="s">
        <v>13</v>
      </c>
      <c r="F39" s="22">
        <f>玉美第四週明細!V19</f>
        <v>700.5</v>
      </c>
      <c r="G39" s="22" t="s">
        <v>14</v>
      </c>
      <c r="H39" s="22">
        <f>玉美第四週明細!V15</f>
        <v>22.5</v>
      </c>
      <c r="I39" s="22" t="s">
        <v>13</v>
      </c>
      <c r="J39" s="22">
        <f>玉美第四週明細!V27</f>
        <v>705.7</v>
      </c>
      <c r="K39" s="22" t="s">
        <v>14</v>
      </c>
      <c r="L39" s="22">
        <f>玉美第四週明細!V23</f>
        <v>22.5</v>
      </c>
      <c r="M39" s="22" t="s">
        <v>13</v>
      </c>
      <c r="N39" s="22">
        <f>玉美第四週明細!V35</f>
        <v>714.5</v>
      </c>
      <c r="O39" s="22" t="s">
        <v>14</v>
      </c>
      <c r="P39" s="22">
        <f>玉美第四週明細!V31</f>
        <v>22.5</v>
      </c>
      <c r="Q39" s="22" t="s">
        <v>13</v>
      </c>
      <c r="R39" s="22">
        <f>玉美第四週明細!V43</f>
        <v>696.1</v>
      </c>
      <c r="S39" s="22" t="s">
        <v>14</v>
      </c>
      <c r="T39" s="23">
        <f>玉美第四週明細!V39</f>
        <v>22.5</v>
      </c>
    </row>
    <row r="40" spans="1:20" s="24" customFormat="1" ht="11.1" customHeight="1" thickBot="1">
      <c r="A40" s="25" t="s">
        <v>15</v>
      </c>
      <c r="B40" s="26">
        <f>玉美第四週明細!V5</f>
        <v>100.5</v>
      </c>
      <c r="C40" s="26" t="s">
        <v>16</v>
      </c>
      <c r="D40" s="26">
        <f>玉美第四週明細!V9</f>
        <v>28.1</v>
      </c>
      <c r="E40" s="26" t="s">
        <v>15</v>
      </c>
      <c r="F40" s="26">
        <f>玉美第四週明細!V13</f>
        <v>97</v>
      </c>
      <c r="G40" s="26" t="s">
        <v>16</v>
      </c>
      <c r="H40" s="26">
        <f>玉美第四週明細!V17</f>
        <v>27.5</v>
      </c>
      <c r="I40" s="26" t="s">
        <v>15</v>
      </c>
      <c r="J40" s="26">
        <f>玉美第四週明細!V21</f>
        <v>98</v>
      </c>
      <c r="K40" s="26" t="s">
        <v>16</v>
      </c>
      <c r="L40" s="26">
        <f>玉美第四週明細!V25</f>
        <v>27.8</v>
      </c>
      <c r="M40" s="26" t="s">
        <v>15</v>
      </c>
      <c r="N40" s="26">
        <f>玉美第四週明細!V29</f>
        <v>100</v>
      </c>
      <c r="O40" s="26" t="s">
        <v>16</v>
      </c>
      <c r="P40" s="26">
        <f>玉美第四週明細!V33</f>
        <v>28</v>
      </c>
      <c r="Q40" s="26" t="s">
        <v>15</v>
      </c>
      <c r="R40" s="26">
        <f>玉美第四週明細!V37</f>
        <v>96</v>
      </c>
      <c r="S40" s="26" t="s">
        <v>16</v>
      </c>
      <c r="T40" s="27">
        <f>玉美第四週明細!V41</f>
        <v>27.4</v>
      </c>
    </row>
    <row r="41" spans="1:20" ht="18" customHeight="1">
      <c r="A41" s="311">
        <f>A31+7</f>
        <v>44130</v>
      </c>
      <c r="B41" s="312"/>
      <c r="C41" s="218" t="s">
        <v>18</v>
      </c>
      <c r="D41" s="219"/>
      <c r="E41" s="313">
        <f>A41+1</f>
        <v>44131</v>
      </c>
      <c r="F41" s="312"/>
      <c r="G41" s="218" t="s">
        <v>0</v>
      </c>
      <c r="H41" s="219"/>
      <c r="I41" s="312">
        <f>E41+1</f>
        <v>44132</v>
      </c>
      <c r="J41" s="312"/>
      <c r="K41" s="218" t="s">
        <v>1</v>
      </c>
      <c r="L41" s="219"/>
      <c r="M41" s="312">
        <f>I41+1</f>
        <v>44133</v>
      </c>
      <c r="N41" s="312"/>
      <c r="O41" s="218" t="s">
        <v>2</v>
      </c>
      <c r="P41" s="219"/>
      <c r="Q41" s="312">
        <f>M41+1</f>
        <v>44134</v>
      </c>
      <c r="R41" s="312"/>
      <c r="S41" s="218" t="s">
        <v>3</v>
      </c>
      <c r="T41" s="220"/>
    </row>
    <row r="42" spans="1:20" ht="18.600000000000001" customHeight="1">
      <c r="A42" s="314" t="s">
        <v>20</v>
      </c>
      <c r="B42" s="315"/>
      <c r="C42" s="315"/>
      <c r="D42" s="316"/>
      <c r="E42" s="317" t="s">
        <v>19</v>
      </c>
      <c r="F42" s="315"/>
      <c r="G42" s="315"/>
      <c r="H42" s="316"/>
      <c r="I42" s="317" t="s">
        <v>20</v>
      </c>
      <c r="J42" s="315"/>
      <c r="K42" s="315"/>
      <c r="L42" s="316"/>
      <c r="M42" s="303" t="s">
        <v>21</v>
      </c>
      <c r="N42" s="303"/>
      <c r="O42" s="303"/>
      <c r="P42" s="303"/>
      <c r="Q42" s="303" t="s">
        <v>271</v>
      </c>
      <c r="R42" s="303"/>
      <c r="S42" s="303"/>
      <c r="T42" s="304"/>
    </row>
    <row r="43" spans="1:20" ht="18.600000000000001" customHeight="1">
      <c r="A43" s="305" t="s">
        <v>84</v>
      </c>
      <c r="B43" s="306"/>
      <c r="C43" s="306"/>
      <c r="D43" s="307"/>
      <c r="E43" s="308" t="s">
        <v>85</v>
      </c>
      <c r="F43" s="306"/>
      <c r="G43" s="306"/>
      <c r="H43" s="307"/>
      <c r="I43" s="308" t="s">
        <v>86</v>
      </c>
      <c r="J43" s="306"/>
      <c r="K43" s="306"/>
      <c r="L43" s="307"/>
      <c r="M43" s="309" t="s">
        <v>87</v>
      </c>
      <c r="N43" s="309"/>
      <c r="O43" s="309"/>
      <c r="P43" s="309"/>
      <c r="Q43" s="309" t="s">
        <v>88</v>
      </c>
      <c r="R43" s="309"/>
      <c r="S43" s="309"/>
      <c r="T43" s="310"/>
    </row>
    <row r="44" spans="1:20" ht="18.600000000000001" customHeight="1">
      <c r="A44" s="297" t="s">
        <v>90</v>
      </c>
      <c r="B44" s="298"/>
      <c r="C44" s="298"/>
      <c r="D44" s="299"/>
      <c r="E44" s="300" t="s">
        <v>91</v>
      </c>
      <c r="F44" s="298"/>
      <c r="G44" s="298"/>
      <c r="H44" s="299"/>
      <c r="I44" s="300" t="s">
        <v>92</v>
      </c>
      <c r="J44" s="298"/>
      <c r="K44" s="298"/>
      <c r="L44" s="299"/>
      <c r="M44" s="301" t="s">
        <v>93</v>
      </c>
      <c r="N44" s="301"/>
      <c r="O44" s="301"/>
      <c r="P44" s="301"/>
      <c r="Q44" s="301" t="s">
        <v>94</v>
      </c>
      <c r="R44" s="301"/>
      <c r="S44" s="301"/>
      <c r="T44" s="302"/>
    </row>
    <row r="45" spans="1:20" ht="18.600000000000001" customHeight="1">
      <c r="A45" s="291" t="s">
        <v>266</v>
      </c>
      <c r="B45" s="292"/>
      <c r="C45" s="292"/>
      <c r="D45" s="293"/>
      <c r="E45" s="294" t="s">
        <v>95</v>
      </c>
      <c r="F45" s="292"/>
      <c r="G45" s="292"/>
      <c r="H45" s="293"/>
      <c r="I45" s="294" t="s">
        <v>96</v>
      </c>
      <c r="J45" s="292"/>
      <c r="K45" s="292"/>
      <c r="L45" s="293"/>
      <c r="M45" s="295" t="s">
        <v>97</v>
      </c>
      <c r="N45" s="295"/>
      <c r="O45" s="295"/>
      <c r="P45" s="295"/>
      <c r="Q45" s="295" t="s">
        <v>272</v>
      </c>
      <c r="R45" s="295"/>
      <c r="S45" s="295"/>
      <c r="T45" s="296"/>
    </row>
    <row r="46" spans="1:20" ht="18.600000000000001" customHeight="1">
      <c r="A46" s="232" t="s">
        <v>36</v>
      </c>
      <c r="B46" s="233"/>
      <c r="C46" s="233"/>
      <c r="D46" s="234"/>
      <c r="E46" s="235" t="s">
        <v>37</v>
      </c>
      <c r="F46" s="233"/>
      <c r="G46" s="233"/>
      <c r="H46" s="234"/>
      <c r="I46" s="235" t="s">
        <v>36</v>
      </c>
      <c r="J46" s="233"/>
      <c r="K46" s="233"/>
      <c r="L46" s="234"/>
      <c r="M46" s="236" t="s">
        <v>37</v>
      </c>
      <c r="N46" s="236"/>
      <c r="O46" s="236"/>
      <c r="P46" s="236"/>
      <c r="Q46" s="236" t="s">
        <v>36</v>
      </c>
      <c r="R46" s="236"/>
      <c r="S46" s="236"/>
      <c r="T46" s="237"/>
    </row>
    <row r="47" spans="1:20" ht="15.95" customHeight="1">
      <c r="A47" s="221"/>
      <c r="B47" s="222"/>
      <c r="C47" s="222"/>
      <c r="D47" s="223"/>
      <c r="E47" s="282" t="s">
        <v>285</v>
      </c>
      <c r="F47" s="283"/>
      <c r="G47" s="283"/>
      <c r="H47" s="284"/>
      <c r="I47" s="224"/>
      <c r="J47" s="222"/>
      <c r="K47" s="222"/>
      <c r="L47" s="223"/>
      <c r="M47" s="224"/>
      <c r="N47" s="222"/>
      <c r="O47" s="222"/>
      <c r="P47" s="223"/>
      <c r="Q47" s="224"/>
      <c r="R47" s="222"/>
      <c r="S47" s="222"/>
      <c r="T47" s="225"/>
    </row>
    <row r="48" spans="1:20" ht="18.600000000000001" customHeight="1">
      <c r="A48" s="285" t="s">
        <v>98</v>
      </c>
      <c r="B48" s="286"/>
      <c r="C48" s="286"/>
      <c r="D48" s="287"/>
      <c r="E48" s="288" t="s">
        <v>99</v>
      </c>
      <c r="F48" s="286"/>
      <c r="G48" s="286"/>
      <c r="H48" s="287"/>
      <c r="I48" s="288" t="s">
        <v>100</v>
      </c>
      <c r="J48" s="286"/>
      <c r="K48" s="286"/>
      <c r="L48" s="287"/>
      <c r="M48" s="289" t="s">
        <v>264</v>
      </c>
      <c r="N48" s="289"/>
      <c r="O48" s="289"/>
      <c r="P48" s="289"/>
      <c r="Q48" s="289" t="s">
        <v>101</v>
      </c>
      <c r="R48" s="289"/>
      <c r="S48" s="289"/>
      <c r="T48" s="290"/>
    </row>
    <row r="49" spans="1:20" s="24" customFormat="1" ht="11.1" customHeight="1">
      <c r="A49" s="21" t="s">
        <v>13</v>
      </c>
      <c r="B49" s="22">
        <f>玉美第五週明細!V11</f>
        <v>707.5</v>
      </c>
      <c r="C49" s="22" t="s">
        <v>14</v>
      </c>
      <c r="D49" s="22">
        <f>玉美第五週明細!V7</f>
        <v>22.5</v>
      </c>
      <c r="E49" s="22" t="s">
        <v>13</v>
      </c>
      <c r="F49" s="22">
        <f>玉美第五週明細!V19</f>
        <v>726.5</v>
      </c>
      <c r="G49" s="22" t="s">
        <v>14</v>
      </c>
      <c r="H49" s="22">
        <f>玉美第五週明細!V15</f>
        <v>22.5</v>
      </c>
      <c r="I49" s="22" t="s">
        <v>13</v>
      </c>
      <c r="J49" s="22">
        <f>玉美第五週明細!V27</f>
        <v>716.9</v>
      </c>
      <c r="K49" s="22" t="s">
        <v>14</v>
      </c>
      <c r="L49" s="22">
        <f>玉美第五週明細!V23</f>
        <v>22.5</v>
      </c>
      <c r="M49" s="22" t="s">
        <v>102</v>
      </c>
      <c r="N49" s="22">
        <f>玉美第五週明細!V35</f>
        <v>732.5</v>
      </c>
      <c r="O49" s="22" t="s">
        <v>14</v>
      </c>
      <c r="P49" s="22">
        <f>玉美第五週明細!V31</f>
        <v>22.5</v>
      </c>
      <c r="Q49" s="22" t="s">
        <v>13</v>
      </c>
      <c r="R49" s="22">
        <f>玉美第五週明細!V43</f>
        <v>725.3</v>
      </c>
      <c r="S49" s="22" t="s">
        <v>14</v>
      </c>
      <c r="T49" s="23">
        <f>玉美第五週明細!V39</f>
        <v>22.5</v>
      </c>
    </row>
    <row r="50" spans="1:20" s="24" customFormat="1" ht="11.1" customHeight="1" thickBot="1">
      <c r="A50" s="25" t="s">
        <v>15</v>
      </c>
      <c r="B50" s="26">
        <f>玉美第五週明細!V5</f>
        <v>98.5</v>
      </c>
      <c r="C50" s="26" t="s">
        <v>16</v>
      </c>
      <c r="D50" s="26">
        <f>玉美第五週明細!V9</f>
        <v>27.8</v>
      </c>
      <c r="E50" s="26" t="s">
        <v>15</v>
      </c>
      <c r="F50" s="26">
        <f>玉美第五週明細!V13</f>
        <v>102.5</v>
      </c>
      <c r="G50" s="26" t="s">
        <v>16</v>
      </c>
      <c r="H50" s="26">
        <f>玉美第五週明細!V17</f>
        <v>28.5</v>
      </c>
      <c r="I50" s="26" t="s">
        <v>15</v>
      </c>
      <c r="J50" s="26">
        <f>玉美第五週明細!V21</f>
        <v>100.5</v>
      </c>
      <c r="K50" s="26" t="s">
        <v>16</v>
      </c>
      <c r="L50" s="26">
        <f>玉美第五週明細!V25</f>
        <v>28.1</v>
      </c>
      <c r="M50" s="26" t="s">
        <v>15</v>
      </c>
      <c r="N50" s="26">
        <f>玉美第五週明細!V29</f>
        <v>104</v>
      </c>
      <c r="O50" s="26" t="s">
        <v>16</v>
      </c>
      <c r="P50" s="26">
        <f>玉美第五週明細!V33</f>
        <v>28.5</v>
      </c>
      <c r="Q50" s="26" t="s">
        <v>15</v>
      </c>
      <c r="R50" s="26">
        <f>玉美第五週明細!V37</f>
        <v>102.5</v>
      </c>
      <c r="S50" s="26" t="s">
        <v>16</v>
      </c>
      <c r="T50" s="27">
        <f>玉美第五週明細!V41</f>
        <v>28.2</v>
      </c>
    </row>
  </sheetData>
  <mergeCells count="179">
    <mergeCell ref="Q3:T3"/>
    <mergeCell ref="A4:D4"/>
    <mergeCell ref="E4:H4"/>
    <mergeCell ref="I4:L4"/>
    <mergeCell ref="M4:P4"/>
    <mergeCell ref="Q4:T4"/>
    <mergeCell ref="A2:B2"/>
    <mergeCell ref="E2:F2"/>
    <mergeCell ref="I2:J2"/>
    <mergeCell ref="M2:N2"/>
    <mergeCell ref="Q2:R2"/>
    <mergeCell ref="A3:D3"/>
    <mergeCell ref="E3:H3"/>
    <mergeCell ref="I3:L3"/>
    <mergeCell ref="M3:P3"/>
    <mergeCell ref="Q6:T6"/>
    <mergeCell ref="A7:D7"/>
    <mergeCell ref="E7:H7"/>
    <mergeCell ref="I7:L7"/>
    <mergeCell ref="M7:P7"/>
    <mergeCell ref="Q7:T7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11:R11"/>
    <mergeCell ref="A12:D12"/>
    <mergeCell ref="E12:H12"/>
    <mergeCell ref="I12:L12"/>
    <mergeCell ref="M12:P12"/>
    <mergeCell ref="Q12:T12"/>
    <mergeCell ref="A8:D8"/>
    <mergeCell ref="E8:H8"/>
    <mergeCell ref="I8:L8"/>
    <mergeCell ref="M8:P8"/>
    <mergeCell ref="Q8:T8"/>
    <mergeCell ref="A11:B11"/>
    <mergeCell ref="E11:F11"/>
    <mergeCell ref="I11:J11"/>
    <mergeCell ref="M11:N11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6:D16"/>
    <mergeCell ref="E16:H16"/>
    <mergeCell ref="I16:L16"/>
    <mergeCell ref="M16:P16"/>
    <mergeCell ref="Q16:T16"/>
    <mergeCell ref="E17:H17"/>
    <mergeCell ref="Q14:T14"/>
    <mergeCell ref="A15:D15"/>
    <mergeCell ref="E15:H15"/>
    <mergeCell ref="I15:L15"/>
    <mergeCell ref="M15:P15"/>
    <mergeCell ref="Q15:T15"/>
    <mergeCell ref="Q21:R21"/>
    <mergeCell ref="A22:D22"/>
    <mergeCell ref="E22:H22"/>
    <mergeCell ref="I22:L22"/>
    <mergeCell ref="M22:P22"/>
    <mergeCell ref="Q22:T22"/>
    <mergeCell ref="A18:D18"/>
    <mergeCell ref="E18:H18"/>
    <mergeCell ref="I18:L18"/>
    <mergeCell ref="M18:P18"/>
    <mergeCell ref="Q18:T18"/>
    <mergeCell ref="A21:B21"/>
    <mergeCell ref="E21:F21"/>
    <mergeCell ref="I21:J21"/>
    <mergeCell ref="M21:N21"/>
    <mergeCell ref="Q24:T24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A28:D28"/>
    <mergeCell ref="E28:H28"/>
    <mergeCell ref="I28:L28"/>
    <mergeCell ref="M28:P28"/>
    <mergeCell ref="Q28:T28"/>
    <mergeCell ref="A26:D26"/>
    <mergeCell ref="E26:H26"/>
    <mergeCell ref="I26:L26"/>
    <mergeCell ref="M26:P26"/>
    <mergeCell ref="Q26:T26"/>
    <mergeCell ref="E27:H27"/>
    <mergeCell ref="Q32:T32"/>
    <mergeCell ref="A33:D33"/>
    <mergeCell ref="E33:H33"/>
    <mergeCell ref="I33:L33"/>
    <mergeCell ref="M33:P33"/>
    <mergeCell ref="Q33:T33"/>
    <mergeCell ref="A31:B31"/>
    <mergeCell ref="E31:F31"/>
    <mergeCell ref="I31:J31"/>
    <mergeCell ref="M31:N31"/>
    <mergeCell ref="Q31:R31"/>
    <mergeCell ref="A32:D32"/>
    <mergeCell ref="E32:H32"/>
    <mergeCell ref="I32:L32"/>
    <mergeCell ref="M32:P32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E37:H37"/>
    <mergeCell ref="A38:D38"/>
    <mergeCell ref="E38:H38"/>
    <mergeCell ref="I38:L38"/>
    <mergeCell ref="M38:P38"/>
    <mergeCell ref="Q38:T38"/>
    <mergeCell ref="A36:D36"/>
    <mergeCell ref="E36:H36"/>
    <mergeCell ref="I36:L36"/>
    <mergeCell ref="M36:P36"/>
    <mergeCell ref="Q36:T36"/>
    <mergeCell ref="A41:B41"/>
    <mergeCell ref="E41:F41"/>
    <mergeCell ref="I41:J41"/>
    <mergeCell ref="M41:N41"/>
    <mergeCell ref="Q41:R41"/>
    <mergeCell ref="A42:D42"/>
    <mergeCell ref="E42:H42"/>
    <mergeCell ref="I42:L42"/>
    <mergeCell ref="M42:P42"/>
    <mergeCell ref="A44:D44"/>
    <mergeCell ref="E44:H44"/>
    <mergeCell ref="I44:L44"/>
    <mergeCell ref="M44:P44"/>
    <mergeCell ref="Q44:T44"/>
    <mergeCell ref="Q42:T42"/>
    <mergeCell ref="A43:D43"/>
    <mergeCell ref="E43:H43"/>
    <mergeCell ref="I43:L43"/>
    <mergeCell ref="M43:P43"/>
    <mergeCell ref="Q43:T43"/>
    <mergeCell ref="Q46:T46"/>
    <mergeCell ref="E47:H47"/>
    <mergeCell ref="A48:D48"/>
    <mergeCell ref="E48:H48"/>
    <mergeCell ref="I48:L48"/>
    <mergeCell ref="M48:P48"/>
    <mergeCell ref="Q48:T48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J54" activeCellId="1" sqref="U12:U27 J54"/>
    </sheetView>
  </sheetViews>
  <sheetFormatPr defaultRowHeight="20.25"/>
  <cols>
    <col min="1" max="1" width="6.42578125" style="30" customWidth="1"/>
    <col min="2" max="2" width="0" style="29" hidden="1" customWidth="1"/>
    <col min="3" max="3" width="12.7109375" style="29" customWidth="1"/>
    <col min="4" max="4" width="5.28515625" style="156" customWidth="1"/>
    <col min="5" max="5" width="5.28515625" style="29" customWidth="1"/>
    <col min="6" max="6" width="12.7109375" style="29" customWidth="1"/>
    <col min="7" max="7" width="5.28515625" style="156" customWidth="1"/>
    <col min="8" max="8" width="5.28515625" style="29" customWidth="1"/>
    <col min="9" max="9" width="12.7109375" style="29" customWidth="1"/>
    <col min="10" max="10" width="5.28515625" style="156" customWidth="1"/>
    <col min="11" max="11" width="5.28515625" style="29" customWidth="1"/>
    <col min="12" max="12" width="12.7109375" style="29" customWidth="1"/>
    <col min="13" max="13" width="5.28515625" style="156" customWidth="1"/>
    <col min="14" max="14" width="5.28515625" style="29" customWidth="1"/>
    <col min="15" max="15" width="12.7109375" style="29" customWidth="1"/>
    <col min="16" max="16" width="5.28515625" style="156" customWidth="1"/>
    <col min="17" max="17" width="5.28515625" style="29" customWidth="1"/>
    <col min="18" max="18" width="12.7109375" style="29" customWidth="1"/>
    <col min="19" max="19" width="5.28515625" style="156" customWidth="1"/>
    <col min="20" max="20" width="5.28515625" style="29" customWidth="1"/>
    <col min="21" max="21" width="6.42578125" style="29" customWidth="1"/>
    <col min="22" max="22" width="14.42578125" style="158" customWidth="1"/>
    <col min="23" max="23" width="14.42578125" style="157" customWidth="1"/>
    <col min="24" max="24" width="6.42578125" style="159" customWidth="1"/>
    <col min="25" max="25" width="7.5703125" style="29" customWidth="1"/>
    <col min="26" max="26" width="6.85546875" style="29" hidden="1" customWidth="1"/>
    <col min="27" max="27" width="6.28515625" style="30" hidden="1" customWidth="1"/>
    <col min="28" max="28" width="8.85546875" style="29" hidden="1" customWidth="1"/>
    <col min="29" max="29" width="9.140625" style="29" hidden="1" customWidth="1"/>
    <col min="30" max="30" width="9" style="29" hidden="1" customWidth="1"/>
    <col min="31" max="31" width="8.5703125" style="29" hidden="1" customWidth="1"/>
    <col min="32" max="16384" width="9.140625" style="29"/>
  </cols>
  <sheetData>
    <row r="1" spans="1:37" ht="20.100000000000001" customHeight="1">
      <c r="A1" s="330" t="s">
        <v>103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28"/>
    </row>
    <row r="2" spans="1:37" ht="17.100000000000001" customHeight="1" thickBot="1">
      <c r="A2" s="31" t="s">
        <v>104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4"/>
      <c r="W2" s="32"/>
      <c r="X2" s="35"/>
      <c r="Y2" s="34"/>
    </row>
    <row r="3" spans="1:37" ht="17.100000000000001" customHeight="1">
      <c r="A3" s="36" t="s">
        <v>105</v>
      </c>
      <c r="B3" s="37" t="s">
        <v>106</v>
      </c>
      <c r="C3" s="38" t="s">
        <v>107</v>
      </c>
      <c r="D3" s="39" t="s">
        <v>108</v>
      </c>
      <c r="E3" s="39" t="s">
        <v>109</v>
      </c>
      <c r="F3" s="38" t="s">
        <v>110</v>
      </c>
      <c r="G3" s="39" t="s">
        <v>108</v>
      </c>
      <c r="H3" s="39" t="s">
        <v>109</v>
      </c>
      <c r="I3" s="38" t="s">
        <v>111</v>
      </c>
      <c r="J3" s="39" t="s">
        <v>108</v>
      </c>
      <c r="K3" s="39" t="s">
        <v>109</v>
      </c>
      <c r="L3" s="38" t="s">
        <v>111</v>
      </c>
      <c r="M3" s="39" t="s">
        <v>108</v>
      </c>
      <c r="N3" s="39" t="s">
        <v>109</v>
      </c>
      <c r="O3" s="38" t="s">
        <v>111</v>
      </c>
      <c r="P3" s="39" t="s">
        <v>108</v>
      </c>
      <c r="Q3" s="39" t="s">
        <v>109</v>
      </c>
      <c r="R3" s="40" t="s">
        <v>112</v>
      </c>
      <c r="S3" s="39" t="s">
        <v>108</v>
      </c>
      <c r="T3" s="39" t="s">
        <v>109</v>
      </c>
      <c r="U3" s="41" t="s">
        <v>286</v>
      </c>
      <c r="V3" s="42" t="s">
        <v>114</v>
      </c>
      <c r="W3" s="43" t="s">
        <v>115</v>
      </c>
      <c r="X3" s="44" t="s">
        <v>116</v>
      </c>
      <c r="Y3" s="30"/>
      <c r="Z3" s="30"/>
    </row>
    <row r="4" spans="1:37" ht="17.100000000000001" customHeight="1">
      <c r="A4" s="45">
        <v>10</v>
      </c>
      <c r="B4" s="331"/>
      <c r="C4" s="46" t="str">
        <f>玉美彰化菜單!A12</f>
        <v>白飯</v>
      </c>
      <c r="D4" s="46" t="s">
        <v>117</v>
      </c>
      <c r="E4" s="47"/>
      <c r="F4" s="46" t="str">
        <f>玉美彰化菜單!A13</f>
        <v>左宗棠雞</v>
      </c>
      <c r="G4" s="48" t="s">
        <v>118</v>
      </c>
      <c r="H4" s="47"/>
      <c r="I4" s="46" t="str">
        <f>玉美彰化菜單!A14</f>
        <v>番茄炒蛋</v>
      </c>
      <c r="J4" s="48" t="s">
        <v>118</v>
      </c>
      <c r="K4" s="47"/>
      <c r="L4" s="46" t="str">
        <f>玉美彰化菜單!A15</f>
        <v>沙茶高麗(豆)</v>
      </c>
      <c r="M4" s="48" t="s">
        <v>118</v>
      </c>
      <c r="N4" s="47"/>
      <c r="O4" s="46" t="str">
        <f>玉美彰化菜單!A16</f>
        <v>深色蔬菜</v>
      </c>
      <c r="P4" s="46" t="s">
        <v>119</v>
      </c>
      <c r="Q4" s="47"/>
      <c r="R4" s="46" t="str">
        <f>玉美彰化菜單!A18</f>
        <v>什錦鮮蔬羹(芡)</v>
      </c>
      <c r="S4" s="46" t="s">
        <v>118</v>
      </c>
      <c r="T4" s="47"/>
      <c r="U4" s="332"/>
      <c r="V4" s="49" t="s">
        <v>120</v>
      </c>
      <c r="W4" s="50" t="s">
        <v>121</v>
      </c>
      <c r="X4" s="51">
        <v>6</v>
      </c>
      <c r="AB4" s="29" t="s">
        <v>122</v>
      </c>
      <c r="AC4" s="29" t="s">
        <v>123</v>
      </c>
      <c r="AD4" s="29" t="s">
        <v>124</v>
      </c>
      <c r="AE4" s="29" t="s">
        <v>125</v>
      </c>
      <c r="AG4" s="30"/>
    </row>
    <row r="5" spans="1:37" ht="17.100000000000001" customHeight="1">
      <c r="A5" s="52" t="s">
        <v>126</v>
      </c>
      <c r="B5" s="322"/>
      <c r="C5" s="53" t="s">
        <v>127</v>
      </c>
      <c r="D5" s="54"/>
      <c r="E5" s="55">
        <v>110</v>
      </c>
      <c r="F5" s="56" t="s">
        <v>128</v>
      </c>
      <c r="G5" s="54"/>
      <c r="H5" s="57">
        <v>60</v>
      </c>
      <c r="I5" s="58" t="s">
        <v>129</v>
      </c>
      <c r="J5" s="59"/>
      <c r="K5" s="60">
        <v>40</v>
      </c>
      <c r="L5" s="61" t="s">
        <v>130</v>
      </c>
      <c r="M5" s="59"/>
      <c r="N5" s="60">
        <v>60</v>
      </c>
      <c r="O5" s="62" t="s">
        <v>131</v>
      </c>
      <c r="P5" s="63"/>
      <c r="Q5" s="64">
        <v>100</v>
      </c>
      <c r="R5" s="58" t="s">
        <v>132</v>
      </c>
      <c r="S5" s="59"/>
      <c r="T5" s="60">
        <v>20</v>
      </c>
      <c r="U5" s="324"/>
      <c r="V5" s="65">
        <v>102.5</v>
      </c>
      <c r="W5" s="66" t="s">
        <v>133</v>
      </c>
      <c r="X5" s="67">
        <v>2</v>
      </c>
      <c r="Y5" s="34"/>
      <c r="Z5" s="30" t="s">
        <v>134</v>
      </c>
      <c r="AA5" s="30">
        <v>6</v>
      </c>
      <c r="AB5" s="30">
        <f>AA5*2</f>
        <v>12</v>
      </c>
      <c r="AC5" s="30"/>
      <c r="AD5" s="30">
        <f>AA5*15</f>
        <v>90</v>
      </c>
      <c r="AE5" s="30">
        <f>AB5*4+AD5*4</f>
        <v>408</v>
      </c>
      <c r="AF5" s="30"/>
      <c r="AG5" s="30"/>
      <c r="AH5" s="30"/>
      <c r="AI5" s="30"/>
      <c r="AJ5" s="30"/>
      <c r="AK5" s="30"/>
    </row>
    <row r="6" spans="1:37" ht="17.100000000000001" customHeight="1">
      <c r="A6" s="52">
        <v>5</v>
      </c>
      <c r="B6" s="322"/>
      <c r="C6" s="68"/>
      <c r="D6" s="69"/>
      <c r="E6" s="70"/>
      <c r="F6" s="71" t="s">
        <v>135</v>
      </c>
      <c r="G6" s="69"/>
      <c r="H6" s="72">
        <v>20</v>
      </c>
      <c r="I6" s="73" t="s">
        <v>28</v>
      </c>
      <c r="J6" s="74"/>
      <c r="K6" s="75">
        <v>30</v>
      </c>
      <c r="L6" s="76" t="s">
        <v>136</v>
      </c>
      <c r="M6" s="76" t="s">
        <v>137</v>
      </c>
      <c r="N6" s="75">
        <v>4</v>
      </c>
      <c r="O6" s="77"/>
      <c r="P6" s="77"/>
      <c r="Q6" s="77"/>
      <c r="R6" s="76" t="s">
        <v>129</v>
      </c>
      <c r="S6" s="74"/>
      <c r="T6" s="75">
        <v>5</v>
      </c>
      <c r="U6" s="324"/>
      <c r="V6" s="78" t="s">
        <v>138</v>
      </c>
      <c r="W6" s="79" t="s">
        <v>139</v>
      </c>
      <c r="X6" s="67">
        <v>2.5</v>
      </c>
      <c r="Z6" s="80" t="s">
        <v>140</v>
      </c>
      <c r="AA6" s="30">
        <v>2</v>
      </c>
      <c r="AB6" s="81">
        <f>AA6*7</f>
        <v>14</v>
      </c>
      <c r="AC6" s="30">
        <f>AA6*5</f>
        <v>10</v>
      </c>
      <c r="AD6" s="30" t="s">
        <v>141</v>
      </c>
      <c r="AE6" s="82">
        <f>AB6*4+AC6*9</f>
        <v>146</v>
      </c>
      <c r="AF6" s="80"/>
      <c r="AG6" s="30"/>
      <c r="AH6" s="81"/>
      <c r="AI6" s="30"/>
      <c r="AJ6" s="30"/>
      <c r="AK6" s="82"/>
    </row>
    <row r="7" spans="1:37" ht="17.100000000000001" customHeight="1">
      <c r="A7" s="52" t="s">
        <v>142</v>
      </c>
      <c r="B7" s="322"/>
      <c r="C7" s="83"/>
      <c r="D7" s="83"/>
      <c r="E7" s="77"/>
      <c r="F7" s="71" t="s">
        <v>143</v>
      </c>
      <c r="G7" s="69"/>
      <c r="H7" s="72">
        <v>5</v>
      </c>
      <c r="I7" s="74"/>
      <c r="J7" s="74"/>
      <c r="K7" s="75"/>
      <c r="L7" s="76" t="s">
        <v>144</v>
      </c>
      <c r="M7" s="74"/>
      <c r="N7" s="75">
        <v>1</v>
      </c>
      <c r="O7" s="77"/>
      <c r="P7" s="83"/>
      <c r="Q7" s="77"/>
      <c r="R7" s="76" t="s">
        <v>145</v>
      </c>
      <c r="S7" s="74"/>
      <c r="T7" s="75">
        <v>10</v>
      </c>
      <c r="U7" s="324"/>
      <c r="V7" s="65">
        <f>AC10</f>
        <v>22.5</v>
      </c>
      <c r="W7" s="79" t="s">
        <v>146</v>
      </c>
      <c r="X7" s="67">
        <f>AA8</f>
        <v>2.5</v>
      </c>
      <c r="Y7" s="34"/>
      <c r="Z7" s="29" t="s">
        <v>147</v>
      </c>
      <c r="AA7" s="30">
        <v>2.5</v>
      </c>
      <c r="AB7" s="30">
        <f>AA7*1</f>
        <v>2.5</v>
      </c>
      <c r="AC7" s="30" t="s">
        <v>141</v>
      </c>
      <c r="AD7" s="30">
        <f>AA7*5</f>
        <v>12.5</v>
      </c>
      <c r="AE7" s="30">
        <f>AB7*4+AD7*4</f>
        <v>60</v>
      </c>
      <c r="AG7" s="30"/>
      <c r="AH7" s="30"/>
      <c r="AI7" s="30"/>
      <c r="AJ7" s="30"/>
      <c r="AK7" s="30"/>
    </row>
    <row r="8" spans="1:37" ht="17.100000000000001" customHeight="1">
      <c r="A8" s="326" t="s">
        <v>148</v>
      </c>
      <c r="B8" s="322"/>
      <c r="C8" s="77"/>
      <c r="D8" s="77"/>
      <c r="E8" s="77"/>
      <c r="F8" s="71"/>
      <c r="G8" s="69"/>
      <c r="H8" s="72"/>
      <c r="I8" s="74"/>
      <c r="J8" s="74"/>
      <c r="K8" s="75"/>
      <c r="L8" s="73" t="s">
        <v>143</v>
      </c>
      <c r="M8" s="74"/>
      <c r="N8" s="70">
        <v>5</v>
      </c>
      <c r="O8" s="77"/>
      <c r="P8" s="83"/>
      <c r="Q8" s="77"/>
      <c r="R8" s="76" t="s">
        <v>143</v>
      </c>
      <c r="S8" s="74"/>
      <c r="T8" s="75">
        <v>5</v>
      </c>
      <c r="U8" s="324"/>
      <c r="V8" s="78" t="s">
        <v>149</v>
      </c>
      <c r="W8" s="79" t="s">
        <v>150</v>
      </c>
      <c r="X8" s="67"/>
      <c r="Z8" s="29" t="s">
        <v>151</v>
      </c>
      <c r="AA8" s="30">
        <v>2.5</v>
      </c>
      <c r="AB8" s="30"/>
      <c r="AC8" s="30">
        <f>AA8*5</f>
        <v>12.5</v>
      </c>
      <c r="AD8" s="30" t="s">
        <v>141</v>
      </c>
      <c r="AE8" s="30">
        <f>AC8*9</f>
        <v>112.5</v>
      </c>
      <c r="AG8" s="30"/>
      <c r="AH8" s="30"/>
      <c r="AI8" s="30"/>
      <c r="AJ8" s="30"/>
      <c r="AK8" s="30"/>
    </row>
    <row r="9" spans="1:37" ht="17.100000000000001" customHeight="1">
      <c r="A9" s="326"/>
      <c r="B9" s="322"/>
      <c r="C9" s="77"/>
      <c r="D9" s="77"/>
      <c r="E9" s="77"/>
      <c r="F9" s="71"/>
      <c r="G9" s="69"/>
      <c r="H9" s="72"/>
      <c r="I9" s="74"/>
      <c r="J9" s="74"/>
      <c r="K9" s="84"/>
      <c r="L9" s="71" t="s">
        <v>152</v>
      </c>
      <c r="M9" s="69"/>
      <c r="N9" s="70">
        <v>1</v>
      </c>
      <c r="O9" s="77"/>
      <c r="P9" s="83"/>
      <c r="Q9" s="77"/>
      <c r="R9" s="74" t="s">
        <v>153</v>
      </c>
      <c r="S9" s="74"/>
      <c r="T9" s="75">
        <v>1</v>
      </c>
      <c r="U9" s="324"/>
      <c r="V9" s="65">
        <v>28.5</v>
      </c>
      <c r="W9" s="85" t="s">
        <v>154</v>
      </c>
      <c r="X9" s="86"/>
      <c r="Y9" s="34"/>
      <c r="Z9" s="29" t="s">
        <v>155</v>
      </c>
      <c r="AD9" s="29">
        <f>AA9*15</f>
        <v>0</v>
      </c>
      <c r="AG9" s="30"/>
    </row>
    <row r="10" spans="1:37" ht="17.100000000000001" customHeight="1">
      <c r="A10" s="87" t="s">
        <v>156</v>
      </c>
      <c r="B10" s="88"/>
      <c r="C10" s="77"/>
      <c r="D10" s="83"/>
      <c r="E10" s="77"/>
      <c r="F10" s="77"/>
      <c r="G10" s="83"/>
      <c r="H10" s="77"/>
      <c r="I10" s="77"/>
      <c r="J10" s="83"/>
      <c r="K10" s="77"/>
      <c r="L10" s="89" t="s">
        <v>157</v>
      </c>
      <c r="M10" s="83"/>
      <c r="N10" s="70">
        <v>1</v>
      </c>
      <c r="O10" s="77"/>
      <c r="P10" s="83"/>
      <c r="Q10" s="77"/>
      <c r="R10" s="76" t="s">
        <v>158</v>
      </c>
      <c r="S10" s="74"/>
      <c r="T10" s="75">
        <v>0.1</v>
      </c>
      <c r="U10" s="324"/>
      <c r="V10" s="78" t="s">
        <v>159</v>
      </c>
      <c r="W10" s="90"/>
      <c r="X10" s="67"/>
      <c r="AB10" s="29">
        <f>SUM(AB5:AB9)</f>
        <v>28.5</v>
      </c>
      <c r="AC10" s="29">
        <f>SUM(AC5:AC9)</f>
        <v>22.5</v>
      </c>
      <c r="AD10" s="29">
        <f>SUM(AD5:AD9)</f>
        <v>102.5</v>
      </c>
      <c r="AE10" s="29">
        <f>AB10*4+AC10*9+AD10*4</f>
        <v>726.5</v>
      </c>
      <c r="AG10" s="30"/>
    </row>
    <row r="11" spans="1:37" ht="17.100000000000001" customHeight="1">
      <c r="A11" s="91"/>
      <c r="B11" s="92"/>
      <c r="C11" s="77"/>
      <c r="D11" s="83"/>
      <c r="E11" s="77"/>
      <c r="F11" s="77"/>
      <c r="G11" s="83"/>
      <c r="H11" s="77"/>
      <c r="I11" s="77"/>
      <c r="J11" s="83"/>
      <c r="K11" s="77"/>
      <c r="L11" s="77"/>
      <c r="M11" s="83"/>
      <c r="N11" s="77"/>
      <c r="O11" s="77"/>
      <c r="P11" s="83"/>
      <c r="Q11" s="77"/>
      <c r="R11" s="77"/>
      <c r="S11" s="83"/>
      <c r="T11" s="83"/>
      <c r="U11" s="329"/>
      <c r="V11" s="93">
        <v>726.5</v>
      </c>
      <c r="W11" s="94"/>
      <c r="X11" s="95"/>
      <c r="Y11" s="34"/>
      <c r="AB11" s="96">
        <f>AB10*4/AE10</f>
        <v>0.15691672401927048</v>
      </c>
      <c r="AC11" s="96">
        <f>AC10*9/AE10</f>
        <v>0.27873365450791465</v>
      </c>
      <c r="AD11" s="96">
        <f>AD10*4/AE10</f>
        <v>0.56434962147281487</v>
      </c>
    </row>
    <row r="12" spans="1:37" ht="17.100000000000001" customHeight="1">
      <c r="A12" s="45">
        <v>10</v>
      </c>
      <c r="B12" s="331"/>
      <c r="C12" s="46" t="str">
        <f>玉美彰化菜單!E12</f>
        <v>蕎麥飯</v>
      </c>
      <c r="D12" s="46" t="s">
        <v>117</v>
      </c>
      <c r="E12" s="46"/>
      <c r="F12" s="46" t="str">
        <f>玉美彰化菜單!E13</f>
        <v>鐵板豬柳</v>
      </c>
      <c r="G12" s="48" t="s">
        <v>118</v>
      </c>
      <c r="H12" s="48"/>
      <c r="I12" s="46" t="str">
        <f>玉美彰化菜單!E14</f>
        <v>絲瓜麵線</v>
      </c>
      <c r="J12" s="48" t="s">
        <v>118</v>
      </c>
      <c r="K12" s="46"/>
      <c r="L12" s="46" t="str">
        <f>玉美彰化菜單!E15</f>
        <v>滷三拼(加)</v>
      </c>
      <c r="M12" s="48" t="s">
        <v>160</v>
      </c>
      <c r="N12" s="46"/>
      <c r="O12" s="46" t="str">
        <f>玉美彰化菜單!E16</f>
        <v>深色蔬菜</v>
      </c>
      <c r="P12" s="46" t="s">
        <v>119</v>
      </c>
      <c r="Q12" s="46"/>
      <c r="R12" s="46" t="str">
        <f>玉美彰化菜單!E18</f>
        <v>清燉冬瓜湯</v>
      </c>
      <c r="S12" s="46" t="s">
        <v>118</v>
      </c>
      <c r="T12" s="97"/>
      <c r="U12" s="323" t="s">
        <v>283</v>
      </c>
      <c r="V12" s="49" t="s">
        <v>15</v>
      </c>
      <c r="W12" s="50" t="s">
        <v>121</v>
      </c>
      <c r="X12" s="51">
        <v>5.9</v>
      </c>
      <c r="AB12" s="29" t="s">
        <v>122</v>
      </c>
      <c r="AC12" s="29" t="s">
        <v>123</v>
      </c>
      <c r="AD12" s="29" t="s">
        <v>124</v>
      </c>
      <c r="AE12" s="29" t="s">
        <v>125</v>
      </c>
    </row>
    <row r="13" spans="1:37" ht="17.100000000000001" customHeight="1">
      <c r="A13" s="52" t="s">
        <v>126</v>
      </c>
      <c r="B13" s="322"/>
      <c r="C13" s="98" t="s">
        <v>127</v>
      </c>
      <c r="D13" s="99"/>
      <c r="E13" s="54">
        <v>80</v>
      </c>
      <c r="F13" s="61" t="s">
        <v>161</v>
      </c>
      <c r="G13" s="61"/>
      <c r="H13" s="54">
        <v>55</v>
      </c>
      <c r="I13" s="58" t="s">
        <v>162</v>
      </c>
      <c r="J13" s="59"/>
      <c r="K13" s="60">
        <v>50</v>
      </c>
      <c r="L13" s="61" t="s">
        <v>163</v>
      </c>
      <c r="M13" s="59"/>
      <c r="N13" s="60">
        <v>40</v>
      </c>
      <c r="O13" s="62" t="s">
        <v>131</v>
      </c>
      <c r="P13" s="63"/>
      <c r="Q13" s="64">
        <v>100</v>
      </c>
      <c r="R13" s="61" t="s">
        <v>164</v>
      </c>
      <c r="S13" s="59"/>
      <c r="T13" s="54">
        <v>25</v>
      </c>
      <c r="U13" s="324"/>
      <c r="V13" s="65">
        <v>102</v>
      </c>
      <c r="W13" s="66" t="s">
        <v>133</v>
      </c>
      <c r="X13" s="67">
        <v>2</v>
      </c>
      <c r="Y13" s="34"/>
      <c r="Z13" s="30" t="s">
        <v>134</v>
      </c>
      <c r="AA13" s="30">
        <v>5.9</v>
      </c>
      <c r="AB13" s="30">
        <f>AA13*2</f>
        <v>11.8</v>
      </c>
      <c r="AC13" s="30"/>
      <c r="AD13" s="30">
        <f>AA13*15</f>
        <v>88.5</v>
      </c>
      <c r="AE13" s="30">
        <f>AB13*4+AD13*4</f>
        <v>401.2</v>
      </c>
    </row>
    <row r="14" spans="1:37" ht="17.100000000000001" customHeight="1">
      <c r="A14" s="52">
        <v>6</v>
      </c>
      <c r="B14" s="322"/>
      <c r="C14" s="100" t="s">
        <v>165</v>
      </c>
      <c r="D14" s="101"/>
      <c r="E14" s="69">
        <v>40</v>
      </c>
      <c r="F14" s="73" t="s">
        <v>135</v>
      </c>
      <c r="G14" s="74"/>
      <c r="H14" s="69">
        <v>20</v>
      </c>
      <c r="I14" s="73" t="s">
        <v>166</v>
      </c>
      <c r="J14" s="74"/>
      <c r="K14" s="75">
        <v>10</v>
      </c>
      <c r="L14" s="76" t="s">
        <v>143</v>
      </c>
      <c r="M14" s="74"/>
      <c r="N14" s="75">
        <v>5</v>
      </c>
      <c r="O14" s="77"/>
      <c r="P14" s="77"/>
      <c r="Q14" s="77"/>
      <c r="R14" s="73" t="s">
        <v>167</v>
      </c>
      <c r="S14" s="74"/>
      <c r="T14" s="69">
        <v>10</v>
      </c>
      <c r="U14" s="324"/>
      <c r="V14" s="78" t="s">
        <v>14</v>
      </c>
      <c r="W14" s="79" t="s">
        <v>139</v>
      </c>
      <c r="X14" s="67">
        <v>2.7</v>
      </c>
      <c r="Z14" s="80" t="s">
        <v>140</v>
      </c>
      <c r="AA14" s="30">
        <v>2</v>
      </c>
      <c r="AB14" s="81">
        <f>AA14*7</f>
        <v>14</v>
      </c>
      <c r="AC14" s="30">
        <f>AA14*5</f>
        <v>10</v>
      </c>
      <c r="AD14" s="30" t="s">
        <v>141</v>
      </c>
      <c r="AE14" s="82">
        <f>AB14*4+AC14*9</f>
        <v>146</v>
      </c>
    </row>
    <row r="15" spans="1:37" ht="17.100000000000001" customHeight="1">
      <c r="A15" s="52" t="s">
        <v>142</v>
      </c>
      <c r="B15" s="322"/>
      <c r="C15" s="83"/>
      <c r="D15" s="83"/>
      <c r="E15" s="77"/>
      <c r="F15" s="71" t="s">
        <v>168</v>
      </c>
      <c r="G15" s="69"/>
      <c r="H15" s="70">
        <v>5</v>
      </c>
      <c r="I15" s="73"/>
      <c r="J15" s="74"/>
      <c r="K15" s="70"/>
      <c r="L15" s="76" t="s">
        <v>169</v>
      </c>
      <c r="M15" s="74"/>
      <c r="N15" s="75">
        <v>20</v>
      </c>
      <c r="O15" s="77"/>
      <c r="P15" s="83"/>
      <c r="Q15" s="77"/>
      <c r="R15" s="76" t="s">
        <v>170</v>
      </c>
      <c r="S15" s="74"/>
      <c r="T15" s="69">
        <v>1</v>
      </c>
      <c r="U15" s="324"/>
      <c r="V15" s="65">
        <f>AC18</f>
        <v>22.5</v>
      </c>
      <c r="W15" s="79" t="s">
        <v>146</v>
      </c>
      <c r="X15" s="67">
        <f>AA16</f>
        <v>2.5</v>
      </c>
      <c r="Y15" s="34"/>
      <c r="Z15" s="29" t="s">
        <v>147</v>
      </c>
      <c r="AA15" s="30">
        <v>2.7</v>
      </c>
      <c r="AB15" s="30">
        <f>AA15*1</f>
        <v>2.7</v>
      </c>
      <c r="AC15" s="30" t="s">
        <v>141</v>
      </c>
      <c r="AD15" s="30">
        <f>AA15*5</f>
        <v>13.5</v>
      </c>
      <c r="AE15" s="30">
        <f>AB15*4+AD15*4</f>
        <v>64.8</v>
      </c>
    </row>
    <row r="16" spans="1:37" ht="17.100000000000001" customHeight="1">
      <c r="A16" s="326" t="s">
        <v>171</v>
      </c>
      <c r="B16" s="322"/>
      <c r="C16" s="83"/>
      <c r="D16" s="83"/>
      <c r="E16" s="77"/>
      <c r="F16" s="69"/>
      <c r="G16" s="69"/>
      <c r="H16" s="84"/>
      <c r="I16" s="73"/>
      <c r="J16" s="73"/>
      <c r="K16" s="84"/>
      <c r="L16" s="76" t="s">
        <v>172</v>
      </c>
      <c r="M16" s="76" t="s">
        <v>173</v>
      </c>
      <c r="N16" s="75">
        <v>15</v>
      </c>
      <c r="O16" s="77"/>
      <c r="P16" s="83"/>
      <c r="Q16" s="77"/>
      <c r="R16" s="76" t="s">
        <v>174</v>
      </c>
      <c r="S16" s="74"/>
      <c r="T16" s="84">
        <v>10</v>
      </c>
      <c r="U16" s="324"/>
      <c r="V16" s="78" t="s">
        <v>16</v>
      </c>
      <c r="W16" s="79" t="s">
        <v>150</v>
      </c>
      <c r="X16" s="67"/>
      <c r="Z16" s="29" t="s">
        <v>151</v>
      </c>
      <c r="AA16" s="30">
        <v>2.5</v>
      </c>
      <c r="AB16" s="30"/>
      <c r="AC16" s="30">
        <f>AA16*5</f>
        <v>12.5</v>
      </c>
      <c r="AD16" s="30" t="s">
        <v>141</v>
      </c>
      <c r="AE16" s="30">
        <f>AC16*9</f>
        <v>112.5</v>
      </c>
    </row>
    <row r="17" spans="1:37" ht="17.100000000000001" customHeight="1">
      <c r="A17" s="326"/>
      <c r="B17" s="322"/>
      <c r="C17" s="83"/>
      <c r="D17" s="83"/>
      <c r="E17" s="77"/>
      <c r="F17" s="77"/>
      <c r="G17" s="83"/>
      <c r="H17" s="77"/>
      <c r="I17" s="74"/>
      <c r="J17" s="74"/>
      <c r="K17" s="84"/>
      <c r="L17" s="71" t="s">
        <v>175</v>
      </c>
      <c r="M17" s="69"/>
      <c r="N17" s="72">
        <v>10</v>
      </c>
      <c r="O17" s="77"/>
      <c r="P17" s="83"/>
      <c r="Q17" s="77"/>
      <c r="R17" s="77"/>
      <c r="S17" s="83"/>
      <c r="T17" s="77"/>
      <c r="U17" s="324"/>
      <c r="V17" s="65">
        <v>28.5</v>
      </c>
      <c r="W17" s="85" t="s">
        <v>154</v>
      </c>
      <c r="X17" s="86"/>
      <c r="Y17" s="34"/>
      <c r="Z17" s="29" t="s">
        <v>155</v>
      </c>
      <c r="AD17" s="29">
        <f>AA17*15</f>
        <v>0</v>
      </c>
    </row>
    <row r="18" spans="1:37" ht="17.100000000000001" customHeight="1">
      <c r="A18" s="87" t="s">
        <v>156</v>
      </c>
      <c r="B18" s="88"/>
      <c r="C18" s="83"/>
      <c r="D18" s="83"/>
      <c r="E18" s="77"/>
      <c r="F18" s="77"/>
      <c r="G18" s="83"/>
      <c r="H18" s="77"/>
      <c r="I18" s="77"/>
      <c r="J18" s="83"/>
      <c r="K18" s="77"/>
      <c r="L18" s="71"/>
      <c r="M18" s="69"/>
      <c r="N18" s="72"/>
      <c r="O18" s="77"/>
      <c r="P18" s="83"/>
      <c r="Q18" s="77"/>
      <c r="R18" s="77"/>
      <c r="S18" s="83"/>
      <c r="T18" s="77"/>
      <c r="U18" s="324"/>
      <c r="V18" s="78" t="s">
        <v>159</v>
      </c>
      <c r="W18" s="90"/>
      <c r="X18" s="67"/>
      <c r="AB18" s="29">
        <f>SUM(AB13:AB17)</f>
        <v>28.5</v>
      </c>
      <c r="AC18" s="29">
        <f>SUM(AC13:AC17)</f>
        <v>22.5</v>
      </c>
      <c r="AD18" s="29">
        <f>SUM(AD13:AD17)</f>
        <v>102</v>
      </c>
      <c r="AE18" s="29">
        <f>AB18*4+AC18*9+AD18*4</f>
        <v>724.5</v>
      </c>
    </row>
    <row r="19" spans="1:37" ht="17.100000000000001" customHeight="1">
      <c r="A19" s="91"/>
      <c r="B19" s="92"/>
      <c r="C19" s="83"/>
      <c r="D19" s="83"/>
      <c r="E19" s="77"/>
      <c r="F19" s="77"/>
      <c r="G19" s="83"/>
      <c r="H19" s="77"/>
      <c r="I19" s="77"/>
      <c r="J19" s="83"/>
      <c r="K19" s="77"/>
      <c r="L19" s="77"/>
      <c r="M19" s="83"/>
      <c r="N19" s="77"/>
      <c r="O19" s="77"/>
      <c r="P19" s="83"/>
      <c r="Q19" s="77"/>
      <c r="R19" s="77"/>
      <c r="S19" s="83"/>
      <c r="T19" s="77"/>
      <c r="U19" s="329"/>
      <c r="V19" s="65">
        <v>724.5</v>
      </c>
      <c r="W19" s="102"/>
      <c r="X19" s="86"/>
      <c r="Y19" s="34"/>
      <c r="AB19" s="96">
        <f>AB18*4/AE18</f>
        <v>0.15734989648033126</v>
      </c>
      <c r="AC19" s="96">
        <f>AC18*9/AE18</f>
        <v>0.27950310559006208</v>
      </c>
      <c r="AD19" s="96">
        <f>AD18*4/AE18</f>
        <v>0.56314699792960665</v>
      </c>
    </row>
    <row r="20" spans="1:37" ht="17.100000000000001" customHeight="1">
      <c r="A20" s="45">
        <v>10</v>
      </c>
      <c r="B20" s="322"/>
      <c r="C20" s="103" t="str">
        <f>玉美彰化菜單!I12</f>
        <v>白飯</v>
      </c>
      <c r="D20" s="104" t="s">
        <v>117</v>
      </c>
      <c r="E20" s="103"/>
      <c r="F20" s="103" t="str">
        <f>玉美彰化菜單!I13</f>
        <v>美味雞腿</v>
      </c>
      <c r="G20" s="104" t="s">
        <v>176</v>
      </c>
      <c r="H20" s="103"/>
      <c r="I20" s="103" t="str">
        <f>玉美彰化菜單!I14</f>
        <v>芋香四色</v>
      </c>
      <c r="J20" s="105" t="s">
        <v>177</v>
      </c>
      <c r="K20" s="106"/>
      <c r="L20" s="103" t="str">
        <f>玉美彰化菜單!I15</f>
        <v>客家小炒(豆)</v>
      </c>
      <c r="M20" s="104" t="s">
        <v>177</v>
      </c>
      <c r="N20" s="103"/>
      <c r="O20" s="103" t="str">
        <f>玉美彰化菜單!I16</f>
        <v>淺色蔬菜</v>
      </c>
      <c r="P20" s="103" t="s">
        <v>119</v>
      </c>
      <c r="Q20" s="103"/>
      <c r="R20" s="103" t="str">
        <f>玉美彰化菜單!I18</f>
        <v>養生菇菇湯</v>
      </c>
      <c r="S20" s="103" t="s">
        <v>118</v>
      </c>
      <c r="T20" s="106"/>
      <c r="U20" s="323"/>
      <c r="V20" s="49" t="s">
        <v>15</v>
      </c>
      <c r="W20" s="50" t="s">
        <v>121</v>
      </c>
      <c r="X20" s="51">
        <v>6.2</v>
      </c>
      <c r="AB20" s="29" t="s">
        <v>122</v>
      </c>
      <c r="AC20" s="29" t="s">
        <v>123</v>
      </c>
      <c r="AD20" s="29" t="s">
        <v>124</v>
      </c>
      <c r="AE20" s="29" t="s">
        <v>125</v>
      </c>
      <c r="AG20" s="30"/>
    </row>
    <row r="21" spans="1:37" ht="17.100000000000001" customHeight="1">
      <c r="A21" s="52" t="s">
        <v>126</v>
      </c>
      <c r="B21" s="322"/>
      <c r="C21" s="56" t="s">
        <v>127</v>
      </c>
      <c r="D21" s="54"/>
      <c r="E21" s="54">
        <v>110</v>
      </c>
      <c r="F21" s="59" t="s">
        <v>178</v>
      </c>
      <c r="G21" s="59"/>
      <c r="H21" s="54">
        <v>100</v>
      </c>
      <c r="I21" s="61" t="s">
        <v>179</v>
      </c>
      <c r="J21" s="59"/>
      <c r="K21" s="54">
        <v>15</v>
      </c>
      <c r="L21" s="58" t="s">
        <v>180</v>
      </c>
      <c r="M21" s="58" t="s">
        <v>137</v>
      </c>
      <c r="N21" s="54">
        <v>20</v>
      </c>
      <c r="O21" s="62" t="s">
        <v>131</v>
      </c>
      <c r="P21" s="107"/>
      <c r="Q21" s="108">
        <v>100</v>
      </c>
      <c r="R21" s="61" t="s">
        <v>181</v>
      </c>
      <c r="S21" s="61"/>
      <c r="T21" s="54">
        <v>30</v>
      </c>
      <c r="U21" s="327"/>
      <c r="V21" s="65">
        <v>101</v>
      </c>
      <c r="W21" s="66" t="s">
        <v>133</v>
      </c>
      <c r="X21" s="67">
        <f>AA22</f>
        <v>2</v>
      </c>
      <c r="Y21" s="34"/>
      <c r="Z21" s="30" t="s">
        <v>134</v>
      </c>
      <c r="AA21" s="30">
        <v>6.2</v>
      </c>
      <c r="AB21" s="30">
        <f>AA21*2</f>
        <v>12.4</v>
      </c>
      <c r="AC21" s="30"/>
      <c r="AD21" s="30">
        <f>AA21*15</f>
        <v>93</v>
      </c>
      <c r="AE21" s="30">
        <f>AB21*4+AD21*4</f>
        <v>421.6</v>
      </c>
      <c r="AF21" s="30"/>
      <c r="AG21" s="30"/>
      <c r="AH21" s="30"/>
      <c r="AI21" s="30"/>
      <c r="AJ21" s="30"/>
      <c r="AK21" s="30"/>
    </row>
    <row r="22" spans="1:37" ht="17.100000000000001" customHeight="1">
      <c r="A22" s="52">
        <v>7</v>
      </c>
      <c r="B22" s="322"/>
      <c r="C22" s="71"/>
      <c r="D22" s="69"/>
      <c r="E22" s="70"/>
      <c r="F22" s="69"/>
      <c r="G22" s="69"/>
      <c r="H22" s="109"/>
      <c r="I22" s="76" t="s">
        <v>182</v>
      </c>
      <c r="J22" s="74"/>
      <c r="K22" s="69">
        <v>5</v>
      </c>
      <c r="L22" s="76" t="s">
        <v>183</v>
      </c>
      <c r="M22" s="74"/>
      <c r="N22" s="69">
        <v>1</v>
      </c>
      <c r="O22" s="110"/>
      <c r="P22" s="110"/>
      <c r="Q22" s="111"/>
      <c r="R22" s="73" t="s">
        <v>174</v>
      </c>
      <c r="S22" s="74"/>
      <c r="T22" s="69">
        <v>5</v>
      </c>
      <c r="U22" s="327"/>
      <c r="V22" s="78" t="s">
        <v>14</v>
      </c>
      <c r="W22" s="79" t="s">
        <v>139</v>
      </c>
      <c r="X22" s="67">
        <v>1.6</v>
      </c>
      <c r="Z22" s="80" t="s">
        <v>140</v>
      </c>
      <c r="AA22" s="30">
        <v>2</v>
      </c>
      <c r="AB22" s="81">
        <f>AA22*7</f>
        <v>14</v>
      </c>
      <c r="AC22" s="30">
        <f>AA22*5</f>
        <v>10</v>
      </c>
      <c r="AD22" s="30" t="s">
        <v>141</v>
      </c>
      <c r="AE22" s="82">
        <f>AB22*4+AC22*9</f>
        <v>146</v>
      </c>
      <c r="AF22" s="80"/>
      <c r="AG22" s="30"/>
      <c r="AH22" s="81"/>
      <c r="AI22" s="30"/>
      <c r="AJ22" s="30"/>
      <c r="AK22" s="82"/>
    </row>
    <row r="23" spans="1:37" ht="17.100000000000001" customHeight="1">
      <c r="A23" s="52" t="s">
        <v>142</v>
      </c>
      <c r="B23" s="322"/>
      <c r="C23" s="71"/>
      <c r="D23" s="69"/>
      <c r="E23" s="70"/>
      <c r="F23" s="69"/>
      <c r="G23" s="69"/>
      <c r="H23" s="109"/>
      <c r="I23" s="73" t="s">
        <v>143</v>
      </c>
      <c r="J23" s="74"/>
      <c r="K23" s="69">
        <v>5</v>
      </c>
      <c r="L23" s="73" t="s">
        <v>152</v>
      </c>
      <c r="M23" s="74"/>
      <c r="N23" s="69">
        <v>15</v>
      </c>
      <c r="O23" s="110"/>
      <c r="P23" s="112"/>
      <c r="Q23" s="111"/>
      <c r="R23" s="76" t="s">
        <v>184</v>
      </c>
      <c r="S23" s="74"/>
      <c r="T23" s="113">
        <v>5</v>
      </c>
      <c r="U23" s="327"/>
      <c r="V23" s="65">
        <f>AC26</f>
        <v>22.5</v>
      </c>
      <c r="W23" s="79" t="s">
        <v>146</v>
      </c>
      <c r="X23" s="67">
        <f>AA24</f>
        <v>2.5</v>
      </c>
      <c r="Y23" s="34"/>
      <c r="Z23" s="29" t="s">
        <v>147</v>
      </c>
      <c r="AA23" s="30">
        <v>1.6</v>
      </c>
      <c r="AB23" s="30">
        <f>AA23*1</f>
        <v>1.6</v>
      </c>
      <c r="AC23" s="30" t="s">
        <v>141</v>
      </c>
      <c r="AD23" s="30">
        <f>AA23*5</f>
        <v>8</v>
      </c>
      <c r="AE23" s="30">
        <f>AB23*4+AD23*4</f>
        <v>38.4</v>
      </c>
      <c r="AG23" s="30"/>
      <c r="AH23" s="30"/>
      <c r="AI23" s="30"/>
      <c r="AJ23" s="30"/>
      <c r="AK23" s="30"/>
    </row>
    <row r="24" spans="1:37" ht="17.100000000000001" customHeight="1">
      <c r="A24" s="326" t="s">
        <v>185</v>
      </c>
      <c r="B24" s="322"/>
      <c r="C24" s="71"/>
      <c r="D24" s="69"/>
      <c r="E24" s="70"/>
      <c r="F24" s="71"/>
      <c r="G24" s="69"/>
      <c r="H24" s="109"/>
      <c r="I24" s="76" t="s">
        <v>186</v>
      </c>
      <c r="J24" s="74"/>
      <c r="K24" s="69">
        <v>3</v>
      </c>
      <c r="L24" s="76" t="s">
        <v>187</v>
      </c>
      <c r="M24" s="74"/>
      <c r="N24" s="70">
        <v>5</v>
      </c>
      <c r="O24" s="110"/>
      <c r="P24" s="112"/>
      <c r="Q24" s="111"/>
      <c r="R24" s="114" t="s">
        <v>143</v>
      </c>
      <c r="S24" s="115"/>
      <c r="T24" s="115">
        <v>5</v>
      </c>
      <c r="U24" s="327"/>
      <c r="V24" s="78" t="s">
        <v>16</v>
      </c>
      <c r="W24" s="79" t="s">
        <v>150</v>
      </c>
      <c r="X24" s="67"/>
      <c r="Z24" s="29" t="s">
        <v>151</v>
      </c>
      <c r="AA24" s="30">
        <v>2.5</v>
      </c>
      <c r="AB24" s="30"/>
      <c r="AC24" s="30">
        <f>AA24*5</f>
        <v>12.5</v>
      </c>
      <c r="AD24" s="30" t="s">
        <v>141</v>
      </c>
      <c r="AE24" s="30">
        <f>AC24*9</f>
        <v>112.5</v>
      </c>
      <c r="AG24" s="30"/>
      <c r="AH24" s="30"/>
      <c r="AI24" s="30"/>
      <c r="AJ24" s="30"/>
      <c r="AK24" s="30"/>
    </row>
    <row r="25" spans="1:37" ht="17.100000000000001" customHeight="1">
      <c r="A25" s="326"/>
      <c r="B25" s="322"/>
      <c r="C25" s="71"/>
      <c r="D25" s="69"/>
      <c r="E25" s="116"/>
      <c r="F25" s="110"/>
      <c r="G25" s="112"/>
      <c r="H25" s="109"/>
      <c r="I25" s="117" t="s">
        <v>188</v>
      </c>
      <c r="J25" s="117"/>
      <c r="K25" s="118">
        <v>35</v>
      </c>
      <c r="L25" s="73"/>
      <c r="M25" s="74"/>
      <c r="N25" s="70"/>
      <c r="O25" s="110"/>
      <c r="P25" s="112"/>
      <c r="Q25" s="111"/>
      <c r="R25" s="70"/>
      <c r="S25" s="119"/>
      <c r="T25" s="120"/>
      <c r="U25" s="327"/>
      <c r="V25" s="65">
        <v>28</v>
      </c>
      <c r="W25" s="85" t="s">
        <v>154</v>
      </c>
      <c r="X25" s="67"/>
      <c r="Y25" s="34"/>
      <c r="Z25" s="29" t="s">
        <v>155</v>
      </c>
      <c r="AD25" s="29">
        <f>AA25*15</f>
        <v>0</v>
      </c>
      <c r="AG25" s="30"/>
    </row>
    <row r="26" spans="1:37" ht="17.100000000000001" customHeight="1">
      <c r="A26" s="87" t="s">
        <v>156</v>
      </c>
      <c r="B26" s="88"/>
      <c r="C26" s="110"/>
      <c r="D26" s="112"/>
      <c r="E26" s="110"/>
      <c r="F26" s="110"/>
      <c r="G26" s="112"/>
      <c r="H26" s="111"/>
      <c r="I26" s="121"/>
      <c r="J26" s="122"/>
      <c r="K26" s="121"/>
      <c r="L26" s="73"/>
      <c r="M26" s="74"/>
      <c r="N26" s="70"/>
      <c r="O26" s="110"/>
      <c r="P26" s="112"/>
      <c r="Q26" s="111"/>
      <c r="R26" s="121"/>
      <c r="S26" s="119"/>
      <c r="T26" s="121"/>
      <c r="U26" s="327"/>
      <c r="V26" s="78" t="s">
        <v>159</v>
      </c>
      <c r="W26" s="90"/>
      <c r="X26" s="67"/>
      <c r="AB26" s="29">
        <f>SUM(AB21:AB25)</f>
        <v>28</v>
      </c>
      <c r="AC26" s="29">
        <f>SUM(AC21:AC25)</f>
        <v>22.5</v>
      </c>
      <c r="AD26" s="29">
        <f>SUM(AD21:AD25)</f>
        <v>101</v>
      </c>
      <c r="AE26" s="29">
        <f>AB26*4+AC26*9+AD26*4</f>
        <v>718.5</v>
      </c>
      <c r="AG26" s="30"/>
    </row>
    <row r="27" spans="1:37" ht="17.100000000000001" customHeight="1" thickBot="1">
      <c r="A27" s="123"/>
      <c r="B27" s="124"/>
      <c r="C27" s="83"/>
      <c r="D27" s="83"/>
      <c r="E27" s="77"/>
      <c r="F27" s="77"/>
      <c r="G27" s="83"/>
      <c r="H27" s="125"/>
      <c r="I27" s="126"/>
      <c r="J27" s="127"/>
      <c r="K27" s="126"/>
      <c r="L27" s="128"/>
      <c r="M27" s="83"/>
      <c r="N27" s="70"/>
      <c r="O27" s="77"/>
      <c r="P27" s="83"/>
      <c r="Q27" s="125"/>
      <c r="R27" s="126"/>
      <c r="S27" s="129"/>
      <c r="T27" s="126"/>
      <c r="U27" s="328"/>
      <c r="V27" s="65">
        <v>718.5</v>
      </c>
      <c r="W27" s="94"/>
      <c r="X27" s="67"/>
      <c r="Y27" s="34"/>
      <c r="AB27" s="96">
        <f>AB26*4/AE26</f>
        <v>0.15588030619345861</v>
      </c>
      <c r="AC27" s="96">
        <f>AC26*9/AE26</f>
        <v>0.28183716075156579</v>
      </c>
      <c r="AD27" s="96">
        <f>AD26*4/AE26</f>
        <v>0.56228253305497566</v>
      </c>
    </row>
    <row r="28" spans="1:37" ht="17.100000000000001" customHeight="1">
      <c r="A28" s="45">
        <v>10</v>
      </c>
      <c r="B28" s="322"/>
      <c r="C28" s="103" t="str">
        <f>玉美彰化菜單!M12</f>
        <v>胚芽飯</v>
      </c>
      <c r="D28" s="104" t="s">
        <v>117</v>
      </c>
      <c r="E28" s="103"/>
      <c r="F28" s="103" t="str">
        <f>玉美彰化菜單!M13</f>
        <v>紅燒魚(海)</v>
      </c>
      <c r="G28" s="104" t="s">
        <v>118</v>
      </c>
      <c r="H28" s="103"/>
      <c r="I28" s="103" t="str">
        <f>玉美彰化菜單!M14</f>
        <v>泰式打拋肉</v>
      </c>
      <c r="J28" s="130" t="s">
        <v>118</v>
      </c>
      <c r="K28" s="131"/>
      <c r="L28" s="103" t="str">
        <f>玉美彰化菜單!M15</f>
        <v>竹筍炒鮮菇</v>
      </c>
      <c r="M28" s="104" t="s">
        <v>118</v>
      </c>
      <c r="N28" s="103"/>
      <c r="O28" s="103" t="str">
        <f>玉美彰化菜單!M16</f>
        <v>深色蔬菜</v>
      </c>
      <c r="P28" s="104" t="s">
        <v>119</v>
      </c>
      <c r="Q28" s="103"/>
      <c r="R28" s="103" t="str">
        <f>玉美彰化菜單!M18</f>
        <v>紫菜蛋花湯</v>
      </c>
      <c r="S28" s="104" t="s">
        <v>118</v>
      </c>
      <c r="T28" s="131"/>
      <c r="U28" s="323"/>
      <c r="V28" s="49" t="s">
        <v>15</v>
      </c>
      <c r="W28" s="50" t="s">
        <v>121</v>
      </c>
      <c r="X28" s="51">
        <v>6.2</v>
      </c>
      <c r="AB28" s="29" t="s">
        <v>122</v>
      </c>
      <c r="AC28" s="29" t="s">
        <v>123</v>
      </c>
      <c r="AD28" s="29" t="s">
        <v>124</v>
      </c>
      <c r="AE28" s="29" t="s">
        <v>125</v>
      </c>
    </row>
    <row r="29" spans="1:37" ht="17.100000000000001" customHeight="1">
      <c r="A29" s="52" t="s">
        <v>126</v>
      </c>
      <c r="B29" s="322"/>
      <c r="C29" s="56" t="s">
        <v>127</v>
      </c>
      <c r="D29" s="54"/>
      <c r="E29" s="55">
        <v>80</v>
      </c>
      <c r="F29" s="56" t="s">
        <v>189</v>
      </c>
      <c r="G29" s="54"/>
      <c r="H29" s="54">
        <v>70</v>
      </c>
      <c r="I29" s="56" t="s">
        <v>182</v>
      </c>
      <c r="J29" s="54"/>
      <c r="K29" s="54">
        <v>15</v>
      </c>
      <c r="L29" s="62" t="s">
        <v>190</v>
      </c>
      <c r="M29" s="107"/>
      <c r="N29" s="132">
        <v>50</v>
      </c>
      <c r="O29" s="62" t="s">
        <v>131</v>
      </c>
      <c r="P29" s="107"/>
      <c r="Q29" s="132">
        <v>100</v>
      </c>
      <c r="R29" s="133" t="s">
        <v>129</v>
      </c>
      <c r="S29" s="60">
        <v>10</v>
      </c>
      <c r="T29" s="60"/>
      <c r="U29" s="324"/>
      <c r="V29" s="65">
        <v>103</v>
      </c>
      <c r="W29" s="66" t="s">
        <v>133</v>
      </c>
      <c r="X29" s="67">
        <f>AA30</f>
        <v>2</v>
      </c>
      <c r="Y29" s="34"/>
      <c r="Z29" s="30" t="s">
        <v>134</v>
      </c>
      <c r="AA29" s="30">
        <v>6.2</v>
      </c>
      <c r="AB29" s="30">
        <f>AA29*2</f>
        <v>12.4</v>
      </c>
      <c r="AC29" s="30"/>
      <c r="AD29" s="30">
        <f>AA29*15</f>
        <v>93</v>
      </c>
      <c r="AE29" s="30">
        <f>AB29*4+AD29*4</f>
        <v>421.6</v>
      </c>
    </row>
    <row r="30" spans="1:37" ht="17.100000000000001" customHeight="1">
      <c r="A30" s="52">
        <v>8</v>
      </c>
      <c r="B30" s="322"/>
      <c r="C30" s="71" t="s">
        <v>191</v>
      </c>
      <c r="D30" s="69"/>
      <c r="E30" s="70">
        <v>40</v>
      </c>
      <c r="F30" s="71" t="s">
        <v>135</v>
      </c>
      <c r="G30" s="69"/>
      <c r="H30" s="70">
        <v>15</v>
      </c>
      <c r="I30" s="71" t="s">
        <v>135</v>
      </c>
      <c r="J30" s="71"/>
      <c r="K30" s="69">
        <v>15</v>
      </c>
      <c r="L30" s="110" t="s">
        <v>174</v>
      </c>
      <c r="M30" s="110"/>
      <c r="N30" s="134">
        <v>10</v>
      </c>
      <c r="O30" s="110"/>
      <c r="P30" s="110"/>
      <c r="Q30" s="110"/>
      <c r="R30" s="135" t="s">
        <v>192</v>
      </c>
      <c r="S30" s="75">
        <v>2</v>
      </c>
      <c r="T30" s="75"/>
      <c r="U30" s="324"/>
      <c r="V30" s="78" t="s">
        <v>14</v>
      </c>
      <c r="W30" s="79" t="s">
        <v>139</v>
      </c>
      <c r="X30" s="67">
        <v>2</v>
      </c>
      <c r="Z30" s="80" t="s">
        <v>140</v>
      </c>
      <c r="AA30" s="30">
        <v>2</v>
      </c>
      <c r="AB30" s="81">
        <f>AA30*7</f>
        <v>14</v>
      </c>
      <c r="AC30" s="30">
        <f>AA30*5</f>
        <v>10</v>
      </c>
      <c r="AD30" s="30" t="s">
        <v>141</v>
      </c>
      <c r="AE30" s="82">
        <f>AB30*4+AC30*9</f>
        <v>146</v>
      </c>
    </row>
    <row r="31" spans="1:37" ht="17.100000000000001" customHeight="1">
      <c r="A31" s="52" t="s">
        <v>142</v>
      </c>
      <c r="B31" s="322"/>
      <c r="C31" s="112"/>
      <c r="D31" s="112"/>
      <c r="E31" s="110"/>
      <c r="F31" s="76" t="s">
        <v>186</v>
      </c>
      <c r="G31" s="69"/>
      <c r="H31" s="70">
        <v>2</v>
      </c>
      <c r="I31" s="71" t="s">
        <v>193</v>
      </c>
      <c r="J31" s="69"/>
      <c r="K31" s="69">
        <v>12</v>
      </c>
      <c r="L31" s="110" t="s">
        <v>144</v>
      </c>
      <c r="M31" s="112"/>
      <c r="N31" s="134">
        <v>1</v>
      </c>
      <c r="O31" s="110"/>
      <c r="P31" s="112"/>
      <c r="Q31" s="110"/>
      <c r="R31" s="135"/>
      <c r="S31" s="75"/>
      <c r="T31" s="75"/>
      <c r="U31" s="324"/>
      <c r="V31" s="65">
        <f>AC34</f>
        <v>22.5</v>
      </c>
      <c r="W31" s="79" t="s">
        <v>146</v>
      </c>
      <c r="X31" s="67">
        <f>AA32</f>
        <v>2.5</v>
      </c>
      <c r="Y31" s="34"/>
      <c r="Z31" s="29" t="s">
        <v>147</v>
      </c>
      <c r="AA31" s="30">
        <v>2</v>
      </c>
      <c r="AB31" s="30">
        <f>AA31*1</f>
        <v>2</v>
      </c>
      <c r="AC31" s="30" t="s">
        <v>141</v>
      </c>
      <c r="AD31" s="30">
        <f>AA31*5</f>
        <v>10</v>
      </c>
      <c r="AE31" s="30">
        <f>AB31*4+AD31*4</f>
        <v>48</v>
      </c>
    </row>
    <row r="32" spans="1:37" ht="17.100000000000001" customHeight="1">
      <c r="A32" s="326" t="s">
        <v>194</v>
      </c>
      <c r="B32" s="322"/>
      <c r="C32" s="112"/>
      <c r="D32" s="112"/>
      <c r="E32" s="110"/>
      <c r="F32" s="70"/>
      <c r="G32" s="70"/>
      <c r="H32" s="70"/>
      <c r="I32" s="71" t="s">
        <v>195</v>
      </c>
      <c r="J32" s="69"/>
      <c r="K32" s="69">
        <v>1</v>
      </c>
      <c r="L32" s="110" t="s">
        <v>143</v>
      </c>
      <c r="M32" s="112"/>
      <c r="N32" s="134">
        <v>5</v>
      </c>
      <c r="O32" s="110"/>
      <c r="P32" s="112"/>
      <c r="Q32" s="110"/>
      <c r="R32" s="135"/>
      <c r="S32" s="75"/>
      <c r="T32" s="75"/>
      <c r="U32" s="324"/>
      <c r="V32" s="78" t="s">
        <v>16</v>
      </c>
      <c r="W32" s="79" t="s">
        <v>150</v>
      </c>
      <c r="X32" s="67"/>
      <c r="Z32" s="29" t="s">
        <v>151</v>
      </c>
      <c r="AA32" s="30">
        <v>2.5</v>
      </c>
      <c r="AB32" s="30"/>
      <c r="AC32" s="30">
        <f>AA32*5</f>
        <v>12.5</v>
      </c>
      <c r="AD32" s="30" t="s">
        <v>141</v>
      </c>
      <c r="AE32" s="30">
        <f>AC32*9</f>
        <v>112.5</v>
      </c>
    </row>
    <row r="33" spans="1:37" ht="17.100000000000001" customHeight="1">
      <c r="A33" s="326"/>
      <c r="B33" s="322"/>
      <c r="C33" s="112"/>
      <c r="D33" s="112"/>
      <c r="E33" s="110"/>
      <c r="F33" s="110"/>
      <c r="G33" s="112"/>
      <c r="H33" s="110"/>
      <c r="I33" s="71" t="s">
        <v>196</v>
      </c>
      <c r="J33" s="69"/>
      <c r="K33" s="70">
        <v>40</v>
      </c>
      <c r="L33" s="110"/>
      <c r="M33" s="112"/>
      <c r="N33" s="110"/>
      <c r="O33" s="110"/>
      <c r="P33" s="112"/>
      <c r="Q33" s="110"/>
      <c r="R33" s="71"/>
      <c r="S33" s="69"/>
      <c r="T33" s="72"/>
      <c r="U33" s="324"/>
      <c r="V33" s="65">
        <v>28.4</v>
      </c>
      <c r="W33" s="85" t="s">
        <v>154</v>
      </c>
      <c r="X33" s="67"/>
      <c r="Y33" s="34"/>
      <c r="Z33" s="29" t="s">
        <v>155</v>
      </c>
      <c r="AD33" s="29">
        <f>AA33*15</f>
        <v>0</v>
      </c>
    </row>
    <row r="34" spans="1:37" ht="17.100000000000001" customHeight="1">
      <c r="A34" s="87" t="s">
        <v>156</v>
      </c>
      <c r="B34" s="88"/>
      <c r="C34" s="112"/>
      <c r="D34" s="112"/>
      <c r="E34" s="110"/>
      <c r="F34" s="110"/>
      <c r="G34" s="112"/>
      <c r="H34" s="110"/>
      <c r="I34" s="110"/>
      <c r="J34" s="112"/>
      <c r="K34" s="110"/>
      <c r="L34" s="110"/>
      <c r="M34" s="112"/>
      <c r="N34" s="110"/>
      <c r="O34" s="110"/>
      <c r="P34" s="112"/>
      <c r="Q34" s="110"/>
      <c r="R34" s="69"/>
      <c r="S34" s="69"/>
      <c r="T34" s="72"/>
      <c r="U34" s="324"/>
      <c r="V34" s="78" t="s">
        <v>159</v>
      </c>
      <c r="W34" s="90"/>
      <c r="X34" s="67"/>
      <c r="AB34" s="29">
        <f>SUM(AB29:AB33)</f>
        <v>28.4</v>
      </c>
      <c r="AC34" s="29">
        <f>SUM(AC29:AC33)</f>
        <v>22.5</v>
      </c>
      <c r="AD34" s="29">
        <f>SUM(AD29:AD33)</f>
        <v>103</v>
      </c>
      <c r="AE34" s="29">
        <f>AB34*4+AC34*9+AD34*4</f>
        <v>728.1</v>
      </c>
    </row>
    <row r="35" spans="1:37" ht="17.100000000000001" customHeight="1">
      <c r="A35" s="91"/>
      <c r="B35" s="92"/>
      <c r="C35" s="83"/>
      <c r="D35" s="83"/>
      <c r="E35" s="77"/>
      <c r="F35" s="77"/>
      <c r="G35" s="83"/>
      <c r="H35" s="77"/>
      <c r="I35" s="77"/>
      <c r="J35" s="83"/>
      <c r="K35" s="77"/>
      <c r="L35" s="77"/>
      <c r="M35" s="83"/>
      <c r="N35" s="77"/>
      <c r="O35" s="77"/>
      <c r="P35" s="83"/>
      <c r="Q35" s="77"/>
      <c r="R35" s="77"/>
      <c r="S35" s="83"/>
      <c r="T35" s="77"/>
      <c r="U35" s="329"/>
      <c r="V35" s="65">
        <v>728.1</v>
      </c>
      <c r="W35" s="94"/>
      <c r="X35" s="67"/>
      <c r="Y35" s="34"/>
      <c r="AB35" s="96">
        <f>AB34*4/AE34</f>
        <v>0.15602252437851943</v>
      </c>
      <c r="AC35" s="96">
        <f>AC34*9/AE34</f>
        <v>0.27812113720642767</v>
      </c>
      <c r="AD35" s="96">
        <f>AD34*4/AE34</f>
        <v>0.5658563384150529</v>
      </c>
    </row>
    <row r="36" spans="1:37" ht="17.100000000000001" customHeight="1">
      <c r="A36" s="45">
        <v>10</v>
      </c>
      <c r="B36" s="322"/>
      <c r="C36" s="136" t="str">
        <f>玉美彰化菜單!Q12</f>
        <v>雙</v>
      </c>
      <c r="D36" s="136"/>
      <c r="E36" s="136"/>
      <c r="F36" s="136" t="str">
        <f>玉美彰化菜單!Q13</f>
        <v>十</v>
      </c>
      <c r="G36" s="137"/>
      <c r="H36" s="136"/>
      <c r="I36" s="136" t="str">
        <f>玉美彰化菜單!Q14</f>
        <v>節</v>
      </c>
      <c r="J36" s="137"/>
      <c r="K36" s="136"/>
      <c r="L36" s="136" t="str">
        <f>玉美彰化菜單!Q15</f>
        <v>補</v>
      </c>
      <c r="M36" s="137"/>
      <c r="N36" s="136"/>
      <c r="O36" s="136" t="str">
        <f>玉美彰化菜單!Q16</f>
        <v>假</v>
      </c>
      <c r="P36" s="136"/>
      <c r="Q36" s="136"/>
      <c r="R36" s="136">
        <f>玉美彰化菜單!Q18</f>
        <v>0</v>
      </c>
      <c r="S36" s="136"/>
      <c r="T36" s="136"/>
      <c r="U36" s="323"/>
      <c r="V36" s="49" t="s">
        <v>15</v>
      </c>
      <c r="W36" s="50" t="s">
        <v>121</v>
      </c>
      <c r="X36" s="138"/>
      <c r="AB36" s="29" t="s">
        <v>122</v>
      </c>
      <c r="AC36" s="29" t="s">
        <v>123</v>
      </c>
      <c r="AD36" s="29" t="s">
        <v>124</v>
      </c>
      <c r="AE36" s="29" t="s">
        <v>125</v>
      </c>
      <c r="AG36" s="30"/>
    </row>
    <row r="37" spans="1:37" ht="17.100000000000001" customHeight="1">
      <c r="A37" s="52" t="s">
        <v>126</v>
      </c>
      <c r="B37" s="322"/>
      <c r="C37" s="56"/>
      <c r="D37" s="54"/>
      <c r="E37" s="55"/>
      <c r="F37" s="56"/>
      <c r="G37" s="54"/>
      <c r="H37" s="54"/>
      <c r="I37" s="56"/>
      <c r="J37" s="54"/>
      <c r="K37" s="54"/>
      <c r="L37" s="133"/>
      <c r="M37" s="133"/>
      <c r="N37" s="60"/>
      <c r="O37" s="62"/>
      <c r="P37" s="139"/>
      <c r="Q37" s="140"/>
      <c r="R37" s="56"/>
      <c r="S37" s="54"/>
      <c r="T37" s="54"/>
      <c r="U37" s="324"/>
      <c r="V37" s="65"/>
      <c r="W37" s="66" t="s">
        <v>133</v>
      </c>
      <c r="X37" s="141"/>
      <c r="Y37" s="34"/>
      <c r="Z37" s="30" t="s">
        <v>134</v>
      </c>
      <c r="AB37" s="30">
        <f>AA37*2</f>
        <v>0</v>
      </c>
      <c r="AC37" s="30"/>
      <c r="AD37" s="30">
        <f>AA37*15</f>
        <v>0</v>
      </c>
      <c r="AE37" s="30">
        <f>AB37*4+AD37*4</f>
        <v>0</v>
      </c>
      <c r="AF37" s="30"/>
      <c r="AG37" s="30"/>
      <c r="AH37" s="30"/>
      <c r="AI37" s="30"/>
      <c r="AJ37" s="30"/>
      <c r="AK37" s="30"/>
    </row>
    <row r="38" spans="1:37" ht="17.100000000000001" customHeight="1">
      <c r="A38" s="52">
        <v>9</v>
      </c>
      <c r="B38" s="322"/>
      <c r="C38" s="71"/>
      <c r="D38" s="69"/>
      <c r="E38" s="70"/>
      <c r="F38" s="71"/>
      <c r="G38" s="69"/>
      <c r="H38" s="69"/>
      <c r="I38" s="71"/>
      <c r="J38" s="69"/>
      <c r="K38" s="69"/>
      <c r="L38" s="135"/>
      <c r="M38" s="75"/>
      <c r="N38" s="75"/>
      <c r="O38" s="121"/>
      <c r="P38" s="121"/>
      <c r="Q38" s="121"/>
      <c r="R38" s="71"/>
      <c r="S38" s="69"/>
      <c r="T38" s="69"/>
      <c r="U38" s="324"/>
      <c r="V38" s="78" t="s">
        <v>14</v>
      </c>
      <c r="W38" s="79" t="s">
        <v>139</v>
      </c>
      <c r="X38" s="141"/>
      <c r="Z38" s="80" t="s">
        <v>140</v>
      </c>
      <c r="AB38" s="81">
        <f>AA38*7</f>
        <v>0</v>
      </c>
      <c r="AC38" s="30">
        <f>AA38*5</f>
        <v>0</v>
      </c>
      <c r="AD38" s="30" t="s">
        <v>141</v>
      </c>
      <c r="AE38" s="82">
        <f>AB38*4+AC38*9</f>
        <v>0</v>
      </c>
      <c r="AF38" s="80"/>
      <c r="AG38" s="30"/>
      <c r="AH38" s="81"/>
      <c r="AI38" s="30"/>
      <c r="AJ38" s="30"/>
      <c r="AK38" s="82"/>
    </row>
    <row r="39" spans="1:37" ht="17.100000000000001" customHeight="1">
      <c r="A39" s="52" t="s">
        <v>142</v>
      </c>
      <c r="B39" s="322"/>
      <c r="C39" s="69"/>
      <c r="D39" s="69"/>
      <c r="E39" s="70"/>
      <c r="F39" s="71"/>
      <c r="G39" s="69"/>
      <c r="H39" s="69"/>
      <c r="I39" s="71"/>
      <c r="J39" s="69"/>
      <c r="K39" s="70"/>
      <c r="L39" s="135"/>
      <c r="M39" s="75"/>
      <c r="N39" s="75"/>
      <c r="O39" s="121"/>
      <c r="P39" s="121"/>
      <c r="Q39" s="121"/>
      <c r="R39" s="71"/>
      <c r="S39" s="69"/>
      <c r="T39" s="69"/>
      <c r="U39" s="324"/>
      <c r="V39" s="65"/>
      <c r="W39" s="79" t="s">
        <v>146</v>
      </c>
      <c r="X39" s="141"/>
      <c r="Y39" s="34"/>
      <c r="Z39" s="29" t="s">
        <v>147</v>
      </c>
      <c r="AB39" s="30">
        <f>AA39*1</f>
        <v>0</v>
      </c>
      <c r="AC39" s="30" t="s">
        <v>141</v>
      </c>
      <c r="AD39" s="30">
        <f>AA39*5</f>
        <v>0</v>
      </c>
      <c r="AE39" s="30">
        <f>AB39*4+AD39*4</f>
        <v>0</v>
      </c>
      <c r="AG39" s="30"/>
      <c r="AH39" s="30"/>
      <c r="AI39" s="30"/>
      <c r="AJ39" s="30"/>
      <c r="AK39" s="30"/>
    </row>
    <row r="40" spans="1:37" ht="17.100000000000001" customHeight="1">
      <c r="A40" s="326" t="s">
        <v>197</v>
      </c>
      <c r="B40" s="322"/>
      <c r="C40" s="69"/>
      <c r="D40" s="69"/>
      <c r="E40" s="70"/>
      <c r="F40" s="71"/>
      <c r="G40" s="69"/>
      <c r="H40" s="69"/>
      <c r="I40" s="71"/>
      <c r="J40" s="69"/>
      <c r="K40" s="70"/>
      <c r="L40" s="135"/>
      <c r="M40" s="75"/>
      <c r="N40" s="75"/>
      <c r="O40" s="121"/>
      <c r="P40" s="121"/>
      <c r="Q40" s="121"/>
      <c r="R40" s="69"/>
      <c r="S40" s="142"/>
      <c r="T40" s="143"/>
      <c r="U40" s="324"/>
      <c r="V40" s="78" t="s">
        <v>16</v>
      </c>
      <c r="W40" s="79" t="s">
        <v>150</v>
      </c>
      <c r="X40" s="141"/>
      <c r="Z40" s="29" t="s">
        <v>151</v>
      </c>
      <c r="AB40" s="30"/>
      <c r="AC40" s="30">
        <f>AA40*5</f>
        <v>0</v>
      </c>
      <c r="AD40" s="30" t="s">
        <v>141</v>
      </c>
      <c r="AE40" s="30">
        <f>AC40*9</f>
        <v>0</v>
      </c>
      <c r="AG40" s="30"/>
      <c r="AH40" s="30"/>
      <c r="AI40" s="30"/>
      <c r="AJ40" s="30"/>
      <c r="AK40" s="30"/>
    </row>
    <row r="41" spans="1:37" ht="17.100000000000001" customHeight="1">
      <c r="A41" s="326"/>
      <c r="B41" s="322"/>
      <c r="C41" s="69"/>
      <c r="D41" s="69"/>
      <c r="E41" s="116"/>
      <c r="F41" s="121"/>
      <c r="G41" s="122"/>
      <c r="H41" s="121"/>
      <c r="I41" s="69"/>
      <c r="J41" s="69"/>
      <c r="K41" s="70"/>
      <c r="L41" s="71"/>
      <c r="M41" s="69"/>
      <c r="N41" s="70"/>
      <c r="O41" s="121"/>
      <c r="P41" s="122"/>
      <c r="Q41" s="121"/>
      <c r="R41" s="121"/>
      <c r="S41" s="122"/>
      <c r="T41" s="144"/>
      <c r="U41" s="324"/>
      <c r="V41" s="65"/>
      <c r="W41" s="85" t="s">
        <v>154</v>
      </c>
      <c r="X41" s="141"/>
      <c r="Y41" s="34"/>
      <c r="Z41" s="29" t="s">
        <v>155</v>
      </c>
      <c r="AD41" s="29">
        <f>AA41*15</f>
        <v>0</v>
      </c>
      <c r="AG41" s="30"/>
    </row>
    <row r="42" spans="1:37" ht="17.100000000000001" customHeight="1">
      <c r="A42" s="87" t="s">
        <v>156</v>
      </c>
      <c r="B42" s="88"/>
      <c r="C42" s="145"/>
      <c r="D42" s="146"/>
      <c r="E42" s="147"/>
      <c r="F42" s="147"/>
      <c r="G42" s="146"/>
      <c r="H42" s="147"/>
      <c r="I42" s="147"/>
      <c r="J42" s="146"/>
      <c r="K42" s="147"/>
      <c r="L42" s="147"/>
      <c r="M42" s="146"/>
      <c r="N42" s="147"/>
      <c r="O42" s="147"/>
      <c r="P42" s="146"/>
      <c r="Q42" s="147"/>
      <c r="R42" s="147"/>
      <c r="S42" s="146"/>
      <c r="T42" s="148"/>
      <c r="U42" s="324"/>
      <c r="V42" s="78" t="s">
        <v>159</v>
      </c>
      <c r="W42" s="90"/>
      <c r="X42" s="141"/>
      <c r="AB42" s="29">
        <f>SUM(AB37:AB41)</f>
        <v>0</v>
      </c>
      <c r="AC42" s="29">
        <f>SUM(AC37:AC41)</f>
        <v>0</v>
      </c>
      <c r="AD42" s="29">
        <f>SUM(AD37:AD41)</f>
        <v>0</v>
      </c>
      <c r="AE42" s="29">
        <f>AB42*4+AC42*9+AD42*4</f>
        <v>0</v>
      </c>
      <c r="AG42" s="30"/>
    </row>
    <row r="43" spans="1:37" ht="17.100000000000001" customHeight="1" thickBot="1">
      <c r="A43" s="149"/>
      <c r="B43" s="150"/>
      <c r="C43" s="151"/>
      <c r="D43" s="151"/>
      <c r="E43" s="152"/>
      <c r="F43" s="152"/>
      <c r="G43" s="151"/>
      <c r="H43" s="152"/>
      <c r="I43" s="152"/>
      <c r="J43" s="151"/>
      <c r="K43" s="152"/>
      <c r="L43" s="152"/>
      <c r="M43" s="151"/>
      <c r="N43" s="152"/>
      <c r="O43" s="152"/>
      <c r="P43" s="151"/>
      <c r="Q43" s="152"/>
      <c r="R43" s="152"/>
      <c r="S43" s="151"/>
      <c r="T43" s="152"/>
      <c r="U43" s="325"/>
      <c r="V43" s="153"/>
      <c r="W43" s="154"/>
      <c r="X43" s="155"/>
      <c r="Y43" s="34"/>
      <c r="AB43" s="96" t="e">
        <f>AB42*4/AE42</f>
        <v>#DIV/0!</v>
      </c>
      <c r="AC43" s="96" t="e">
        <f>AC42*9/AE42</f>
        <v>#DIV/0!</v>
      </c>
      <c r="AD43" s="96" t="e">
        <f>AD42*4/AE42</f>
        <v>#DIV/0!</v>
      </c>
    </row>
    <row r="45" spans="1:37">
      <c r="V45" s="29"/>
      <c r="X45" s="30"/>
    </row>
    <row r="46" spans="1:37">
      <c r="V46" s="29"/>
      <c r="X46" s="30"/>
    </row>
    <row r="47" spans="1:37">
      <c r="V47" s="29"/>
      <c r="X47" s="30"/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3</vt:i4>
      </vt:variant>
    </vt:vector>
  </HeadingPairs>
  <TitlesOfParts>
    <vt:vector size="15" baseType="lpstr">
      <vt:lpstr>國華109.10月菜單</vt:lpstr>
      <vt:lpstr>國華第二週明細)</vt:lpstr>
      <vt:lpstr>國華第三週明細</vt:lpstr>
      <vt:lpstr>國華第四週明細</vt:lpstr>
      <vt:lpstr>國華第五週明細</vt:lpstr>
      <vt:lpstr>玉美第五週明細</vt:lpstr>
      <vt:lpstr>玉美彰化菜單</vt:lpstr>
      <vt:lpstr>玉美彰化菜單 (2)</vt:lpstr>
      <vt:lpstr>王美第二週明細</vt:lpstr>
      <vt:lpstr>玉美第三週明細</vt:lpstr>
      <vt:lpstr>玉美第四週明細</vt:lpstr>
      <vt:lpstr>工作表1</vt:lpstr>
      <vt:lpstr>玉美第三週明細!Print_Area</vt:lpstr>
      <vt:lpstr>玉美第五週明細!Print_Area</vt:lpstr>
      <vt:lpstr>玉美第四週明細!Print_Area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張綺庭</dc:creator>
  <cp:lastModifiedBy>user</cp:lastModifiedBy>
  <cp:lastPrinted>2020-09-29T02:09:19Z</cp:lastPrinted>
  <dcterms:created xsi:type="dcterms:W3CDTF">2015-06-05T18:19:34Z</dcterms:created>
  <dcterms:modified xsi:type="dcterms:W3CDTF">2020-09-30T06:13:32Z</dcterms:modified>
</cp:coreProperties>
</file>